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 tabRatio="643" firstSheet="3" activeTab="12"/>
  </bookViews>
  <sheets>
    <sheet name="PROFILE" sheetId="7" r:id="rId1"/>
    <sheet name="RS- PA1" sheetId="10" r:id="rId2"/>
    <sheet name="RC-PA1" sheetId="11" r:id="rId3"/>
    <sheet name="RS HY" sheetId="5" r:id="rId4"/>
    <sheet name="RC HY" sheetId="4" r:id="rId5"/>
    <sheet name="OUT OF 80" sheetId="19" r:id="rId6"/>
    <sheet name="RS PA2" sheetId="17" r:id="rId7"/>
    <sheet name="RC PA2" sheetId="18" r:id="rId8"/>
    <sheet name="RS FINAL" sheetId="13" r:id="rId9"/>
    <sheet name="RC FINAL" sheetId="20" r:id="rId10"/>
    <sheet name="RS FIN" sheetId="15" r:id="rId11"/>
    <sheet name="Sheet2" sheetId="22" r:id="rId12"/>
    <sheet name="failure std" sheetId="23" r:id="rId13"/>
  </sheets>
  <calcPr calcId="144525"/>
</workbook>
</file>

<file path=xl/calcChain.xml><?xml version="1.0" encoding="utf-8"?>
<calcChain xmlns="http://schemas.openxmlformats.org/spreadsheetml/2006/main">
  <c r="K12" i="22" l="1"/>
  <c r="K11" i="22"/>
  <c r="F6" i="22"/>
  <c r="K10" i="22"/>
  <c r="K8" i="22"/>
  <c r="K6" i="22"/>
  <c r="E31" i="22"/>
  <c r="E30" i="22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1" i="15"/>
  <c r="P10" i="15"/>
  <c r="P9" i="15"/>
  <c r="P8" i="15"/>
  <c r="P7" i="15"/>
  <c r="P6" i="15"/>
  <c r="L3" i="22"/>
  <c r="H3" i="22"/>
  <c r="F7" i="22" l="1"/>
  <c r="AM10" i="13"/>
  <c r="M1238" i="20" l="1"/>
  <c r="M1239" i="20"/>
  <c r="M1240" i="20"/>
  <c r="M1241" i="20"/>
  <c r="M1242" i="20"/>
  <c r="M1243" i="20"/>
  <c r="M1244" i="20"/>
  <c r="M1245" i="20"/>
  <c r="M1237" i="20"/>
  <c r="M1189" i="20"/>
  <c r="M1190" i="20"/>
  <c r="M1191" i="20"/>
  <c r="M1192" i="20"/>
  <c r="M1193" i="20"/>
  <c r="M1194" i="20"/>
  <c r="M1195" i="20"/>
  <c r="M1196" i="20"/>
  <c r="M1188" i="20"/>
  <c r="M1140" i="20"/>
  <c r="M1141" i="20"/>
  <c r="M1142" i="20"/>
  <c r="M1143" i="20"/>
  <c r="M1144" i="20"/>
  <c r="M1145" i="20"/>
  <c r="M1146" i="20"/>
  <c r="M1147" i="20"/>
  <c r="M1139" i="20"/>
  <c r="M1091" i="20"/>
  <c r="M1092" i="20"/>
  <c r="M1093" i="20"/>
  <c r="M1094" i="20"/>
  <c r="M1095" i="20"/>
  <c r="M1096" i="20"/>
  <c r="M1097" i="20"/>
  <c r="M1098" i="20"/>
  <c r="M1090" i="20"/>
  <c r="M1042" i="20"/>
  <c r="M1043" i="20"/>
  <c r="M1044" i="20"/>
  <c r="M1045" i="20"/>
  <c r="M1046" i="20"/>
  <c r="M1047" i="20"/>
  <c r="M1048" i="20"/>
  <c r="M1041" i="20"/>
  <c r="G1000" i="20"/>
  <c r="M993" i="20"/>
  <c r="M994" i="20"/>
  <c r="M995" i="20"/>
  <c r="M996" i="20"/>
  <c r="M997" i="20"/>
  <c r="M998" i="20"/>
  <c r="M999" i="20"/>
  <c r="M1000" i="20"/>
  <c r="M992" i="20"/>
  <c r="G951" i="20"/>
  <c r="M944" i="20"/>
  <c r="M945" i="20"/>
  <c r="M946" i="20"/>
  <c r="M947" i="20"/>
  <c r="M948" i="20"/>
  <c r="M949" i="20"/>
  <c r="M950" i="20"/>
  <c r="M951" i="20"/>
  <c r="M943" i="20"/>
  <c r="M895" i="20"/>
  <c r="M896" i="20"/>
  <c r="M897" i="20"/>
  <c r="M898" i="20"/>
  <c r="M899" i="20"/>
  <c r="M900" i="20"/>
  <c r="M901" i="20"/>
  <c r="M894" i="20"/>
  <c r="G853" i="20"/>
  <c r="M846" i="20"/>
  <c r="M847" i="20"/>
  <c r="M848" i="20"/>
  <c r="M849" i="20"/>
  <c r="M850" i="20"/>
  <c r="M851" i="20"/>
  <c r="M852" i="20"/>
  <c r="M853" i="20"/>
  <c r="M845" i="20"/>
  <c r="G804" i="20"/>
  <c r="M797" i="20"/>
  <c r="M798" i="20"/>
  <c r="M799" i="20"/>
  <c r="M800" i="20"/>
  <c r="M801" i="20"/>
  <c r="M802" i="20"/>
  <c r="M803" i="20"/>
  <c r="M804" i="20"/>
  <c r="M796" i="20"/>
  <c r="G755" i="20"/>
  <c r="M748" i="20"/>
  <c r="M749" i="20"/>
  <c r="M750" i="20"/>
  <c r="M751" i="20"/>
  <c r="M752" i="20"/>
  <c r="M753" i="20"/>
  <c r="M754" i="20"/>
  <c r="M755" i="20"/>
  <c r="M747" i="20"/>
  <c r="G706" i="20"/>
  <c r="M699" i="20"/>
  <c r="M700" i="20"/>
  <c r="M701" i="20"/>
  <c r="M702" i="20"/>
  <c r="M703" i="20"/>
  <c r="M704" i="20"/>
  <c r="M705" i="20"/>
  <c r="M706" i="20"/>
  <c r="M698" i="20"/>
  <c r="G657" i="20"/>
  <c r="M650" i="20"/>
  <c r="M651" i="20"/>
  <c r="M652" i="20"/>
  <c r="M653" i="20"/>
  <c r="M654" i="20"/>
  <c r="M655" i="20"/>
  <c r="M649" i="20"/>
  <c r="M601" i="20"/>
  <c r="M602" i="20"/>
  <c r="M603" i="20"/>
  <c r="M604" i="20"/>
  <c r="M605" i="20"/>
  <c r="M606" i="20"/>
  <c r="M607" i="20"/>
  <c r="M608" i="20"/>
  <c r="M600" i="20"/>
  <c r="M552" i="20"/>
  <c r="M553" i="20"/>
  <c r="M554" i="20"/>
  <c r="M555" i="20"/>
  <c r="M556" i="20"/>
  <c r="M557" i="20"/>
  <c r="M558" i="20"/>
  <c r="M559" i="20"/>
  <c r="M551" i="20"/>
  <c r="G559" i="20"/>
  <c r="M503" i="20"/>
  <c r="M504" i="20"/>
  <c r="M505" i="20"/>
  <c r="M506" i="20"/>
  <c r="M507" i="20"/>
  <c r="M508" i="20"/>
  <c r="M509" i="20"/>
  <c r="M510" i="20"/>
  <c r="M502" i="20"/>
  <c r="G510" i="20"/>
  <c r="G454" i="20"/>
  <c r="M454" i="20"/>
  <c r="M455" i="20"/>
  <c r="M456" i="20"/>
  <c r="M457" i="20"/>
  <c r="M458" i="20"/>
  <c r="M459" i="20"/>
  <c r="M460" i="20"/>
  <c r="M461" i="20"/>
  <c r="M453" i="20"/>
  <c r="G461" i="20"/>
  <c r="G412" i="20"/>
  <c r="M405" i="20"/>
  <c r="M406" i="20"/>
  <c r="M407" i="20"/>
  <c r="M408" i="20"/>
  <c r="M409" i="20"/>
  <c r="M410" i="20"/>
  <c r="M411" i="20"/>
  <c r="M412" i="20"/>
  <c r="M404" i="20"/>
  <c r="M356" i="20"/>
  <c r="M357" i="20"/>
  <c r="M358" i="20"/>
  <c r="M359" i="20"/>
  <c r="M360" i="20"/>
  <c r="M361" i="20"/>
  <c r="M362" i="20"/>
  <c r="M363" i="20"/>
  <c r="M355" i="20"/>
  <c r="G314" i="20"/>
  <c r="M307" i="20"/>
  <c r="M308" i="20"/>
  <c r="M309" i="20"/>
  <c r="M310" i="20"/>
  <c r="M311" i="20"/>
  <c r="M312" i="20"/>
  <c r="M313" i="20"/>
  <c r="M314" i="20"/>
  <c r="M306" i="20"/>
  <c r="M258" i="20"/>
  <c r="M259" i="20"/>
  <c r="M260" i="20"/>
  <c r="M261" i="20"/>
  <c r="M262" i="20"/>
  <c r="M263" i="20"/>
  <c r="M264" i="20"/>
  <c r="M265" i="20"/>
  <c r="M257" i="20"/>
  <c r="M209" i="20"/>
  <c r="M210" i="20"/>
  <c r="M211" i="20"/>
  <c r="M212" i="20"/>
  <c r="M213" i="20"/>
  <c r="M214" i="20"/>
  <c r="M215" i="20"/>
  <c r="M216" i="20"/>
  <c r="M208" i="20"/>
  <c r="G216" i="20"/>
  <c r="M160" i="20"/>
  <c r="M161" i="20"/>
  <c r="M162" i="20"/>
  <c r="M163" i="20"/>
  <c r="M164" i="20"/>
  <c r="M165" i="20"/>
  <c r="M166" i="20"/>
  <c r="M167" i="20"/>
  <c r="M159" i="20"/>
  <c r="M111" i="20"/>
  <c r="M112" i="20"/>
  <c r="M113" i="20"/>
  <c r="M114" i="20"/>
  <c r="M115" i="20"/>
  <c r="M116" i="20"/>
  <c r="M117" i="20"/>
  <c r="M118" i="20"/>
  <c r="M110" i="20"/>
  <c r="G118" i="20"/>
  <c r="G70" i="20"/>
  <c r="M63" i="20"/>
  <c r="M64" i="20"/>
  <c r="M65" i="20"/>
  <c r="M66" i="20"/>
  <c r="M67" i="20"/>
  <c r="M68" i="20"/>
  <c r="M69" i="20"/>
  <c r="M70" i="20"/>
  <c r="M62" i="20"/>
  <c r="G21" i="20"/>
  <c r="BM9" i="13"/>
  <c r="BM10" i="13"/>
  <c r="BM11" i="13"/>
  <c r="BM12" i="13"/>
  <c r="BM13" i="13"/>
  <c r="BM14" i="13"/>
  <c r="BM15" i="13"/>
  <c r="BM16" i="13"/>
  <c r="BM17" i="13"/>
  <c r="BM18" i="13"/>
  <c r="BM19" i="13"/>
  <c r="BM20" i="13"/>
  <c r="BM21" i="13"/>
  <c r="BM22" i="13"/>
  <c r="BM23" i="13"/>
  <c r="BM24" i="13"/>
  <c r="BM25" i="13"/>
  <c r="BM26" i="13"/>
  <c r="BM27" i="13"/>
  <c r="BM28" i="13"/>
  <c r="BM29" i="13"/>
  <c r="BM30" i="13"/>
  <c r="BM31" i="13"/>
  <c r="BM32" i="13"/>
  <c r="BM33" i="13"/>
  <c r="BM8" i="13"/>
  <c r="M17" i="20"/>
  <c r="M14" i="20"/>
  <c r="M15" i="20"/>
  <c r="M16" i="20"/>
  <c r="K267" i="20" l="1"/>
  <c r="K414" i="20"/>
  <c r="K561" i="20"/>
  <c r="K757" i="20"/>
  <c r="K855" i="20"/>
  <c r="K1002" i="20"/>
  <c r="K1198" i="20"/>
  <c r="K316" i="20"/>
  <c r="K610" i="20"/>
  <c r="K1247" i="20"/>
  <c r="K806" i="20"/>
  <c r="K953" i="20"/>
  <c r="K169" i="20"/>
  <c r="K512" i="20"/>
  <c r="K659" i="20"/>
  <c r="K708" i="20"/>
  <c r="K904" i="20"/>
  <c r="K1051" i="20"/>
  <c r="K1100" i="20"/>
  <c r="K218" i="20"/>
  <c r="N217" i="20" s="1"/>
  <c r="K365" i="20"/>
  <c r="K463" i="20"/>
  <c r="K1149" i="20"/>
  <c r="N14" i="20"/>
  <c r="N15" i="20"/>
  <c r="N16" i="20"/>
  <c r="N17" i="20"/>
  <c r="M21" i="20"/>
  <c r="M18" i="20"/>
  <c r="M19" i="20"/>
  <c r="M20" i="20"/>
  <c r="M13" i="20"/>
  <c r="K23" i="20" s="1"/>
  <c r="N13" i="20" l="1"/>
  <c r="G1241" i="20"/>
  <c r="G1240" i="20"/>
  <c r="H1240" i="20" s="1"/>
  <c r="G1239" i="20"/>
  <c r="H1239" i="20" s="1"/>
  <c r="G1238" i="20"/>
  <c r="G1237" i="20"/>
  <c r="G1245" i="20"/>
  <c r="G1192" i="20"/>
  <c r="G1191" i="20"/>
  <c r="H1191" i="20" s="1"/>
  <c r="G1190" i="20"/>
  <c r="H1190" i="20" s="1"/>
  <c r="G1189" i="20"/>
  <c r="G1188" i="20"/>
  <c r="G1196" i="20"/>
  <c r="G1143" i="20"/>
  <c r="G1142" i="20"/>
  <c r="H1142" i="20" s="1"/>
  <c r="G1141" i="20"/>
  <c r="H1141" i="20" s="1"/>
  <c r="G1140" i="20"/>
  <c r="G1139" i="20"/>
  <c r="G1147" i="20"/>
  <c r="G1094" i="20"/>
  <c r="H1094" i="20" s="1"/>
  <c r="G1093" i="20"/>
  <c r="H1093" i="20" s="1"/>
  <c r="G1092" i="20"/>
  <c r="H1092" i="20" s="1"/>
  <c r="G1091" i="20"/>
  <c r="G1090" i="20"/>
  <c r="G1098" i="20"/>
  <c r="G1045" i="20"/>
  <c r="H1045" i="20" s="1"/>
  <c r="G1044" i="20"/>
  <c r="H1044" i="20" s="1"/>
  <c r="G1043" i="20"/>
  <c r="H1043" i="20" s="1"/>
  <c r="G1042" i="20"/>
  <c r="G1041" i="20"/>
  <c r="G996" i="20"/>
  <c r="H996" i="20" s="1"/>
  <c r="G995" i="20"/>
  <c r="H995" i="20" s="1"/>
  <c r="G994" i="20"/>
  <c r="H994" i="20" s="1"/>
  <c r="G993" i="20"/>
  <c r="G992" i="20"/>
  <c r="G947" i="20"/>
  <c r="H947" i="20" s="1"/>
  <c r="G946" i="20"/>
  <c r="H946" i="20" s="1"/>
  <c r="G945" i="20"/>
  <c r="H945" i="20" s="1"/>
  <c r="G944" i="20"/>
  <c r="G943" i="20"/>
  <c r="G898" i="20"/>
  <c r="H898" i="20" s="1"/>
  <c r="G897" i="20"/>
  <c r="H897" i="20" s="1"/>
  <c r="G896" i="20"/>
  <c r="H896" i="20" s="1"/>
  <c r="G895" i="20"/>
  <c r="G894" i="20"/>
  <c r="G849" i="20"/>
  <c r="H849" i="20" s="1"/>
  <c r="G848" i="20"/>
  <c r="H848" i="20" s="1"/>
  <c r="G847" i="20"/>
  <c r="H847" i="20" s="1"/>
  <c r="G846" i="20"/>
  <c r="G845" i="20"/>
  <c r="G796" i="20"/>
  <c r="G797" i="20"/>
  <c r="G798" i="20"/>
  <c r="H798" i="20" s="1"/>
  <c r="G799" i="20"/>
  <c r="H799" i="20" s="1"/>
  <c r="G800" i="20"/>
  <c r="H800" i="20" s="1"/>
  <c r="G751" i="20"/>
  <c r="H751" i="20" s="1"/>
  <c r="G750" i="20"/>
  <c r="H750" i="20" s="1"/>
  <c r="G749" i="20"/>
  <c r="H749" i="20" s="1"/>
  <c r="G748" i="20"/>
  <c r="G747" i="20"/>
  <c r="G702" i="20"/>
  <c r="H702" i="20" s="1"/>
  <c r="G701" i="20"/>
  <c r="H701" i="20" s="1"/>
  <c r="G700" i="20"/>
  <c r="H700" i="20" s="1"/>
  <c r="G699" i="20"/>
  <c r="G698" i="20"/>
  <c r="G653" i="20"/>
  <c r="H653" i="20" s="1"/>
  <c r="G652" i="20"/>
  <c r="H652" i="20" s="1"/>
  <c r="G651" i="20"/>
  <c r="H651" i="20" s="1"/>
  <c r="G650" i="20"/>
  <c r="G649" i="20"/>
  <c r="G604" i="20"/>
  <c r="H604" i="20" s="1"/>
  <c r="G603" i="20"/>
  <c r="H603" i="20" s="1"/>
  <c r="G602" i="20"/>
  <c r="H602" i="20" s="1"/>
  <c r="G601" i="20"/>
  <c r="G600" i="20"/>
  <c r="G555" i="20"/>
  <c r="H555" i="20" s="1"/>
  <c r="G554" i="20"/>
  <c r="H554" i="20" s="1"/>
  <c r="G553" i="20"/>
  <c r="H553" i="20" s="1"/>
  <c r="G552" i="20"/>
  <c r="G551" i="20"/>
  <c r="G506" i="20"/>
  <c r="H506" i="20" s="1"/>
  <c r="G505" i="20"/>
  <c r="H505" i="20" s="1"/>
  <c r="G503" i="20"/>
  <c r="H600" i="20" l="1"/>
  <c r="C610" i="20"/>
  <c r="H796" i="20"/>
  <c r="C806" i="20"/>
  <c r="H992" i="20"/>
  <c r="C1002" i="20"/>
  <c r="H649" i="20"/>
  <c r="C659" i="20"/>
  <c r="H1041" i="20"/>
  <c r="C1051" i="20"/>
  <c r="H1139" i="20"/>
  <c r="C1149" i="20"/>
  <c r="H1237" i="20"/>
  <c r="C1247" i="20"/>
  <c r="H698" i="20"/>
  <c r="C708" i="20"/>
  <c r="H894" i="20"/>
  <c r="C904" i="20"/>
  <c r="H551" i="20"/>
  <c r="C561" i="20"/>
  <c r="H747" i="20"/>
  <c r="C757" i="20"/>
  <c r="H943" i="20"/>
  <c r="C953" i="20"/>
  <c r="H1090" i="20"/>
  <c r="C1100" i="20"/>
  <c r="H1188" i="20"/>
  <c r="C1198" i="20"/>
  <c r="H845" i="20"/>
  <c r="C855" i="20"/>
  <c r="H1091" i="20"/>
  <c r="H1189" i="20"/>
  <c r="H601" i="20"/>
  <c r="H503" i="20"/>
  <c r="H650" i="20"/>
  <c r="H846" i="20"/>
  <c r="H1042" i="20"/>
  <c r="H1140" i="20"/>
  <c r="H1238" i="20"/>
  <c r="H699" i="20"/>
  <c r="H797" i="20"/>
  <c r="H895" i="20"/>
  <c r="H552" i="20"/>
  <c r="H748" i="20"/>
  <c r="H944" i="20"/>
  <c r="H993" i="20"/>
  <c r="CF9" i="13" l="1"/>
  <c r="CF10" i="13"/>
  <c r="CF11" i="13"/>
  <c r="CF12" i="13"/>
  <c r="CF13" i="13"/>
  <c r="CF14" i="13"/>
  <c r="CF15" i="13"/>
  <c r="CF16" i="13"/>
  <c r="CF17" i="13"/>
  <c r="CF18" i="13"/>
  <c r="CF19" i="13"/>
  <c r="CF20" i="13"/>
  <c r="CF21" i="13"/>
  <c r="CF22" i="13"/>
  <c r="CF23" i="13"/>
  <c r="CF24" i="13"/>
  <c r="CF25" i="13"/>
  <c r="CF26" i="13"/>
  <c r="CF27" i="13"/>
  <c r="CF28" i="13"/>
  <c r="CF29" i="13"/>
  <c r="CF30" i="13"/>
  <c r="CF31" i="13"/>
  <c r="CF32" i="13"/>
  <c r="CF33" i="13"/>
  <c r="CF8" i="13"/>
  <c r="G363" i="20" l="1"/>
  <c r="N1241" i="20" l="1"/>
  <c r="N1240" i="20"/>
  <c r="N1239" i="20"/>
  <c r="N1237" i="20"/>
  <c r="N1192" i="20"/>
  <c r="N1191" i="20"/>
  <c r="N1190" i="20"/>
  <c r="N1188" i="20"/>
  <c r="N1143" i="20"/>
  <c r="N1142" i="20"/>
  <c r="N1141" i="20"/>
  <c r="N1139" i="20"/>
  <c r="N1094" i="20"/>
  <c r="N1093" i="20"/>
  <c r="N1092" i="20"/>
  <c r="N1090" i="20"/>
  <c r="N1045" i="20"/>
  <c r="N1044" i="20"/>
  <c r="N1043" i="20"/>
  <c r="N1041" i="20"/>
  <c r="N996" i="20"/>
  <c r="N995" i="20"/>
  <c r="N994" i="20"/>
  <c r="N992" i="20"/>
  <c r="N947" i="20"/>
  <c r="N946" i="20"/>
  <c r="N945" i="20"/>
  <c r="N943" i="20"/>
  <c r="N898" i="20"/>
  <c r="N897" i="20"/>
  <c r="N896" i="20"/>
  <c r="N894" i="20"/>
  <c r="N849" i="20"/>
  <c r="N848" i="20"/>
  <c r="N847" i="20"/>
  <c r="N845" i="20"/>
  <c r="N800" i="20"/>
  <c r="N799" i="20"/>
  <c r="N798" i="20"/>
  <c r="N796" i="20"/>
  <c r="N751" i="20"/>
  <c r="N750" i="20"/>
  <c r="N749" i="20"/>
  <c r="N747" i="20"/>
  <c r="N702" i="20"/>
  <c r="N701" i="20"/>
  <c r="N700" i="20"/>
  <c r="N698" i="20"/>
  <c r="N653" i="20"/>
  <c r="N652" i="20"/>
  <c r="N651" i="20"/>
  <c r="N649" i="20"/>
  <c r="N604" i="20"/>
  <c r="N603" i="20"/>
  <c r="N602" i="20"/>
  <c r="N600" i="20"/>
  <c r="N555" i="20"/>
  <c r="N554" i="20"/>
  <c r="N553" i="20"/>
  <c r="N551" i="20"/>
  <c r="N506" i="20"/>
  <c r="N505" i="20"/>
  <c r="N503" i="20"/>
  <c r="N502" i="20"/>
  <c r="N457" i="20"/>
  <c r="N456" i="20"/>
  <c r="N455" i="20"/>
  <c r="N453" i="20"/>
  <c r="N408" i="20"/>
  <c r="N407" i="20"/>
  <c r="N406" i="20"/>
  <c r="N404" i="20"/>
  <c r="N359" i="20"/>
  <c r="N358" i="20"/>
  <c r="N357" i="20"/>
  <c r="N355" i="20"/>
  <c r="N310" i="20"/>
  <c r="N309" i="20"/>
  <c r="N308" i="20"/>
  <c r="N306" i="20"/>
  <c r="N261" i="20"/>
  <c r="N260" i="20"/>
  <c r="N259" i="20"/>
  <c r="N257" i="20"/>
  <c r="N212" i="20"/>
  <c r="N211" i="20"/>
  <c r="N210" i="20"/>
  <c r="N208" i="20"/>
  <c r="N163" i="20"/>
  <c r="N162" i="20"/>
  <c r="N161" i="20"/>
  <c r="N159" i="20"/>
  <c r="N114" i="20"/>
  <c r="N113" i="20"/>
  <c r="N112" i="20"/>
  <c r="N111" i="20"/>
  <c r="N66" i="20"/>
  <c r="N65" i="20"/>
  <c r="N64" i="20"/>
  <c r="N63" i="20"/>
  <c r="BZ7" i="13"/>
  <c r="BZ3" i="13"/>
  <c r="CB3" i="13"/>
  <c r="BU3" i="13"/>
  <c r="N209" i="20" l="1"/>
  <c r="N218" i="20"/>
  <c r="N258" i="20"/>
  <c r="N266" i="20"/>
  <c r="N267" i="20" s="1"/>
  <c r="N307" i="20"/>
  <c r="N315" i="20"/>
  <c r="N316" i="20" s="1"/>
  <c r="N356" i="20"/>
  <c r="N364" i="20"/>
  <c r="N365" i="20" s="1"/>
  <c r="N405" i="20"/>
  <c r="N413" i="20"/>
  <c r="N414" i="20" s="1"/>
  <c r="N454" i="20"/>
  <c r="N462" i="20"/>
  <c r="N463" i="20" s="1"/>
  <c r="N552" i="20"/>
  <c r="N560" i="20"/>
  <c r="N561" i="20" s="1"/>
  <c r="N601" i="20"/>
  <c r="N609" i="20"/>
  <c r="N610" i="20" s="1"/>
  <c r="N650" i="20"/>
  <c r="N658" i="20"/>
  <c r="N659" i="20" s="1"/>
  <c r="N699" i="20"/>
  <c r="N707" i="20"/>
  <c r="N708" i="20" s="1"/>
  <c r="N748" i="20"/>
  <c r="N756" i="20"/>
  <c r="N757" i="20" s="1"/>
  <c r="N797" i="20"/>
  <c r="N805" i="20"/>
  <c r="N806" i="20" s="1"/>
  <c r="N846" i="20"/>
  <c r="N854" i="20"/>
  <c r="N855" i="20" s="1"/>
  <c r="N895" i="20"/>
  <c r="N903" i="20"/>
  <c r="N904" i="20" s="1"/>
  <c r="N944" i="20"/>
  <c r="N952" i="20"/>
  <c r="N953" i="20" s="1"/>
  <c r="N993" i="20"/>
  <c r="N1001" i="20"/>
  <c r="N1002" i="20" s="1"/>
  <c r="N1042" i="20"/>
  <c r="N1050" i="20"/>
  <c r="N1051" i="20" s="1"/>
  <c r="N1091" i="20"/>
  <c r="N1099" i="20"/>
  <c r="N1100" i="20" s="1"/>
  <c r="N1140" i="20"/>
  <c r="N1148" i="20"/>
  <c r="N1149" i="20" s="1"/>
  <c r="N1189" i="20"/>
  <c r="N1197" i="20"/>
  <c r="N1198" i="20" s="1"/>
  <c r="N1238" i="20"/>
  <c r="N1246" i="20"/>
  <c r="N1247" i="20" s="1"/>
  <c r="N504" i="20"/>
  <c r="N511" i="20"/>
  <c r="N512" i="20" s="1"/>
  <c r="N62" i="20"/>
  <c r="K72" i="20"/>
  <c r="N71" i="20" s="1"/>
  <c r="N72" i="20" s="1"/>
  <c r="N160" i="20"/>
  <c r="N168" i="20"/>
  <c r="N169" i="20" s="1"/>
  <c r="N110" i="20"/>
  <c r="K120" i="20"/>
  <c r="N119" i="20" s="1"/>
  <c r="N120" i="20" s="1"/>
  <c r="L6" i="15"/>
  <c r="M6" i="15" s="1"/>
  <c r="L7" i="15"/>
  <c r="M7" i="15" s="1"/>
  <c r="N7" i="15" s="1"/>
  <c r="L8" i="15"/>
  <c r="M8" i="15" s="1"/>
  <c r="N8" i="15" s="1"/>
  <c r="L9" i="15"/>
  <c r="M9" i="15" s="1"/>
  <c r="N9" i="15" s="1"/>
  <c r="L10" i="15"/>
  <c r="M10" i="15" s="1"/>
  <c r="N10" i="15" s="1"/>
  <c r="L11" i="15"/>
  <c r="M11" i="15" s="1"/>
  <c r="N11" i="15" s="1"/>
  <c r="L12" i="15"/>
  <c r="M12" i="15" s="1"/>
  <c r="N12" i="15" s="1"/>
  <c r="L13" i="15"/>
  <c r="M13" i="15" s="1"/>
  <c r="N13" i="15" s="1"/>
  <c r="L14" i="15"/>
  <c r="M14" i="15" s="1"/>
  <c r="N14" i="15" s="1"/>
  <c r="L15" i="15"/>
  <c r="M15" i="15" s="1"/>
  <c r="N15" i="15" s="1"/>
  <c r="L16" i="15"/>
  <c r="M16" i="15" s="1"/>
  <c r="N16" i="15" s="1"/>
  <c r="L17" i="15"/>
  <c r="M17" i="15" s="1"/>
  <c r="N17" i="15" s="1"/>
  <c r="L18" i="15"/>
  <c r="M18" i="15" s="1"/>
  <c r="N18" i="15" s="1"/>
  <c r="L19" i="15"/>
  <c r="M19" i="15" s="1"/>
  <c r="N19" i="15" s="1"/>
  <c r="L20" i="15"/>
  <c r="M20" i="15" s="1"/>
  <c r="N20" i="15" s="1"/>
  <c r="L21" i="15"/>
  <c r="M21" i="15" s="1"/>
  <c r="N21" i="15" s="1"/>
  <c r="L22" i="15"/>
  <c r="M22" i="15" s="1"/>
  <c r="N22" i="15" s="1"/>
  <c r="L23" i="15"/>
  <c r="M23" i="15" s="1"/>
  <c r="N23" i="15" s="1"/>
  <c r="L24" i="15"/>
  <c r="M24" i="15" s="1"/>
  <c r="N24" i="15" s="1"/>
  <c r="L25" i="15"/>
  <c r="M25" i="15" s="1"/>
  <c r="N25" i="15" s="1"/>
  <c r="L26" i="15"/>
  <c r="M26" i="15" s="1"/>
  <c r="N26" i="15" s="1"/>
  <c r="L27" i="15"/>
  <c r="M27" i="15" s="1"/>
  <c r="N27" i="15" s="1"/>
  <c r="L28" i="15"/>
  <c r="M28" i="15" s="1"/>
  <c r="N28" i="15" s="1"/>
  <c r="L29" i="15"/>
  <c r="M29" i="15" s="1"/>
  <c r="N29" i="15" s="1"/>
  <c r="L30" i="15"/>
  <c r="M30" i="15" s="1"/>
  <c r="N30" i="15" s="1"/>
  <c r="L31" i="15"/>
  <c r="M31" i="15" s="1"/>
  <c r="N31" i="15" s="1"/>
  <c r="L5" i="15"/>
  <c r="M5" i="15" s="1"/>
  <c r="Q32" i="17" l="1"/>
  <c r="Q31" i="17"/>
  <c r="Q30" i="17"/>
  <c r="Q29" i="17"/>
  <c r="Q28" i="17"/>
  <c r="Q27" i="17"/>
  <c r="Q26" i="17"/>
  <c r="Q25" i="17"/>
  <c r="Q24" i="17"/>
  <c r="Q23" i="17"/>
  <c r="Q22" i="17"/>
  <c r="Q21" i="17"/>
  <c r="Q20" i="17"/>
  <c r="Q19" i="17"/>
  <c r="Q18" i="17"/>
  <c r="Q17" i="17"/>
  <c r="Q16" i="17"/>
  <c r="Q15" i="17"/>
  <c r="Q14" i="17"/>
  <c r="Q13" i="17"/>
  <c r="Q12" i="17"/>
  <c r="Q11" i="17"/>
  <c r="Q10" i="17"/>
  <c r="Q9" i="17"/>
  <c r="Q8" i="17"/>
  <c r="Q7" i="17"/>
  <c r="Q6" i="17"/>
  <c r="P32" i="17"/>
  <c r="P31" i="17"/>
  <c r="P30" i="17"/>
  <c r="P29" i="17"/>
  <c r="P28" i="17"/>
  <c r="P27" i="17"/>
  <c r="P26" i="17"/>
  <c r="P25" i="17"/>
  <c r="P24" i="17"/>
  <c r="P23" i="17"/>
  <c r="P22" i="17"/>
  <c r="P21" i="17"/>
  <c r="P20" i="17"/>
  <c r="P19" i="17"/>
  <c r="P18" i="17"/>
  <c r="P17" i="17"/>
  <c r="P16" i="17"/>
  <c r="P15" i="17"/>
  <c r="P14" i="17"/>
  <c r="P13" i="17"/>
  <c r="P12" i="17"/>
  <c r="P11" i="17"/>
  <c r="P10" i="17"/>
  <c r="P9" i="17"/>
  <c r="P8" i="17"/>
  <c r="P7" i="17"/>
  <c r="P6" i="17"/>
  <c r="O32" i="17"/>
  <c r="O31" i="17"/>
  <c r="O30" i="17"/>
  <c r="O29" i="17"/>
  <c r="O28" i="17"/>
  <c r="O27" i="17"/>
  <c r="O26" i="17"/>
  <c r="O25" i="17"/>
  <c r="O24" i="17"/>
  <c r="O23" i="17"/>
  <c r="O22" i="17"/>
  <c r="O21" i="17"/>
  <c r="O20" i="17"/>
  <c r="O19" i="17"/>
  <c r="O18" i="17"/>
  <c r="O17" i="17"/>
  <c r="O16" i="17"/>
  <c r="O15" i="17"/>
  <c r="O14" i="17"/>
  <c r="O13" i="17"/>
  <c r="O12" i="17"/>
  <c r="O11" i="17"/>
  <c r="O10" i="17"/>
  <c r="O9" i="17"/>
  <c r="O8" i="17"/>
  <c r="O7" i="17"/>
  <c r="O6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20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6" i="17"/>
  <c r="G453" i="20" l="1"/>
  <c r="G455" i="20"/>
  <c r="H455" i="20" s="1"/>
  <c r="G456" i="20"/>
  <c r="H456" i="20" s="1"/>
  <c r="G457" i="20"/>
  <c r="H457" i="20" s="1"/>
  <c r="M449" i="20"/>
  <c r="G408" i="20"/>
  <c r="H408" i="20" s="1"/>
  <c r="G407" i="20"/>
  <c r="H407" i="20" s="1"/>
  <c r="G406" i="20"/>
  <c r="H406" i="20" s="1"/>
  <c r="G405" i="20"/>
  <c r="G404" i="20"/>
  <c r="H404" i="20" l="1"/>
  <c r="C414" i="20"/>
  <c r="H453" i="20"/>
  <c r="C463" i="20"/>
  <c r="H454" i="20"/>
  <c r="H405" i="20"/>
  <c r="G211" i="20"/>
  <c r="H211" i="20" s="1"/>
  <c r="G210" i="20"/>
  <c r="H210" i="20" s="1"/>
  <c r="E464" i="20" l="1"/>
  <c r="J464" i="20" s="1"/>
  <c r="M464" i="20" s="1"/>
  <c r="G462" i="20"/>
  <c r="G463" i="20" s="1"/>
  <c r="E415" i="20"/>
  <c r="J415" i="20" s="1"/>
  <c r="M415" i="20" s="1"/>
  <c r="G413" i="20"/>
  <c r="G414" i="20" s="1"/>
  <c r="G1244" i="20"/>
  <c r="G1243" i="20"/>
  <c r="G1242" i="20"/>
  <c r="M1233" i="20"/>
  <c r="F1233" i="20"/>
  <c r="G1195" i="20"/>
  <c r="G1194" i="20"/>
  <c r="G1193" i="20"/>
  <c r="M1184" i="20"/>
  <c r="F1184" i="20"/>
  <c r="G1146" i="20"/>
  <c r="G1145" i="20"/>
  <c r="G1144" i="20"/>
  <c r="M1135" i="20"/>
  <c r="F1135" i="20"/>
  <c r="G1097" i="20"/>
  <c r="G1096" i="20"/>
  <c r="G1095" i="20"/>
  <c r="M1086" i="20"/>
  <c r="F1086" i="20"/>
  <c r="G1048" i="20"/>
  <c r="G1047" i="20"/>
  <c r="G1046" i="20"/>
  <c r="M1037" i="20"/>
  <c r="F1037" i="20"/>
  <c r="G999" i="20"/>
  <c r="G998" i="20"/>
  <c r="G997" i="20"/>
  <c r="M988" i="20"/>
  <c r="F988" i="20"/>
  <c r="G950" i="20"/>
  <c r="G949" i="20"/>
  <c r="G948" i="20"/>
  <c r="M939" i="20"/>
  <c r="F939" i="20"/>
  <c r="G901" i="20"/>
  <c r="G900" i="20"/>
  <c r="G899" i="20"/>
  <c r="M890" i="20"/>
  <c r="F890" i="20"/>
  <c r="G852" i="20"/>
  <c r="G851" i="20"/>
  <c r="G850" i="20"/>
  <c r="M841" i="20"/>
  <c r="F841" i="20"/>
  <c r="G803" i="20"/>
  <c r="G802" i="20"/>
  <c r="G801" i="20"/>
  <c r="M792" i="20"/>
  <c r="F792" i="20"/>
  <c r="G754" i="20"/>
  <c r="G753" i="20"/>
  <c r="G752" i="20"/>
  <c r="M743" i="20"/>
  <c r="F743" i="20"/>
  <c r="G705" i="20"/>
  <c r="G704" i="20"/>
  <c r="G703" i="20"/>
  <c r="M694" i="20"/>
  <c r="F694" i="20"/>
  <c r="G655" i="20"/>
  <c r="G654" i="20"/>
  <c r="M645" i="20"/>
  <c r="F645" i="20"/>
  <c r="G607" i="20"/>
  <c r="G606" i="20"/>
  <c r="G605" i="20"/>
  <c r="M596" i="20"/>
  <c r="F596" i="20"/>
  <c r="G558" i="20"/>
  <c r="G557" i="20"/>
  <c r="G556" i="20"/>
  <c r="M547" i="20"/>
  <c r="F547" i="20"/>
  <c r="G509" i="20"/>
  <c r="G508" i="20"/>
  <c r="G507" i="20"/>
  <c r="G504" i="20"/>
  <c r="G502" i="20"/>
  <c r="M498" i="20"/>
  <c r="F498" i="20"/>
  <c r="G460" i="20"/>
  <c r="G459" i="20"/>
  <c r="G411" i="20"/>
  <c r="G410" i="20"/>
  <c r="M400" i="20"/>
  <c r="F400" i="20"/>
  <c r="G362" i="20"/>
  <c r="G361" i="20"/>
  <c r="G360" i="20"/>
  <c r="G359" i="20"/>
  <c r="H359" i="20" s="1"/>
  <c r="G358" i="20"/>
  <c r="H358" i="20" s="1"/>
  <c r="G357" i="20"/>
  <c r="H357" i="20" s="1"/>
  <c r="G356" i="20"/>
  <c r="G355" i="20"/>
  <c r="M351" i="20"/>
  <c r="F351" i="20"/>
  <c r="G313" i="20"/>
  <c r="G312" i="20"/>
  <c r="G310" i="20"/>
  <c r="H310" i="20" s="1"/>
  <c r="G309" i="20"/>
  <c r="H309" i="20" s="1"/>
  <c r="G308" i="20"/>
  <c r="H308" i="20" s="1"/>
  <c r="G307" i="20"/>
  <c r="G306" i="20"/>
  <c r="M302" i="20"/>
  <c r="F302" i="20"/>
  <c r="G264" i="20"/>
  <c r="G263" i="20"/>
  <c r="G261" i="20"/>
  <c r="H261" i="20" s="1"/>
  <c r="G260" i="20"/>
  <c r="H260" i="20" s="1"/>
  <c r="G259" i="20"/>
  <c r="H259" i="20" s="1"/>
  <c r="G258" i="20"/>
  <c r="G257" i="20"/>
  <c r="M253" i="20"/>
  <c r="F253" i="20"/>
  <c r="G215" i="20"/>
  <c r="G214" i="20"/>
  <c r="G212" i="20"/>
  <c r="H212" i="20" s="1"/>
  <c r="G209" i="20"/>
  <c r="G208" i="20"/>
  <c r="M204" i="20"/>
  <c r="F204" i="20"/>
  <c r="G166" i="20"/>
  <c r="G165" i="20"/>
  <c r="G163" i="20"/>
  <c r="H163" i="20" s="1"/>
  <c r="G162" i="20"/>
  <c r="H162" i="20" s="1"/>
  <c r="G161" i="20"/>
  <c r="H161" i="20" s="1"/>
  <c r="G160" i="20"/>
  <c r="G159" i="20"/>
  <c r="M155" i="20"/>
  <c r="F155" i="20"/>
  <c r="G117" i="20"/>
  <c r="G116" i="20"/>
  <c r="G115" i="20"/>
  <c r="G114" i="20"/>
  <c r="H114" i="20" s="1"/>
  <c r="G113" i="20"/>
  <c r="H113" i="20" s="1"/>
  <c r="G112" i="20"/>
  <c r="H112" i="20" s="1"/>
  <c r="G111" i="20"/>
  <c r="H111" i="20" s="1"/>
  <c r="G110" i="20"/>
  <c r="M106" i="20"/>
  <c r="F106" i="20"/>
  <c r="G69" i="20"/>
  <c r="G68" i="20"/>
  <c r="G67" i="20"/>
  <c r="G66" i="20"/>
  <c r="H66" i="20" s="1"/>
  <c r="G65" i="20"/>
  <c r="H65" i="20" s="1"/>
  <c r="G64" i="20"/>
  <c r="H64" i="20" s="1"/>
  <c r="G63" i="20"/>
  <c r="H63" i="20" s="1"/>
  <c r="G62" i="20"/>
  <c r="M58" i="20"/>
  <c r="F58" i="20"/>
  <c r="C365" i="20" l="1"/>
  <c r="C512" i="20"/>
  <c r="C169" i="20"/>
  <c r="C267" i="20"/>
  <c r="C218" i="20"/>
  <c r="C316" i="20"/>
  <c r="H356" i="20"/>
  <c r="E660" i="20"/>
  <c r="J660" i="20" s="1"/>
  <c r="M660" i="20" s="1"/>
  <c r="G658" i="20"/>
  <c r="G659" i="20" s="1"/>
  <c r="E1248" i="20"/>
  <c r="J1248" i="20" s="1"/>
  <c r="M1248" i="20" s="1"/>
  <c r="G1246" i="20"/>
  <c r="G1247" i="20" s="1"/>
  <c r="E709" i="20"/>
  <c r="J709" i="20" s="1"/>
  <c r="M709" i="20" s="1"/>
  <c r="G707" i="20"/>
  <c r="G708" i="20" s="1"/>
  <c r="E905" i="20"/>
  <c r="J905" i="20" s="1"/>
  <c r="M905" i="20" s="1"/>
  <c r="G903" i="20"/>
  <c r="G904" i="20" s="1"/>
  <c r="G1099" i="20"/>
  <c r="G1100" i="20" s="1"/>
  <c r="E1101" i="20"/>
  <c r="J1101" i="20" s="1"/>
  <c r="M1101" i="20" s="1"/>
  <c r="H258" i="20"/>
  <c r="E562" i="20"/>
  <c r="J562" i="20" s="1"/>
  <c r="M562" i="20" s="1"/>
  <c r="G560" i="20"/>
  <c r="G561" i="20" s="1"/>
  <c r="E758" i="20"/>
  <c r="J758" i="20" s="1"/>
  <c r="M758" i="20" s="1"/>
  <c r="G756" i="20"/>
  <c r="G757" i="20" s="1"/>
  <c r="G952" i="20"/>
  <c r="G953" i="20" s="1"/>
  <c r="E954" i="20"/>
  <c r="J954" i="20" s="1"/>
  <c r="M954" i="20" s="1"/>
  <c r="E1150" i="20"/>
  <c r="J1150" i="20" s="1"/>
  <c r="M1150" i="20" s="1"/>
  <c r="G1148" i="20"/>
  <c r="G1149" i="20" s="1"/>
  <c r="H209" i="20"/>
  <c r="H307" i="20"/>
  <c r="E611" i="20"/>
  <c r="J611" i="20" s="1"/>
  <c r="M611" i="20" s="1"/>
  <c r="G609" i="20"/>
  <c r="G610" i="20" s="1"/>
  <c r="E807" i="20"/>
  <c r="J807" i="20" s="1"/>
  <c r="M807" i="20" s="1"/>
  <c r="G805" i="20"/>
  <c r="G806" i="20" s="1"/>
  <c r="E1003" i="20"/>
  <c r="J1003" i="20" s="1"/>
  <c r="M1003" i="20" s="1"/>
  <c r="G1001" i="20"/>
  <c r="G1002" i="20" s="1"/>
  <c r="E1199" i="20"/>
  <c r="J1199" i="20" s="1"/>
  <c r="M1199" i="20" s="1"/>
  <c r="G1197" i="20"/>
  <c r="G1198" i="20" s="1"/>
  <c r="H504" i="20"/>
  <c r="E856" i="20"/>
  <c r="J856" i="20" s="1"/>
  <c r="M856" i="20" s="1"/>
  <c r="G854" i="20"/>
  <c r="G855" i="20" s="1"/>
  <c r="E1052" i="20"/>
  <c r="J1052" i="20" s="1"/>
  <c r="M1052" i="20" s="1"/>
  <c r="G1050" i="20"/>
  <c r="G1051" i="20" s="1"/>
  <c r="H160" i="20"/>
  <c r="C72" i="20"/>
  <c r="C120" i="20"/>
  <c r="H62" i="20"/>
  <c r="H110" i="20"/>
  <c r="H159" i="20"/>
  <c r="H208" i="20"/>
  <c r="H257" i="20"/>
  <c r="H306" i="20"/>
  <c r="H502" i="20"/>
  <c r="H355" i="20"/>
  <c r="BN31" i="13"/>
  <c r="BN32" i="13"/>
  <c r="BN33" i="13"/>
  <c r="AY31" i="13"/>
  <c r="AZ31" i="13" s="1"/>
  <c r="AY32" i="13"/>
  <c r="AZ32" i="13" s="1"/>
  <c r="AY33" i="13"/>
  <c r="AZ33" i="13" s="1"/>
  <c r="AM31" i="13"/>
  <c r="AN31" i="13" s="1"/>
  <c r="AM32" i="13"/>
  <c r="AN32" i="13" s="1"/>
  <c r="AM33" i="13"/>
  <c r="AN33" i="13" s="1"/>
  <c r="Y31" i="13"/>
  <c r="Z31" i="13" s="1"/>
  <c r="Y32" i="13"/>
  <c r="Z32" i="13" s="1"/>
  <c r="Y33" i="13"/>
  <c r="Z33" i="13" s="1"/>
  <c r="M31" i="13"/>
  <c r="BZ31" i="13" s="1"/>
  <c r="M32" i="13"/>
  <c r="M33" i="13"/>
  <c r="BZ33" i="13" l="1"/>
  <c r="BZ32" i="13"/>
  <c r="E268" i="20"/>
  <c r="J268" i="20" s="1"/>
  <c r="M268" i="20" s="1"/>
  <c r="G266" i="20"/>
  <c r="G267" i="20" s="1"/>
  <c r="E366" i="20"/>
  <c r="J366" i="20" s="1"/>
  <c r="M366" i="20" s="1"/>
  <c r="G364" i="20"/>
  <c r="G365" i="20" s="1"/>
  <c r="E513" i="20"/>
  <c r="J513" i="20" s="1"/>
  <c r="M513" i="20" s="1"/>
  <c r="G511" i="20"/>
  <c r="G512" i="20" s="1"/>
  <c r="E219" i="20"/>
  <c r="J219" i="20" s="1"/>
  <c r="M219" i="20" s="1"/>
  <c r="G217" i="20"/>
  <c r="G218" i="20" s="1"/>
  <c r="E317" i="20"/>
  <c r="J317" i="20" s="1"/>
  <c r="M317" i="20" s="1"/>
  <c r="G315" i="20"/>
  <c r="G316" i="20" s="1"/>
  <c r="E121" i="20"/>
  <c r="J121" i="20" s="1"/>
  <c r="M121" i="20" s="1"/>
  <c r="G119" i="20"/>
  <c r="G120" i="20" s="1"/>
  <c r="E73" i="20"/>
  <c r="J73" i="20" s="1"/>
  <c r="M73" i="20" s="1"/>
  <c r="G71" i="20"/>
  <c r="G72" i="20" s="1"/>
  <c r="G168" i="20"/>
  <c r="G169" i="20" s="1"/>
  <c r="E170" i="20"/>
  <c r="J170" i="20" s="1"/>
  <c r="M170" i="20" s="1"/>
  <c r="N33" i="13"/>
  <c r="N32" i="13"/>
  <c r="N31" i="13"/>
  <c r="G14" i="20"/>
  <c r="H14" i="20" s="1"/>
  <c r="G15" i="20"/>
  <c r="H15" i="20" s="1"/>
  <c r="G16" i="20"/>
  <c r="H16" i="20" s="1"/>
  <c r="G17" i="20"/>
  <c r="H17" i="20" s="1"/>
  <c r="G18" i="20"/>
  <c r="G19" i="20"/>
  <c r="G20" i="20"/>
  <c r="G13" i="20"/>
  <c r="C23" i="20" l="1"/>
  <c r="H13" i="20"/>
  <c r="N22" i="20"/>
  <c r="N23" i="20" s="1"/>
  <c r="BG33" i="13"/>
  <c r="BG32" i="13"/>
  <c r="BG31" i="13"/>
  <c r="BG30" i="13"/>
  <c r="BH30" i="13" s="1"/>
  <c r="BG29" i="13"/>
  <c r="BG28" i="13"/>
  <c r="BH28" i="13" s="1"/>
  <c r="BG27" i="13"/>
  <c r="BG26" i="13"/>
  <c r="BH26" i="13" s="1"/>
  <c r="BG25" i="13"/>
  <c r="BH25" i="13" s="1"/>
  <c r="BG24" i="13"/>
  <c r="BH24" i="13" s="1"/>
  <c r="BG23" i="13"/>
  <c r="BH23" i="13" s="1"/>
  <c r="BG22" i="13"/>
  <c r="BH22" i="13" s="1"/>
  <c r="BG21" i="13"/>
  <c r="BG20" i="13"/>
  <c r="BH20" i="13" s="1"/>
  <c r="BG19" i="13"/>
  <c r="BG18" i="13"/>
  <c r="BH18" i="13" s="1"/>
  <c r="BG17" i="13"/>
  <c r="BH17" i="13" s="1"/>
  <c r="BG16" i="13"/>
  <c r="BH16" i="13" s="1"/>
  <c r="BG15" i="13"/>
  <c r="BH15" i="13" s="1"/>
  <c r="BG14" i="13"/>
  <c r="BH14" i="13" s="1"/>
  <c r="BG13" i="13"/>
  <c r="BG12" i="13"/>
  <c r="BH12" i="13" s="1"/>
  <c r="BG11" i="13"/>
  <c r="BH11" i="13" s="1"/>
  <c r="BG10" i="13"/>
  <c r="BH10" i="13" s="1"/>
  <c r="BG9" i="13"/>
  <c r="BG8" i="13"/>
  <c r="BH8" i="13" s="1"/>
  <c r="AS33" i="13"/>
  <c r="AT33" i="13" s="1"/>
  <c r="AS32" i="13"/>
  <c r="AT32" i="13" s="1"/>
  <c r="AS31" i="13"/>
  <c r="AT31" i="13" s="1"/>
  <c r="AS30" i="13"/>
  <c r="AT30" i="13" s="1"/>
  <c r="AS29" i="13"/>
  <c r="AS28" i="13"/>
  <c r="AS27" i="13"/>
  <c r="AS26" i="13"/>
  <c r="AT26" i="13" s="1"/>
  <c r="AS25" i="13"/>
  <c r="AS24" i="13"/>
  <c r="AT24" i="13" s="1"/>
  <c r="AS23" i="13"/>
  <c r="AT23" i="13" s="1"/>
  <c r="AS22" i="13"/>
  <c r="AS21" i="13"/>
  <c r="AS20" i="13"/>
  <c r="AT20" i="13" s="1"/>
  <c r="AS19" i="13"/>
  <c r="AT19" i="13" s="1"/>
  <c r="AS18" i="13"/>
  <c r="AT18" i="13" s="1"/>
  <c r="AS17" i="13"/>
  <c r="AS16" i="13"/>
  <c r="AT16" i="13" s="1"/>
  <c r="AS15" i="13"/>
  <c r="AS14" i="13"/>
  <c r="AT14" i="13" s="1"/>
  <c r="AS13" i="13"/>
  <c r="AS12" i="13"/>
  <c r="AT12" i="13" s="1"/>
  <c r="AS11" i="13"/>
  <c r="AT11" i="13" s="1"/>
  <c r="AS10" i="13"/>
  <c r="AT10" i="13" s="1"/>
  <c r="AS9" i="13"/>
  <c r="AS8" i="13"/>
  <c r="AG33" i="13"/>
  <c r="AH33" i="13" s="1"/>
  <c r="AG32" i="13"/>
  <c r="AH32" i="13" s="1"/>
  <c r="AG31" i="13"/>
  <c r="AH31" i="13" s="1"/>
  <c r="AG30" i="13"/>
  <c r="AH30" i="13" s="1"/>
  <c r="AG29" i="13"/>
  <c r="AG28" i="13"/>
  <c r="AH28" i="13" s="1"/>
  <c r="AG27" i="13"/>
  <c r="AG26" i="13"/>
  <c r="AH26" i="13" s="1"/>
  <c r="AG25" i="13"/>
  <c r="AH25" i="13" s="1"/>
  <c r="AG24" i="13"/>
  <c r="AH24" i="13" s="1"/>
  <c r="AG23" i="13"/>
  <c r="AG22" i="13"/>
  <c r="AG21" i="13"/>
  <c r="AH21" i="13" s="1"/>
  <c r="AG20" i="13"/>
  <c r="AH20" i="13" s="1"/>
  <c r="AG19" i="13"/>
  <c r="AG18" i="13"/>
  <c r="AH18" i="13" s="1"/>
  <c r="AG17" i="13"/>
  <c r="AH17" i="13" s="1"/>
  <c r="AG16" i="13"/>
  <c r="AH16" i="13" s="1"/>
  <c r="AG15" i="13"/>
  <c r="AG14" i="13"/>
  <c r="AG13" i="13"/>
  <c r="AG12" i="13"/>
  <c r="AH12" i="13" s="1"/>
  <c r="AG11" i="13"/>
  <c r="AG10" i="13"/>
  <c r="AH10" i="13" s="1"/>
  <c r="AG9" i="13"/>
  <c r="AH9" i="13" s="1"/>
  <c r="AG8" i="13"/>
  <c r="AH8" i="13" s="1"/>
  <c r="S33" i="13"/>
  <c r="T33" i="13" s="1"/>
  <c r="S32" i="13"/>
  <c r="T32" i="13" s="1"/>
  <c r="S31" i="13"/>
  <c r="T31" i="13" s="1"/>
  <c r="S30" i="13"/>
  <c r="T30" i="13" s="1"/>
  <c r="S29" i="13"/>
  <c r="S28" i="13"/>
  <c r="T28" i="13" s="1"/>
  <c r="S27" i="13"/>
  <c r="S26" i="13"/>
  <c r="T26" i="13" s="1"/>
  <c r="S25" i="13"/>
  <c r="T25" i="13" s="1"/>
  <c r="S24" i="13"/>
  <c r="S23" i="13"/>
  <c r="S22" i="13"/>
  <c r="T22" i="13" s="1"/>
  <c r="S21" i="13"/>
  <c r="S20" i="13"/>
  <c r="T20" i="13" s="1"/>
  <c r="S19" i="13"/>
  <c r="T19" i="13" s="1"/>
  <c r="S18" i="13"/>
  <c r="T18" i="13" s="1"/>
  <c r="S17" i="13"/>
  <c r="T17" i="13" s="1"/>
  <c r="S16" i="13"/>
  <c r="T16" i="13" s="1"/>
  <c r="S15" i="13"/>
  <c r="S14" i="13"/>
  <c r="S13" i="13"/>
  <c r="T13" i="13" s="1"/>
  <c r="S12" i="13"/>
  <c r="T12" i="13" s="1"/>
  <c r="S11" i="13"/>
  <c r="S10" i="13"/>
  <c r="T10" i="13" s="1"/>
  <c r="S9" i="13"/>
  <c r="S8" i="13"/>
  <c r="G33" i="13"/>
  <c r="BY33" i="13" s="1"/>
  <c r="CA33" i="13" s="1"/>
  <c r="CB33" i="13" s="1"/>
  <c r="G32" i="13"/>
  <c r="BY32" i="13" s="1"/>
  <c r="CA32" i="13" s="1"/>
  <c r="CB32" i="13" s="1"/>
  <c r="G31" i="13"/>
  <c r="BY31" i="13" s="1"/>
  <c r="CA31" i="13" s="1"/>
  <c r="CB31" i="13" s="1"/>
  <c r="G30" i="13"/>
  <c r="G29" i="13"/>
  <c r="BY29" i="13" s="1"/>
  <c r="G28" i="13"/>
  <c r="G27" i="13"/>
  <c r="BY27" i="13" s="1"/>
  <c r="G26" i="13"/>
  <c r="G25" i="13"/>
  <c r="G24" i="13"/>
  <c r="G23" i="13"/>
  <c r="BY23" i="13" s="1"/>
  <c r="G22" i="13"/>
  <c r="G21" i="13"/>
  <c r="G20" i="13"/>
  <c r="G19" i="13"/>
  <c r="BY19" i="13" s="1"/>
  <c r="G18" i="13"/>
  <c r="G17" i="13"/>
  <c r="G16" i="13"/>
  <c r="G15" i="13"/>
  <c r="BY15" i="13" s="1"/>
  <c r="G14" i="13"/>
  <c r="G13" i="13"/>
  <c r="G12" i="13"/>
  <c r="G11" i="13"/>
  <c r="BY11" i="13" s="1"/>
  <c r="G10" i="13"/>
  <c r="G9" i="13"/>
  <c r="BY9" i="13" s="1"/>
  <c r="G8" i="13"/>
  <c r="BY8" i="13" s="1"/>
  <c r="BN30" i="13"/>
  <c r="AY30" i="13"/>
  <c r="AZ30" i="13" s="1"/>
  <c r="AM30" i="13"/>
  <c r="AN30" i="13" s="1"/>
  <c r="Y30" i="13"/>
  <c r="Z30" i="13" s="1"/>
  <c r="M30" i="13"/>
  <c r="BN29" i="13"/>
  <c r="BH29" i="13"/>
  <c r="AY29" i="13"/>
  <c r="AZ29" i="13" s="1"/>
  <c r="AT29" i="13"/>
  <c r="AM29" i="13"/>
  <c r="AN29" i="13" s="1"/>
  <c r="AH29" i="13"/>
  <c r="Y29" i="13"/>
  <c r="Z29" i="13" s="1"/>
  <c r="T29" i="13"/>
  <c r="M29" i="13"/>
  <c r="H29" i="13"/>
  <c r="BN28" i="13"/>
  <c r="AY28" i="13"/>
  <c r="AZ28" i="13" s="1"/>
  <c r="AT28" i="13"/>
  <c r="AM28" i="13"/>
  <c r="AN28" i="13" s="1"/>
  <c r="Y28" i="13"/>
  <c r="Z28" i="13" s="1"/>
  <c r="M28" i="13"/>
  <c r="BN27" i="13"/>
  <c r="BH27" i="13"/>
  <c r="AY27" i="13"/>
  <c r="AZ27" i="13" s="1"/>
  <c r="AT27" i="13"/>
  <c r="AM27" i="13"/>
  <c r="AN27" i="13" s="1"/>
  <c r="AH27" i="13"/>
  <c r="Y27" i="13"/>
  <c r="Z27" i="13" s="1"/>
  <c r="T27" i="13"/>
  <c r="M27" i="13"/>
  <c r="H27" i="13"/>
  <c r="BN26" i="13"/>
  <c r="AY26" i="13"/>
  <c r="AZ26" i="13" s="1"/>
  <c r="AM26" i="13"/>
  <c r="AN26" i="13" s="1"/>
  <c r="Y26" i="13"/>
  <c r="Z26" i="13" s="1"/>
  <c r="M26" i="13"/>
  <c r="BN25" i="13"/>
  <c r="AY25" i="13"/>
  <c r="AZ25" i="13" s="1"/>
  <c r="AT25" i="13"/>
  <c r="AM25" i="13"/>
  <c r="AN25" i="13" s="1"/>
  <c r="Y25" i="13"/>
  <c r="Z25" i="13" s="1"/>
  <c r="M25" i="13"/>
  <c r="BN24" i="13"/>
  <c r="AY24" i="13"/>
  <c r="AZ24" i="13" s="1"/>
  <c r="AM24" i="13"/>
  <c r="AN24" i="13" s="1"/>
  <c r="Y24" i="13"/>
  <c r="Z24" i="13" s="1"/>
  <c r="T24" i="13"/>
  <c r="M24" i="13"/>
  <c r="BZ24" i="13" s="1"/>
  <c r="BN23" i="13"/>
  <c r="AY23" i="13"/>
  <c r="AZ23" i="13" s="1"/>
  <c r="AM23" i="13"/>
  <c r="AN23" i="13" s="1"/>
  <c r="AH23" i="13"/>
  <c r="Y23" i="13"/>
  <c r="Z23" i="13" s="1"/>
  <c r="T23" i="13"/>
  <c r="M23" i="13"/>
  <c r="H23" i="13"/>
  <c r="BN22" i="13"/>
  <c r="AY22" i="13"/>
  <c r="AZ22" i="13" s="1"/>
  <c r="AT22" i="13"/>
  <c r="AM22" i="13"/>
  <c r="AN22" i="13" s="1"/>
  <c r="AH22" i="13"/>
  <c r="Y22" i="13"/>
  <c r="Z22" i="13" s="1"/>
  <c r="M22" i="13"/>
  <c r="BN21" i="13"/>
  <c r="BH21" i="13"/>
  <c r="AY21" i="13"/>
  <c r="AZ21" i="13" s="1"/>
  <c r="AT21" i="13"/>
  <c r="AM21" i="13"/>
  <c r="AN21" i="13" s="1"/>
  <c r="Y21" i="13"/>
  <c r="Z21" i="13" s="1"/>
  <c r="T21" i="13"/>
  <c r="M21" i="13"/>
  <c r="BN20" i="13"/>
  <c r="AY20" i="13"/>
  <c r="AZ20" i="13" s="1"/>
  <c r="AM20" i="13"/>
  <c r="AN20" i="13" s="1"/>
  <c r="Y20" i="13"/>
  <c r="Z20" i="13" s="1"/>
  <c r="M20" i="13"/>
  <c r="BZ20" i="13" s="1"/>
  <c r="BN19" i="13"/>
  <c r="BH19" i="13"/>
  <c r="AY19" i="13"/>
  <c r="AZ19" i="13" s="1"/>
  <c r="AM19" i="13"/>
  <c r="AN19" i="13" s="1"/>
  <c r="AH19" i="13"/>
  <c r="Y19" i="13"/>
  <c r="Z19" i="13" s="1"/>
  <c r="M19" i="13"/>
  <c r="H19" i="13"/>
  <c r="BN18" i="13"/>
  <c r="AY18" i="13"/>
  <c r="AZ18" i="13" s="1"/>
  <c r="AM18" i="13"/>
  <c r="AN18" i="13" s="1"/>
  <c r="Y18" i="13"/>
  <c r="Z18" i="13" s="1"/>
  <c r="M18" i="13"/>
  <c r="BN17" i="13"/>
  <c r="AY17" i="13"/>
  <c r="AZ17" i="13" s="1"/>
  <c r="AT17" i="13"/>
  <c r="AM17" i="13"/>
  <c r="AN17" i="13" s="1"/>
  <c r="Y17" i="13"/>
  <c r="Z17" i="13" s="1"/>
  <c r="M17" i="13"/>
  <c r="BN16" i="13"/>
  <c r="AY16" i="13"/>
  <c r="AZ16" i="13" s="1"/>
  <c r="AM16" i="13"/>
  <c r="AN16" i="13" s="1"/>
  <c r="Y16" i="13"/>
  <c r="Z16" i="13" s="1"/>
  <c r="M16" i="13"/>
  <c r="BZ16" i="13" s="1"/>
  <c r="BN15" i="13"/>
  <c r="AY15" i="13"/>
  <c r="AZ15" i="13" s="1"/>
  <c r="AT15" i="13"/>
  <c r="AM15" i="13"/>
  <c r="AN15" i="13" s="1"/>
  <c r="AH15" i="13"/>
  <c r="Y15" i="13"/>
  <c r="Z15" i="13" s="1"/>
  <c r="T15" i="13"/>
  <c r="M15" i="13"/>
  <c r="BZ15" i="13" s="1"/>
  <c r="H15" i="13"/>
  <c r="BN14" i="13"/>
  <c r="AY14" i="13"/>
  <c r="AZ14" i="13" s="1"/>
  <c r="AM14" i="13"/>
  <c r="AN14" i="13" s="1"/>
  <c r="AH14" i="13"/>
  <c r="Y14" i="13"/>
  <c r="Z14" i="13" s="1"/>
  <c r="T14" i="13"/>
  <c r="M14" i="13"/>
  <c r="BN13" i="13"/>
  <c r="BH13" i="13"/>
  <c r="AY13" i="13"/>
  <c r="AZ13" i="13" s="1"/>
  <c r="AT13" i="13"/>
  <c r="AM13" i="13"/>
  <c r="AN13" i="13" s="1"/>
  <c r="AH13" i="13"/>
  <c r="Y13" i="13"/>
  <c r="Z13" i="13" s="1"/>
  <c r="M13" i="13"/>
  <c r="BZ13" i="13" s="1"/>
  <c r="BN12" i="13"/>
  <c r="AY12" i="13"/>
  <c r="AZ12" i="13" s="1"/>
  <c r="AM12" i="13"/>
  <c r="AN12" i="13" s="1"/>
  <c r="Y12" i="13"/>
  <c r="Z12" i="13" s="1"/>
  <c r="M12" i="13"/>
  <c r="BN11" i="13"/>
  <c r="AY11" i="13"/>
  <c r="AZ11" i="13" s="1"/>
  <c r="AM11" i="13"/>
  <c r="AN11" i="13" s="1"/>
  <c r="AH11" i="13"/>
  <c r="Y11" i="13"/>
  <c r="Z11" i="13" s="1"/>
  <c r="M11" i="13"/>
  <c r="H11" i="13"/>
  <c r="BN10" i="13"/>
  <c r="AY10" i="13"/>
  <c r="AZ10" i="13" s="1"/>
  <c r="AN10" i="13"/>
  <c r="Y10" i="13"/>
  <c r="Z10" i="13" s="1"/>
  <c r="M10" i="13"/>
  <c r="H10" i="13"/>
  <c r="BN9" i="13"/>
  <c r="BH9" i="13"/>
  <c r="AY9" i="13"/>
  <c r="AZ9" i="13" s="1"/>
  <c r="AT9" i="13"/>
  <c r="AM9" i="13"/>
  <c r="AN9" i="13" s="1"/>
  <c r="Y9" i="13"/>
  <c r="Z9" i="13" s="1"/>
  <c r="M9" i="13"/>
  <c r="BN8" i="13"/>
  <c r="AY8" i="13"/>
  <c r="AZ8" i="13" s="1"/>
  <c r="AT8" i="13"/>
  <c r="AM8" i="13"/>
  <c r="AN8" i="13" s="1"/>
  <c r="Y8" i="13"/>
  <c r="Z8" i="13" s="1"/>
  <c r="M8" i="13"/>
  <c r="BG7" i="13"/>
  <c r="AS7" i="13"/>
  <c r="AG7" i="13"/>
  <c r="S7" i="13"/>
  <c r="G7" i="13"/>
  <c r="BY7" i="13" s="1"/>
  <c r="BZ25" i="13" l="1"/>
  <c r="BZ27" i="13"/>
  <c r="BZ29" i="13"/>
  <c r="BY10" i="13"/>
  <c r="BY14" i="13"/>
  <c r="E24" i="20"/>
  <c r="J24" i="20" s="1"/>
  <c r="M24" i="20" s="1"/>
  <c r="G22" i="20"/>
  <c r="G23" i="20" s="1"/>
  <c r="N11" i="13"/>
  <c r="BZ11" i="13"/>
  <c r="N14" i="13"/>
  <c r="BZ14" i="13"/>
  <c r="N26" i="13"/>
  <c r="BZ26" i="13"/>
  <c r="H12" i="13"/>
  <c r="BY12" i="13"/>
  <c r="CA14" i="13"/>
  <c r="CB14" i="13" s="1"/>
  <c r="H16" i="13"/>
  <c r="BY16" i="13"/>
  <c r="CA16" i="13" s="1"/>
  <c r="CB16" i="13" s="1"/>
  <c r="H18" i="13"/>
  <c r="BY18" i="13"/>
  <c r="H20" i="13"/>
  <c r="BY20" i="13"/>
  <c r="CA20" i="13" s="1"/>
  <c r="CB20" i="13" s="1"/>
  <c r="H22" i="13"/>
  <c r="BY22" i="13"/>
  <c r="H24" i="13"/>
  <c r="BY24" i="13"/>
  <c r="CA24" i="13" s="1"/>
  <c r="CB24" i="13" s="1"/>
  <c r="H26" i="13"/>
  <c r="BY26" i="13"/>
  <c r="CA26" i="13" s="1"/>
  <c r="CB26" i="13" s="1"/>
  <c r="H28" i="13"/>
  <c r="BY28" i="13"/>
  <c r="H30" i="13"/>
  <c r="BY30" i="13"/>
  <c r="BZ8" i="13"/>
  <c r="CA8" i="13" s="1"/>
  <c r="N9" i="13"/>
  <c r="BZ9" i="13"/>
  <c r="N10" i="13"/>
  <c r="BZ10" i="13"/>
  <c r="CA10" i="13" s="1"/>
  <c r="CB10" i="13" s="1"/>
  <c r="CC10" i="13" s="1"/>
  <c r="N12" i="13"/>
  <c r="BZ12" i="13"/>
  <c r="BZ17" i="13"/>
  <c r="N18" i="13"/>
  <c r="BZ18" i="13"/>
  <c r="BZ19" i="13"/>
  <c r="BZ21" i="13"/>
  <c r="N22" i="13"/>
  <c r="BZ22" i="13"/>
  <c r="BZ23" i="13"/>
  <c r="BZ28" i="13"/>
  <c r="N30" i="13"/>
  <c r="BZ30" i="13"/>
  <c r="CA9" i="13"/>
  <c r="CB9" i="13" s="1"/>
  <c r="CA11" i="13"/>
  <c r="CB11" i="13" s="1"/>
  <c r="CC11" i="13" s="1"/>
  <c r="H13" i="13"/>
  <c r="BY13" i="13"/>
  <c r="CA13" i="13" s="1"/>
  <c r="CB13" i="13" s="1"/>
  <c r="CA15" i="13"/>
  <c r="CB15" i="13" s="1"/>
  <c r="H17" i="13"/>
  <c r="BY17" i="13"/>
  <c r="CA19" i="13"/>
  <c r="CB19" i="13" s="1"/>
  <c r="H21" i="13"/>
  <c r="BY21" i="13"/>
  <c r="CA21" i="13" s="1"/>
  <c r="CB21" i="13" s="1"/>
  <c r="CA23" i="13"/>
  <c r="CB23" i="13" s="1"/>
  <c r="CC23" i="13" s="1"/>
  <c r="H25" i="13"/>
  <c r="BY25" i="13"/>
  <c r="CA25" i="13" s="1"/>
  <c r="CB25" i="13" s="1"/>
  <c r="CA27" i="13"/>
  <c r="CB27" i="13" s="1"/>
  <c r="CA29" i="13"/>
  <c r="CB29" i="13" s="1"/>
  <c r="CA7" i="13"/>
  <c r="N8" i="13"/>
  <c r="N13" i="13"/>
  <c r="N15" i="13"/>
  <c r="N17" i="13"/>
  <c r="N19" i="13"/>
  <c r="N20" i="13"/>
  <c r="CC21" i="13"/>
  <c r="N21" i="13"/>
  <c r="N23" i="13"/>
  <c r="N24" i="13"/>
  <c r="CC25" i="13"/>
  <c r="N25" i="13"/>
  <c r="N27" i="13"/>
  <c r="N28" i="13"/>
  <c r="N29" i="13"/>
  <c r="CC31" i="13"/>
  <c r="H31" i="13"/>
  <c r="CC32" i="13"/>
  <c r="H32" i="13"/>
  <c r="CC33" i="13"/>
  <c r="H33" i="13"/>
  <c r="T8" i="13"/>
  <c r="T9" i="13"/>
  <c r="H8" i="13"/>
  <c r="T11" i="13"/>
  <c r="N16" i="13"/>
  <c r="CC14" i="13"/>
  <c r="H14" i="13"/>
  <c r="H9" i="13"/>
  <c r="CC16" i="13"/>
  <c r="CB8" i="13" l="1"/>
  <c r="CC8" i="13" s="1"/>
  <c r="CA17" i="13"/>
  <c r="CB17" i="13" s="1"/>
  <c r="CA12" i="13"/>
  <c r="CB12" i="13" s="1"/>
  <c r="CA30" i="13"/>
  <c r="CB30" i="13" s="1"/>
  <c r="CA28" i="13"/>
  <c r="CB28" i="13" s="1"/>
  <c r="CC28" i="13" s="1"/>
  <c r="CA22" i="13"/>
  <c r="CB22" i="13" s="1"/>
  <c r="CC22" i="13" s="1"/>
  <c r="CA18" i="13"/>
  <c r="CB18" i="13" s="1"/>
  <c r="CC26" i="13"/>
  <c r="CC19" i="13"/>
  <c r="CC29" i="13"/>
  <c r="CC27" i="13"/>
  <c r="CC24" i="13"/>
  <c r="CC20" i="13"/>
  <c r="CC17" i="13"/>
  <c r="CC15" i="13"/>
  <c r="CC13" i="13"/>
  <c r="CC9" i="13"/>
  <c r="CC30" i="13"/>
  <c r="CC18" i="13"/>
  <c r="CC12" i="13"/>
  <c r="J32" i="17" l="1"/>
  <c r="K32" i="17" s="1"/>
  <c r="L32" i="17" s="1"/>
  <c r="J31" i="17"/>
  <c r="K31" i="17" s="1"/>
  <c r="L31" i="17" s="1"/>
  <c r="J30" i="17"/>
  <c r="K30" i="17" s="1"/>
  <c r="L30" i="17" s="1"/>
  <c r="J29" i="17"/>
  <c r="K29" i="17" s="1"/>
  <c r="L29" i="17" s="1"/>
  <c r="J28" i="17"/>
  <c r="K28" i="17" s="1"/>
  <c r="L28" i="17" s="1"/>
  <c r="J27" i="17"/>
  <c r="K27" i="17" s="1"/>
  <c r="L27" i="17" s="1"/>
  <c r="J26" i="17"/>
  <c r="K26" i="17" s="1"/>
  <c r="L26" i="17" s="1"/>
  <c r="J25" i="17"/>
  <c r="K25" i="17" s="1"/>
  <c r="L25" i="17" s="1"/>
  <c r="J24" i="17"/>
  <c r="K24" i="17" s="1"/>
  <c r="L24" i="17" s="1"/>
  <c r="J23" i="17"/>
  <c r="K23" i="17" s="1"/>
  <c r="L23" i="17" s="1"/>
  <c r="J22" i="17"/>
  <c r="K22" i="17" s="1"/>
  <c r="L22" i="17" s="1"/>
  <c r="J21" i="17"/>
  <c r="K21" i="17" s="1"/>
  <c r="L21" i="17" s="1"/>
  <c r="J20" i="17"/>
  <c r="K20" i="17" s="1"/>
  <c r="L20" i="17" s="1"/>
  <c r="J19" i="17"/>
  <c r="K19" i="17" s="1"/>
  <c r="L19" i="17" s="1"/>
  <c r="J18" i="17"/>
  <c r="K18" i="17" s="1"/>
  <c r="L18" i="17" s="1"/>
  <c r="J17" i="17"/>
  <c r="K17" i="17" s="1"/>
  <c r="L17" i="17" s="1"/>
  <c r="J16" i="17"/>
  <c r="K16" i="17" s="1"/>
  <c r="L16" i="17" s="1"/>
  <c r="J15" i="17"/>
  <c r="K15" i="17" s="1"/>
  <c r="L15" i="17" s="1"/>
  <c r="J14" i="17"/>
  <c r="K14" i="17" s="1"/>
  <c r="L14" i="17" s="1"/>
  <c r="J13" i="17"/>
  <c r="K13" i="17" s="1"/>
  <c r="L13" i="17" s="1"/>
  <c r="J12" i="17"/>
  <c r="K12" i="17" s="1"/>
  <c r="L12" i="17" s="1"/>
  <c r="J11" i="17"/>
  <c r="K11" i="17" s="1"/>
  <c r="L11" i="17" s="1"/>
  <c r="J10" i="17"/>
  <c r="K10" i="17" s="1"/>
  <c r="L10" i="17" s="1"/>
  <c r="J9" i="17"/>
  <c r="K9" i="17" s="1"/>
  <c r="J8" i="17"/>
  <c r="K8" i="17" s="1"/>
  <c r="L8" i="17" s="1"/>
  <c r="J7" i="17"/>
  <c r="K7" i="17" s="1"/>
  <c r="L7" i="17" s="1"/>
  <c r="J6" i="17"/>
  <c r="C612" i="18"/>
  <c r="C613" i="18" s="1"/>
  <c r="C588" i="18"/>
  <c r="C589" i="18" s="1"/>
  <c r="C564" i="18"/>
  <c r="C565" i="18" s="1"/>
  <c r="C540" i="18"/>
  <c r="C541" i="18" s="1"/>
  <c r="C517" i="18"/>
  <c r="C518" i="18" s="1"/>
  <c r="C493" i="18"/>
  <c r="C494" i="18" s="1"/>
  <c r="C469" i="18"/>
  <c r="C470" i="18" s="1"/>
  <c r="C446" i="18"/>
  <c r="C447" i="18" s="1"/>
  <c r="C422" i="18"/>
  <c r="C423" i="18" s="1"/>
  <c r="C398" i="18"/>
  <c r="C399" i="18" s="1"/>
  <c r="C375" i="18"/>
  <c r="C376" i="18" s="1"/>
  <c r="C351" i="18"/>
  <c r="C352" i="18" s="1"/>
  <c r="C327" i="18"/>
  <c r="C328" i="18" s="1"/>
  <c r="C304" i="18"/>
  <c r="C305" i="18" s="1"/>
  <c r="C280" i="18"/>
  <c r="C281" i="18" s="1"/>
  <c r="C256" i="18"/>
  <c r="C257" i="18" s="1"/>
  <c r="C233" i="18"/>
  <c r="C234" i="18" s="1"/>
  <c r="C209" i="18"/>
  <c r="C210" i="18" s="1"/>
  <c r="C185" i="18"/>
  <c r="C186" i="18" s="1"/>
  <c r="C162" i="18"/>
  <c r="C163" i="18" s="1"/>
  <c r="C137" i="18"/>
  <c r="C138" i="18" s="1"/>
  <c r="C113" i="18"/>
  <c r="C114" i="18" s="1"/>
  <c r="C90" i="18"/>
  <c r="C91" i="18" s="1"/>
  <c r="C66" i="18"/>
  <c r="C67" i="18" s="1"/>
  <c r="C42" i="18"/>
  <c r="C43" i="18" s="1"/>
  <c r="C19" i="18"/>
  <c r="C20" i="18" s="1"/>
  <c r="D610" i="18" l="1"/>
  <c r="D608" i="18"/>
  <c r="D606" i="18"/>
  <c r="D605" i="18"/>
  <c r="D586" i="18"/>
  <c r="D585" i="18"/>
  <c r="D584" i="18"/>
  <c r="D583" i="18"/>
  <c r="D582" i="18"/>
  <c r="D581" i="18"/>
  <c r="D562" i="18"/>
  <c r="D561" i="18"/>
  <c r="D560" i="18"/>
  <c r="D559" i="18"/>
  <c r="D558" i="18"/>
  <c r="D557" i="18"/>
  <c r="D538" i="18"/>
  <c r="D537" i="18"/>
  <c r="D536" i="18"/>
  <c r="D535" i="18"/>
  <c r="D534" i="18"/>
  <c r="D533" i="18"/>
  <c r="D513" i="18"/>
  <c r="D512" i="18"/>
  <c r="D511" i="18"/>
  <c r="D510" i="18"/>
  <c r="D491" i="18"/>
  <c r="D490" i="18"/>
  <c r="D489" i="18"/>
  <c r="D488" i="18"/>
  <c r="D487" i="18"/>
  <c r="D486" i="18"/>
  <c r="D467" i="18"/>
  <c r="D466" i="18"/>
  <c r="D465" i="18"/>
  <c r="D464" i="18"/>
  <c r="D463" i="18"/>
  <c r="D462" i="18"/>
  <c r="D444" i="18"/>
  <c r="D443" i="18"/>
  <c r="D442" i="18"/>
  <c r="D441" i="18"/>
  <c r="D440" i="18"/>
  <c r="D439" i="18"/>
  <c r="D420" i="18"/>
  <c r="D419" i="18"/>
  <c r="D418" i="18"/>
  <c r="D417" i="18"/>
  <c r="D416" i="18"/>
  <c r="D415" i="18"/>
  <c r="D396" i="18"/>
  <c r="D395" i="18"/>
  <c r="D394" i="18"/>
  <c r="D393" i="18"/>
  <c r="D392" i="18"/>
  <c r="D391" i="18"/>
  <c r="D373" i="18"/>
  <c r="D372" i="18"/>
  <c r="D371" i="18"/>
  <c r="D370" i="18"/>
  <c r="D369" i="18"/>
  <c r="D368" i="18"/>
  <c r="D349" i="18"/>
  <c r="D348" i="18"/>
  <c r="D347" i="18"/>
  <c r="D346" i="18"/>
  <c r="D345" i="18"/>
  <c r="D344" i="18"/>
  <c r="D325" i="18"/>
  <c r="D324" i="18"/>
  <c r="D323" i="18"/>
  <c r="D322" i="18"/>
  <c r="D321" i="18"/>
  <c r="D320" i="18"/>
  <c r="D302" i="18"/>
  <c r="D301" i="18"/>
  <c r="D300" i="18"/>
  <c r="D299" i="18"/>
  <c r="D298" i="18"/>
  <c r="D297" i="18"/>
  <c r="D278" i="18"/>
  <c r="D277" i="18"/>
  <c r="D276" i="18"/>
  <c r="D275" i="18"/>
  <c r="D274" i="18"/>
  <c r="D273" i="18"/>
  <c r="D254" i="18"/>
  <c r="D253" i="18"/>
  <c r="D252" i="18"/>
  <c r="D251" i="18"/>
  <c r="D250" i="18"/>
  <c r="D249" i="18"/>
  <c r="D231" i="18"/>
  <c r="D230" i="18"/>
  <c r="D229" i="18"/>
  <c r="D228" i="18"/>
  <c r="D227" i="18"/>
  <c r="D226" i="18"/>
  <c r="D207" i="18"/>
  <c r="D206" i="18"/>
  <c r="D205" i="18"/>
  <c r="D204" i="18"/>
  <c r="D203" i="18"/>
  <c r="D202" i="18"/>
  <c r="D183" i="18"/>
  <c r="D182" i="18"/>
  <c r="D181" i="18"/>
  <c r="D180" i="18"/>
  <c r="D179" i="18"/>
  <c r="D178" i="18"/>
  <c r="D160" i="18"/>
  <c r="D159" i="18"/>
  <c r="D158" i="18"/>
  <c r="D157" i="18"/>
  <c r="D156" i="18"/>
  <c r="D155" i="18"/>
  <c r="D135" i="18"/>
  <c r="D134" i="18"/>
  <c r="D133" i="18"/>
  <c r="D132" i="18"/>
  <c r="D131" i="18"/>
  <c r="D130" i="18"/>
  <c r="D111" i="18"/>
  <c r="D110" i="18"/>
  <c r="D109" i="18"/>
  <c r="D108" i="18"/>
  <c r="D107" i="18"/>
  <c r="D106" i="18"/>
  <c r="D88" i="18"/>
  <c r="D87" i="18"/>
  <c r="D86" i="18"/>
  <c r="D85" i="18"/>
  <c r="D84" i="18"/>
  <c r="D83" i="18"/>
  <c r="D64" i="18"/>
  <c r="D63" i="18"/>
  <c r="D62" i="18"/>
  <c r="D61" i="18"/>
  <c r="D60" i="18"/>
  <c r="D59" i="18"/>
  <c r="D40" i="18"/>
  <c r="D39" i="18"/>
  <c r="D38" i="18"/>
  <c r="D37" i="18"/>
  <c r="D36" i="18"/>
  <c r="D35" i="18"/>
  <c r="D17" i="18"/>
  <c r="D16" i="18"/>
  <c r="D15" i="18"/>
  <c r="D14" i="18"/>
  <c r="D13" i="18"/>
  <c r="D12" i="18"/>
  <c r="G1220" i="4" l="1"/>
  <c r="H1220" i="4" s="1"/>
  <c r="G1219" i="4"/>
  <c r="H1219" i="4" s="1"/>
  <c r="G1218" i="4"/>
  <c r="H1218" i="4" s="1"/>
  <c r="G1217" i="4"/>
  <c r="H1217" i="4" s="1"/>
  <c r="G1216" i="4"/>
  <c r="H1216" i="4" s="1"/>
  <c r="G1172" i="4"/>
  <c r="H1172" i="4" s="1"/>
  <c r="G1171" i="4"/>
  <c r="H1171" i="4" s="1"/>
  <c r="G1170" i="4"/>
  <c r="H1170" i="4" s="1"/>
  <c r="G1169" i="4"/>
  <c r="H1169" i="4" s="1"/>
  <c r="G1168" i="4"/>
  <c r="H1168" i="4" s="1"/>
  <c r="G1124" i="4"/>
  <c r="H1124" i="4" s="1"/>
  <c r="G1123" i="4"/>
  <c r="H1123" i="4" s="1"/>
  <c r="G1122" i="4"/>
  <c r="H1122" i="4" s="1"/>
  <c r="G1121" i="4"/>
  <c r="H1121" i="4" s="1"/>
  <c r="G1120" i="4"/>
  <c r="G1076" i="4"/>
  <c r="H1076" i="4" s="1"/>
  <c r="G1075" i="4"/>
  <c r="H1075" i="4" s="1"/>
  <c r="G1074" i="4"/>
  <c r="H1074" i="4" s="1"/>
  <c r="G1073" i="4"/>
  <c r="H1073" i="4" s="1"/>
  <c r="G1072" i="4"/>
  <c r="H1072" i="4" s="1"/>
  <c r="G1028" i="4"/>
  <c r="H1028" i="4" s="1"/>
  <c r="G1027" i="4"/>
  <c r="H1027" i="4" s="1"/>
  <c r="G1026" i="4"/>
  <c r="H1026" i="4" s="1"/>
  <c r="G1025" i="4"/>
  <c r="H1025" i="4" s="1"/>
  <c r="G1024" i="4"/>
  <c r="H1024" i="4" s="1"/>
  <c r="G980" i="4"/>
  <c r="H980" i="4" s="1"/>
  <c r="G979" i="4"/>
  <c r="H979" i="4" s="1"/>
  <c r="G978" i="4"/>
  <c r="H978" i="4" s="1"/>
  <c r="G977" i="4"/>
  <c r="H977" i="4" s="1"/>
  <c r="G976" i="4"/>
  <c r="H976" i="4" s="1"/>
  <c r="G932" i="4"/>
  <c r="H932" i="4" s="1"/>
  <c r="G931" i="4"/>
  <c r="H931" i="4" s="1"/>
  <c r="G930" i="4"/>
  <c r="H930" i="4" s="1"/>
  <c r="G929" i="4"/>
  <c r="H929" i="4" s="1"/>
  <c r="G928" i="4"/>
  <c r="G884" i="4"/>
  <c r="H884" i="4" s="1"/>
  <c r="G883" i="4"/>
  <c r="H883" i="4" s="1"/>
  <c r="G882" i="4"/>
  <c r="H882" i="4" s="1"/>
  <c r="G881" i="4"/>
  <c r="H881" i="4" s="1"/>
  <c r="G880" i="4"/>
  <c r="H880" i="4" s="1"/>
  <c r="G836" i="4"/>
  <c r="H836" i="4" s="1"/>
  <c r="G835" i="4"/>
  <c r="H835" i="4" s="1"/>
  <c r="G834" i="4"/>
  <c r="H834" i="4" s="1"/>
  <c r="G833" i="4"/>
  <c r="H833" i="4" s="1"/>
  <c r="G832" i="4"/>
  <c r="H832" i="4" s="1"/>
  <c r="G788" i="4"/>
  <c r="H788" i="4" s="1"/>
  <c r="G787" i="4"/>
  <c r="H787" i="4" s="1"/>
  <c r="G786" i="4"/>
  <c r="H786" i="4" s="1"/>
  <c r="G785" i="4"/>
  <c r="H785" i="4" s="1"/>
  <c r="G784" i="4"/>
  <c r="H784" i="4" s="1"/>
  <c r="G740" i="4"/>
  <c r="H740" i="4" s="1"/>
  <c r="G739" i="4"/>
  <c r="H739" i="4" s="1"/>
  <c r="G738" i="4"/>
  <c r="H738" i="4" s="1"/>
  <c r="G737" i="4"/>
  <c r="H737" i="4" s="1"/>
  <c r="G736" i="4"/>
  <c r="G692" i="4"/>
  <c r="H692" i="4" s="1"/>
  <c r="G691" i="4"/>
  <c r="H691" i="4" s="1"/>
  <c r="G690" i="4"/>
  <c r="H690" i="4" s="1"/>
  <c r="G689" i="4"/>
  <c r="H689" i="4" s="1"/>
  <c r="G688" i="4"/>
  <c r="H688" i="4" s="1"/>
  <c r="G644" i="4"/>
  <c r="H644" i="4" s="1"/>
  <c r="G643" i="4"/>
  <c r="H643" i="4" s="1"/>
  <c r="G642" i="4"/>
  <c r="H642" i="4" s="1"/>
  <c r="G641" i="4"/>
  <c r="H641" i="4" s="1"/>
  <c r="G640" i="4"/>
  <c r="H640" i="4" s="1"/>
  <c r="G596" i="4"/>
  <c r="H596" i="4" s="1"/>
  <c r="G595" i="4"/>
  <c r="H595" i="4" s="1"/>
  <c r="G594" i="4"/>
  <c r="H594" i="4" s="1"/>
  <c r="G593" i="4"/>
  <c r="H593" i="4" s="1"/>
  <c r="G592" i="4"/>
  <c r="H592" i="4" s="1"/>
  <c r="G548" i="4"/>
  <c r="H548" i="4" s="1"/>
  <c r="G547" i="4"/>
  <c r="H547" i="4" s="1"/>
  <c r="G546" i="4"/>
  <c r="H546" i="4" s="1"/>
  <c r="G545" i="4"/>
  <c r="H545" i="4" s="1"/>
  <c r="G544" i="4"/>
  <c r="H544" i="4" s="1"/>
  <c r="G500" i="4"/>
  <c r="H500" i="4" s="1"/>
  <c r="G499" i="4"/>
  <c r="H499" i="4" s="1"/>
  <c r="G498" i="4"/>
  <c r="H498" i="4" s="1"/>
  <c r="G497" i="4"/>
  <c r="H497" i="4" s="1"/>
  <c r="G496" i="4"/>
  <c r="H496" i="4" s="1"/>
  <c r="G452" i="4"/>
  <c r="H452" i="4" s="1"/>
  <c r="G451" i="4"/>
  <c r="H451" i="4" s="1"/>
  <c r="G450" i="4"/>
  <c r="H450" i="4" s="1"/>
  <c r="G449" i="4"/>
  <c r="H449" i="4" s="1"/>
  <c r="G448" i="4"/>
  <c r="G404" i="4"/>
  <c r="H404" i="4" s="1"/>
  <c r="G403" i="4"/>
  <c r="H403" i="4" s="1"/>
  <c r="G402" i="4"/>
  <c r="H402" i="4" s="1"/>
  <c r="G401" i="4"/>
  <c r="H401" i="4" s="1"/>
  <c r="G400" i="4"/>
  <c r="H400" i="4" s="1"/>
  <c r="G356" i="4"/>
  <c r="H356" i="4" s="1"/>
  <c r="G355" i="4"/>
  <c r="H355" i="4" s="1"/>
  <c r="G354" i="4"/>
  <c r="H354" i="4" s="1"/>
  <c r="G353" i="4"/>
  <c r="H353" i="4" s="1"/>
  <c r="G352" i="4"/>
  <c r="G308" i="4"/>
  <c r="H308" i="4" s="1"/>
  <c r="G307" i="4"/>
  <c r="H307" i="4" s="1"/>
  <c r="G306" i="4"/>
  <c r="H306" i="4" s="1"/>
  <c r="G305" i="4"/>
  <c r="H305" i="4" s="1"/>
  <c r="G304" i="4"/>
  <c r="H304" i="4" s="1"/>
  <c r="G259" i="4"/>
  <c r="H259" i="4" s="1"/>
  <c r="G258" i="4"/>
  <c r="H258" i="4" s="1"/>
  <c r="G257" i="4"/>
  <c r="H257" i="4" s="1"/>
  <c r="G256" i="4"/>
  <c r="H256" i="4" s="1"/>
  <c r="G255" i="4"/>
  <c r="H255" i="4" s="1"/>
  <c r="G211" i="4"/>
  <c r="H211" i="4" s="1"/>
  <c r="G210" i="4"/>
  <c r="H210" i="4" s="1"/>
  <c r="G209" i="4"/>
  <c r="H209" i="4" s="1"/>
  <c r="G208" i="4"/>
  <c r="H208" i="4" s="1"/>
  <c r="G207" i="4"/>
  <c r="H207" i="4" s="1"/>
  <c r="G163" i="4"/>
  <c r="H163" i="4" s="1"/>
  <c r="G162" i="4"/>
  <c r="H162" i="4" s="1"/>
  <c r="G161" i="4"/>
  <c r="H161" i="4" s="1"/>
  <c r="G160" i="4"/>
  <c r="H160" i="4" s="1"/>
  <c r="G159" i="4"/>
  <c r="H159" i="4" s="1"/>
  <c r="G115" i="4"/>
  <c r="H115" i="4" s="1"/>
  <c r="G114" i="4"/>
  <c r="H114" i="4" s="1"/>
  <c r="G113" i="4"/>
  <c r="H113" i="4" s="1"/>
  <c r="G112" i="4"/>
  <c r="H112" i="4" s="1"/>
  <c r="G111" i="4"/>
  <c r="H111" i="4" s="1"/>
  <c r="G67" i="4"/>
  <c r="H67" i="4" s="1"/>
  <c r="G66" i="4"/>
  <c r="H66" i="4" s="1"/>
  <c r="G65" i="4"/>
  <c r="H65" i="4" s="1"/>
  <c r="G64" i="4"/>
  <c r="H64" i="4" s="1"/>
  <c r="G63" i="4"/>
  <c r="H63" i="4" s="1"/>
  <c r="G168" i="4" l="1"/>
  <c r="G169" i="4" s="1"/>
  <c r="H169" i="4" s="1"/>
  <c r="G1225" i="4"/>
  <c r="G1226" i="4" s="1"/>
  <c r="H1226" i="4" s="1"/>
  <c r="G1177" i="4"/>
  <c r="G1178" i="4" s="1"/>
  <c r="H1178" i="4" s="1"/>
  <c r="G1129" i="4"/>
  <c r="G1130" i="4" s="1"/>
  <c r="H1130" i="4" s="1"/>
  <c r="H1120" i="4"/>
  <c r="G1081" i="4"/>
  <c r="G1082" i="4" s="1"/>
  <c r="H1082" i="4" s="1"/>
  <c r="G1033" i="4"/>
  <c r="G1034" i="4" s="1"/>
  <c r="H1034" i="4" s="1"/>
  <c r="G985" i="4"/>
  <c r="G986" i="4" s="1"/>
  <c r="H986" i="4" s="1"/>
  <c r="G937" i="4"/>
  <c r="G938" i="4" s="1"/>
  <c r="H938" i="4" s="1"/>
  <c r="H928" i="4"/>
  <c r="G889" i="4"/>
  <c r="G890" i="4" s="1"/>
  <c r="H890" i="4" s="1"/>
  <c r="G841" i="4"/>
  <c r="G842" i="4" s="1"/>
  <c r="H842" i="4" s="1"/>
  <c r="G793" i="4"/>
  <c r="G794" i="4" s="1"/>
  <c r="H794" i="4" s="1"/>
  <c r="G745" i="4"/>
  <c r="G746" i="4" s="1"/>
  <c r="H746" i="4" s="1"/>
  <c r="H736" i="4"/>
  <c r="G697" i="4"/>
  <c r="G698" i="4" s="1"/>
  <c r="H698" i="4" s="1"/>
  <c r="G649" i="4"/>
  <c r="G650" i="4" s="1"/>
  <c r="H650" i="4" s="1"/>
  <c r="G601" i="4"/>
  <c r="G602" i="4" s="1"/>
  <c r="H602" i="4" s="1"/>
  <c r="G553" i="4"/>
  <c r="G554" i="4" s="1"/>
  <c r="H554" i="4" s="1"/>
  <c r="G505" i="4"/>
  <c r="G506" i="4" s="1"/>
  <c r="H506" i="4" s="1"/>
  <c r="G457" i="4"/>
  <c r="G458" i="4" s="1"/>
  <c r="H458" i="4" s="1"/>
  <c r="H448" i="4"/>
  <c r="G409" i="4"/>
  <c r="G410" i="4" s="1"/>
  <c r="H410" i="4" s="1"/>
  <c r="G361" i="4"/>
  <c r="G362" i="4" s="1"/>
  <c r="H362" i="4" s="1"/>
  <c r="H352" i="4"/>
  <c r="G313" i="4"/>
  <c r="G314" i="4" s="1"/>
  <c r="H314" i="4" s="1"/>
  <c r="G264" i="4"/>
  <c r="G265" i="4" s="1"/>
  <c r="H265" i="4" s="1"/>
  <c r="G216" i="4"/>
  <c r="G217" i="4" s="1"/>
  <c r="H217" i="4" s="1"/>
  <c r="G120" i="4"/>
  <c r="G121" i="4" s="1"/>
  <c r="H121" i="4" s="1"/>
  <c r="G72" i="4"/>
  <c r="G73" i="4" s="1"/>
  <c r="H73" i="4" s="1"/>
  <c r="AI32" i="5"/>
  <c r="AI27" i="5"/>
  <c r="G15" i="4"/>
  <c r="G17" i="4"/>
  <c r="G18" i="4"/>
  <c r="G19" i="4"/>
  <c r="G16" i="4"/>
  <c r="M27" i="5"/>
  <c r="H31" i="10" l="1"/>
  <c r="N31" i="10"/>
  <c r="N30" i="10"/>
  <c r="N29" i="10"/>
  <c r="N28" i="10"/>
  <c r="N27" i="10"/>
  <c r="N26" i="10"/>
  <c r="N25" i="10"/>
  <c r="N24" i="10"/>
  <c r="N23" i="10"/>
  <c r="N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8" i="10"/>
  <c r="N7" i="10"/>
  <c r="N6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9" i="10"/>
  <c r="L8" i="10"/>
  <c r="L7" i="10"/>
  <c r="L6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6" i="10"/>
  <c r="H19" i="4" l="1"/>
  <c r="H18" i="4"/>
  <c r="H17" i="4"/>
  <c r="H16" i="4"/>
  <c r="H15" i="4"/>
  <c r="G24" i="4"/>
  <c r="G25" i="4" l="1"/>
  <c r="H25" i="4" s="1"/>
  <c r="C588" i="11"/>
  <c r="C589" i="11" s="1"/>
  <c r="C564" i="11"/>
  <c r="C565" i="11" s="1"/>
  <c r="C540" i="11"/>
  <c r="C541" i="11" s="1"/>
  <c r="C517" i="11"/>
  <c r="C518" i="11" s="1"/>
  <c r="C493" i="11"/>
  <c r="C494" i="11" s="1"/>
  <c r="C469" i="11"/>
  <c r="C470" i="11" s="1"/>
  <c r="C446" i="11"/>
  <c r="C447" i="11" s="1"/>
  <c r="C422" i="11"/>
  <c r="C423" i="11" s="1"/>
  <c r="C398" i="11"/>
  <c r="C399" i="11" s="1"/>
  <c r="C375" i="11"/>
  <c r="C376" i="11" s="1"/>
  <c r="C351" i="11"/>
  <c r="C352" i="11" s="1"/>
  <c r="C327" i="11"/>
  <c r="C328" i="11" s="1"/>
  <c r="C304" i="11"/>
  <c r="C305" i="11" s="1"/>
  <c r="C280" i="11"/>
  <c r="C281" i="11" s="1"/>
  <c r="C256" i="11"/>
  <c r="C257" i="11" s="1"/>
  <c r="C233" i="11"/>
  <c r="C234" i="11" s="1"/>
  <c r="C209" i="11"/>
  <c r="C210" i="11" s="1"/>
  <c r="C185" i="11"/>
  <c r="C186" i="11" s="1"/>
  <c r="C162" i="11"/>
  <c r="C163" i="11" s="1"/>
  <c r="C137" i="11"/>
  <c r="C138" i="11" s="1"/>
  <c r="C113" i="11"/>
  <c r="C114" i="11" s="1"/>
  <c r="C90" i="11"/>
  <c r="C91" i="11" s="1"/>
  <c r="C66" i="11"/>
  <c r="C67" i="11" s="1"/>
  <c r="C42" i="11"/>
  <c r="C43" i="11" s="1"/>
  <c r="C19" i="11"/>
  <c r="C20" i="11" s="1"/>
  <c r="C612" i="11"/>
  <c r="C613" i="11" s="1"/>
  <c r="O7" i="10"/>
  <c r="P7" i="10" s="1"/>
  <c r="Q7" i="10" s="1"/>
  <c r="O8" i="10"/>
  <c r="P8" i="10" s="1"/>
  <c r="Q8" i="10" s="1"/>
  <c r="O9" i="10"/>
  <c r="P9" i="10" s="1"/>
  <c r="Q9" i="10" s="1"/>
  <c r="O10" i="10"/>
  <c r="P10" i="10" s="1"/>
  <c r="Q10" i="10" s="1"/>
  <c r="O11" i="10"/>
  <c r="P11" i="10" s="1"/>
  <c r="Q11" i="10" s="1"/>
  <c r="O12" i="10"/>
  <c r="P12" i="10" s="1"/>
  <c r="Q12" i="10" s="1"/>
  <c r="O13" i="10"/>
  <c r="P13" i="10" s="1"/>
  <c r="Q13" i="10" s="1"/>
  <c r="O14" i="10"/>
  <c r="P14" i="10" s="1"/>
  <c r="Q14" i="10" s="1"/>
  <c r="O15" i="10"/>
  <c r="P15" i="10" s="1"/>
  <c r="Q15" i="10" s="1"/>
  <c r="O16" i="10"/>
  <c r="P16" i="10" s="1"/>
  <c r="Q16" i="10" s="1"/>
  <c r="O17" i="10"/>
  <c r="P17" i="10" s="1"/>
  <c r="Q17" i="10" s="1"/>
  <c r="O18" i="10"/>
  <c r="P18" i="10" s="1"/>
  <c r="Q18" i="10" s="1"/>
  <c r="O19" i="10"/>
  <c r="P19" i="10" s="1"/>
  <c r="Q19" i="10" s="1"/>
  <c r="O20" i="10"/>
  <c r="P20" i="10" s="1"/>
  <c r="Q20" i="10" s="1"/>
  <c r="O21" i="10"/>
  <c r="P21" i="10" s="1"/>
  <c r="Q21" i="10" s="1"/>
  <c r="O22" i="10"/>
  <c r="P22" i="10" s="1"/>
  <c r="Q22" i="10" s="1"/>
  <c r="O23" i="10"/>
  <c r="P23" i="10" s="1"/>
  <c r="Q23" i="10" s="1"/>
  <c r="O24" i="10"/>
  <c r="P24" i="10" s="1"/>
  <c r="Q24" i="10" s="1"/>
  <c r="O25" i="10"/>
  <c r="P25" i="10" s="1"/>
  <c r="Q25" i="10" s="1"/>
  <c r="O26" i="10"/>
  <c r="P26" i="10" s="1"/>
  <c r="Q26" i="10" s="1"/>
  <c r="O27" i="10"/>
  <c r="P27" i="10" s="1"/>
  <c r="Q27" i="10" s="1"/>
  <c r="O28" i="10"/>
  <c r="P28" i="10" s="1"/>
  <c r="Q28" i="10" s="1"/>
  <c r="O29" i="10"/>
  <c r="P29" i="10" s="1"/>
  <c r="Q29" i="10" s="1"/>
  <c r="O30" i="10"/>
  <c r="P30" i="10" s="1"/>
  <c r="Q30" i="10" s="1"/>
  <c r="O31" i="10"/>
  <c r="P31" i="10" s="1"/>
  <c r="Q31" i="10" s="1"/>
  <c r="O6" i="10"/>
  <c r="P6" i="10" s="1"/>
  <c r="D610" i="11"/>
  <c r="D608" i="11"/>
  <c r="D606" i="11"/>
  <c r="D605" i="11"/>
  <c r="D586" i="11"/>
  <c r="D585" i="11"/>
  <c r="D584" i="11"/>
  <c r="D583" i="11"/>
  <c r="D582" i="11"/>
  <c r="D581" i="11"/>
  <c r="D562" i="11"/>
  <c r="D561" i="11"/>
  <c r="D560" i="11"/>
  <c r="D559" i="11"/>
  <c r="D558" i="11"/>
  <c r="D557" i="11"/>
  <c r="D538" i="11"/>
  <c r="D537" i="11"/>
  <c r="D536" i="11"/>
  <c r="D535" i="11"/>
  <c r="D534" i="11"/>
  <c r="D533" i="11"/>
  <c r="D515" i="11"/>
  <c r="D514" i="11"/>
  <c r="D513" i="11"/>
  <c r="D512" i="11"/>
  <c r="D511" i="11"/>
  <c r="D510" i="11"/>
  <c r="D491" i="11"/>
  <c r="D490" i="11"/>
  <c r="D489" i="11"/>
  <c r="D488" i="11"/>
  <c r="D487" i="11"/>
  <c r="D486" i="11"/>
  <c r="D467" i="11"/>
  <c r="D466" i="11"/>
  <c r="D465" i="11"/>
  <c r="D464" i="11"/>
  <c r="D463" i="11"/>
  <c r="D462" i="11"/>
  <c r="D444" i="11"/>
  <c r="D443" i="11"/>
  <c r="D442" i="11"/>
  <c r="D441" i="11"/>
  <c r="D440" i="11"/>
  <c r="D439" i="11"/>
  <c r="D420" i="11"/>
  <c r="D419" i="11"/>
  <c r="D418" i="11"/>
  <c r="D417" i="11"/>
  <c r="D416" i="11"/>
  <c r="D415" i="11"/>
  <c r="D396" i="11"/>
  <c r="D395" i="11"/>
  <c r="D394" i="11"/>
  <c r="D393" i="11"/>
  <c r="D392" i="11"/>
  <c r="D391" i="11"/>
  <c r="D373" i="11"/>
  <c r="D372" i="11"/>
  <c r="D371" i="11"/>
  <c r="D370" i="11"/>
  <c r="D369" i="11"/>
  <c r="D368" i="11"/>
  <c r="D349" i="11"/>
  <c r="D348" i="11"/>
  <c r="D347" i="11"/>
  <c r="D346" i="11"/>
  <c r="D345" i="11"/>
  <c r="D344" i="11"/>
  <c r="D325" i="11"/>
  <c r="D324" i="11"/>
  <c r="D323" i="11"/>
  <c r="D322" i="11"/>
  <c r="D321" i="11"/>
  <c r="D320" i="11"/>
  <c r="D302" i="11"/>
  <c r="D301" i="11"/>
  <c r="D300" i="11"/>
  <c r="D299" i="11"/>
  <c r="D298" i="11"/>
  <c r="D297" i="11"/>
  <c r="D278" i="11"/>
  <c r="D277" i="11"/>
  <c r="D276" i="11"/>
  <c r="D275" i="11"/>
  <c r="D274" i="11"/>
  <c r="D273" i="11"/>
  <c r="D254" i="11"/>
  <c r="D253" i="11"/>
  <c r="D252" i="11"/>
  <c r="D251" i="11"/>
  <c r="D250" i="11"/>
  <c r="D249" i="11"/>
  <c r="D231" i="11"/>
  <c r="D230" i="11"/>
  <c r="D229" i="11"/>
  <c r="D228" i="11"/>
  <c r="D227" i="11"/>
  <c r="D226" i="11"/>
  <c r="D207" i="11"/>
  <c r="D206" i="11"/>
  <c r="D205" i="11"/>
  <c r="D204" i="11"/>
  <c r="D203" i="11"/>
  <c r="D202" i="11"/>
  <c r="D183" i="11"/>
  <c r="D182" i="11"/>
  <c r="D181" i="11"/>
  <c r="D180" i="11"/>
  <c r="D179" i="11"/>
  <c r="D178" i="11"/>
  <c r="D160" i="11"/>
  <c r="D159" i="11"/>
  <c r="D158" i="11"/>
  <c r="D157" i="11"/>
  <c r="D156" i="11"/>
  <c r="D155" i="11"/>
  <c r="D135" i="11"/>
  <c r="D134" i="11"/>
  <c r="D133" i="11"/>
  <c r="D132" i="11"/>
  <c r="D131" i="11"/>
  <c r="D130" i="11"/>
  <c r="D111" i="11"/>
  <c r="D110" i="11"/>
  <c r="D109" i="11"/>
  <c r="D108" i="11"/>
  <c r="D107" i="11"/>
  <c r="D106" i="11"/>
  <c r="D88" i="11"/>
  <c r="D87" i="11"/>
  <c r="D86" i="11"/>
  <c r="D85" i="11"/>
  <c r="D84" i="11"/>
  <c r="D83" i="11"/>
  <c r="D64" i="11"/>
  <c r="D63" i="11"/>
  <c r="D62" i="11"/>
  <c r="D61" i="11"/>
  <c r="D60" i="11"/>
  <c r="D59" i="11"/>
  <c r="D40" i="11" l="1"/>
  <c r="D39" i="11"/>
  <c r="D38" i="11"/>
  <c r="D37" i="11"/>
  <c r="D36" i="11"/>
  <c r="D35" i="11"/>
  <c r="D13" i="11"/>
  <c r="D14" i="11"/>
  <c r="D15" i="11"/>
  <c r="D16" i="11"/>
  <c r="D17" i="11"/>
  <c r="N6" i="15" l="1"/>
  <c r="D12" i="11" l="1"/>
  <c r="Q6" i="10" l="1"/>
  <c r="M9" i="5"/>
  <c r="N9" i="5" s="1"/>
  <c r="AI24" i="5"/>
  <c r="N27" i="5"/>
  <c r="G8" i="5" l="1"/>
  <c r="G9" i="5"/>
  <c r="G10" i="5"/>
  <c r="G11" i="5"/>
  <c r="G12" i="5"/>
  <c r="G13" i="5"/>
  <c r="G14" i="5"/>
  <c r="H14" i="5" s="1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7" i="5"/>
  <c r="AJ24" i="5"/>
  <c r="AI8" i="5"/>
  <c r="AJ8" i="5" s="1"/>
  <c r="AI9" i="5"/>
  <c r="AJ9" i="5" s="1"/>
  <c r="AI10" i="5"/>
  <c r="AJ10" i="5" s="1"/>
  <c r="AI11" i="5"/>
  <c r="AJ11" i="5" s="1"/>
  <c r="AI12" i="5"/>
  <c r="AJ12" i="5" s="1"/>
  <c r="AI13" i="5"/>
  <c r="AJ13" i="5" s="1"/>
  <c r="AI14" i="5"/>
  <c r="AJ14" i="5" s="1"/>
  <c r="AI15" i="5"/>
  <c r="AJ15" i="5" s="1"/>
  <c r="AI16" i="5"/>
  <c r="AJ16" i="5" s="1"/>
  <c r="AI17" i="5"/>
  <c r="AJ17" i="5" s="1"/>
  <c r="AI18" i="5"/>
  <c r="AJ18" i="5" s="1"/>
  <c r="AI19" i="5"/>
  <c r="AJ19" i="5" s="1"/>
  <c r="AI20" i="5"/>
  <c r="AJ20" i="5" s="1"/>
  <c r="AI21" i="5"/>
  <c r="AJ21" i="5" s="1"/>
  <c r="AI22" i="5"/>
  <c r="AJ22" i="5" s="1"/>
  <c r="AI23" i="5"/>
  <c r="AJ23" i="5" s="1"/>
  <c r="AI25" i="5"/>
  <c r="AJ25" i="5" s="1"/>
  <c r="AI26" i="5"/>
  <c r="AJ26" i="5" s="1"/>
  <c r="AJ27" i="5"/>
  <c r="AI28" i="5"/>
  <c r="AJ28" i="5" s="1"/>
  <c r="AI29" i="5"/>
  <c r="AJ29" i="5" s="1"/>
  <c r="AI30" i="5"/>
  <c r="AJ30" i="5" s="1"/>
  <c r="AI31" i="5"/>
  <c r="AJ31" i="5" s="1"/>
  <c r="AJ32" i="5"/>
  <c r="AI7" i="5"/>
  <c r="AJ7" i="5" s="1"/>
  <c r="AA8" i="5"/>
  <c r="AB8" i="5" s="1"/>
  <c r="AA9" i="5"/>
  <c r="AB9" i="5" s="1"/>
  <c r="AA10" i="5"/>
  <c r="AB10" i="5" s="1"/>
  <c r="AA11" i="5"/>
  <c r="AB11" i="5" s="1"/>
  <c r="AA12" i="5"/>
  <c r="AB12" i="5" s="1"/>
  <c r="AA13" i="5"/>
  <c r="AB13" i="5" s="1"/>
  <c r="AA14" i="5"/>
  <c r="AB14" i="5" s="1"/>
  <c r="AA15" i="5"/>
  <c r="AB15" i="5" s="1"/>
  <c r="AA16" i="5"/>
  <c r="AB16" i="5" s="1"/>
  <c r="AA17" i="5"/>
  <c r="AB17" i="5" s="1"/>
  <c r="AA18" i="5"/>
  <c r="AB18" i="5" s="1"/>
  <c r="AA19" i="5"/>
  <c r="AB19" i="5" s="1"/>
  <c r="AA20" i="5"/>
  <c r="AB20" i="5" s="1"/>
  <c r="AA21" i="5"/>
  <c r="AB21" i="5" s="1"/>
  <c r="AA22" i="5"/>
  <c r="AB22" i="5" s="1"/>
  <c r="AA23" i="5"/>
  <c r="AB23" i="5" s="1"/>
  <c r="AA24" i="5"/>
  <c r="AB24" i="5" s="1"/>
  <c r="AA25" i="5"/>
  <c r="AB25" i="5" s="1"/>
  <c r="AA26" i="5"/>
  <c r="AB26" i="5" s="1"/>
  <c r="AA27" i="5"/>
  <c r="AA28" i="5"/>
  <c r="AB28" i="5" s="1"/>
  <c r="AA29" i="5"/>
  <c r="AA30" i="5"/>
  <c r="AB30" i="5" s="1"/>
  <c r="AA31" i="5"/>
  <c r="AB31" i="5" s="1"/>
  <c r="AA32" i="5"/>
  <c r="AB32" i="5" s="1"/>
  <c r="AA7" i="5"/>
  <c r="AB7" i="5" s="1"/>
  <c r="U8" i="5"/>
  <c r="V8" i="5" s="1"/>
  <c r="U9" i="5"/>
  <c r="V9" i="5" s="1"/>
  <c r="U10" i="5"/>
  <c r="V10" i="5" s="1"/>
  <c r="U11" i="5"/>
  <c r="V11" i="5" s="1"/>
  <c r="U12" i="5"/>
  <c r="V12" i="5" s="1"/>
  <c r="U13" i="5"/>
  <c r="V13" i="5" s="1"/>
  <c r="U14" i="5"/>
  <c r="V14" i="5" s="1"/>
  <c r="U15" i="5"/>
  <c r="V15" i="5" s="1"/>
  <c r="U16" i="5"/>
  <c r="V16" i="5" s="1"/>
  <c r="U17" i="5"/>
  <c r="V17" i="5" s="1"/>
  <c r="U18" i="5"/>
  <c r="V18" i="5" s="1"/>
  <c r="U19" i="5"/>
  <c r="V19" i="5" s="1"/>
  <c r="U20" i="5"/>
  <c r="V20" i="5" s="1"/>
  <c r="U21" i="5"/>
  <c r="V21" i="5" s="1"/>
  <c r="U22" i="5"/>
  <c r="V22" i="5" s="1"/>
  <c r="U23" i="5"/>
  <c r="V23" i="5" s="1"/>
  <c r="U24" i="5"/>
  <c r="V24" i="5" s="1"/>
  <c r="U25" i="5"/>
  <c r="V25" i="5" s="1"/>
  <c r="U26" i="5"/>
  <c r="U27" i="5"/>
  <c r="V27" i="5" s="1"/>
  <c r="U28" i="5"/>
  <c r="V28" i="5" s="1"/>
  <c r="U29" i="5"/>
  <c r="V29" i="5" s="1"/>
  <c r="U30" i="5"/>
  <c r="V30" i="5" s="1"/>
  <c r="U31" i="5"/>
  <c r="V31" i="5" s="1"/>
  <c r="U32" i="5"/>
  <c r="V32" i="5" s="1"/>
  <c r="U7" i="5"/>
  <c r="V7" i="5" s="1"/>
  <c r="M8" i="5"/>
  <c r="N8" i="5" s="1"/>
  <c r="M10" i="5"/>
  <c r="N10" i="5" s="1"/>
  <c r="M11" i="5"/>
  <c r="N11" i="5" s="1"/>
  <c r="M12" i="5"/>
  <c r="N12" i="5" s="1"/>
  <c r="M13" i="5"/>
  <c r="N13" i="5" s="1"/>
  <c r="M14" i="5"/>
  <c r="N14" i="5" s="1"/>
  <c r="M15" i="5"/>
  <c r="N15" i="5" s="1"/>
  <c r="M16" i="5"/>
  <c r="N16" i="5" s="1"/>
  <c r="M17" i="5"/>
  <c r="N17" i="5" s="1"/>
  <c r="M18" i="5"/>
  <c r="N18" i="5" s="1"/>
  <c r="M19" i="5"/>
  <c r="N19" i="5" s="1"/>
  <c r="M20" i="5"/>
  <c r="N20" i="5" s="1"/>
  <c r="M21" i="5"/>
  <c r="N21" i="5" s="1"/>
  <c r="M22" i="5"/>
  <c r="N22" i="5" s="1"/>
  <c r="M23" i="5"/>
  <c r="N23" i="5" s="1"/>
  <c r="M24" i="5"/>
  <c r="N24" i="5" s="1"/>
  <c r="M25" i="5"/>
  <c r="N25" i="5" s="1"/>
  <c r="M26" i="5"/>
  <c r="N26" i="5" s="1"/>
  <c r="M28" i="5"/>
  <c r="N28" i="5" s="1"/>
  <c r="M29" i="5"/>
  <c r="N29" i="5" s="1"/>
  <c r="M30" i="5"/>
  <c r="N30" i="5" s="1"/>
  <c r="M31" i="5"/>
  <c r="N31" i="5" s="1"/>
  <c r="M32" i="5"/>
  <c r="N32" i="5" s="1"/>
  <c r="M7" i="5"/>
  <c r="N7" i="5" s="1"/>
  <c r="AR7" i="5" l="1"/>
  <c r="H7" i="5"/>
  <c r="AS7" i="5"/>
  <c r="AR29" i="5"/>
  <c r="AS29" i="5" s="1"/>
  <c r="AR25" i="5"/>
  <c r="AS25" i="5" s="1"/>
  <c r="AR21" i="5"/>
  <c r="AS21" i="5" s="1"/>
  <c r="AR9" i="5"/>
  <c r="AS9" i="5" s="1"/>
  <c r="AR28" i="5"/>
  <c r="AS28" i="5" s="1"/>
  <c r="AR24" i="5"/>
  <c r="AS24" i="5" s="1"/>
  <c r="AR20" i="5"/>
  <c r="AS20" i="5" s="1"/>
  <c r="AR12" i="5"/>
  <c r="AS12" i="5" s="1"/>
  <c r="H31" i="5"/>
  <c r="AR31" i="5"/>
  <c r="AS31" i="5" s="1"/>
  <c r="AR27" i="5"/>
  <c r="AS27" i="5" s="1"/>
  <c r="AR23" i="5"/>
  <c r="AS23" i="5" s="1"/>
  <c r="AR19" i="5"/>
  <c r="AS19" i="5" s="1"/>
  <c r="AR15" i="5"/>
  <c r="AS15" i="5" s="1"/>
  <c r="AR11" i="5"/>
  <c r="AS11" i="5" s="1"/>
  <c r="AR30" i="5"/>
  <c r="AS30" i="5" s="1"/>
  <c r="AR26" i="5"/>
  <c r="AS26" i="5" s="1"/>
  <c r="AR22" i="5"/>
  <c r="AS22" i="5" s="1"/>
  <c r="AR18" i="5"/>
  <c r="AS18" i="5" s="1"/>
  <c r="AR14" i="5"/>
  <c r="AS14" i="5" s="1"/>
  <c r="AR10" i="5"/>
  <c r="AS10" i="5" s="1"/>
  <c r="H13" i="5"/>
  <c r="AR13" i="5"/>
  <c r="AS13" i="5" s="1"/>
  <c r="AR17" i="5"/>
  <c r="AS17" i="5" s="1"/>
  <c r="AR32" i="5"/>
  <c r="AS32" i="5" s="1"/>
  <c r="AR16" i="5"/>
  <c r="AS16" i="5" s="1"/>
  <c r="AR8" i="5"/>
  <c r="AS8" i="5" s="1"/>
  <c r="H26" i="5"/>
  <c r="H18" i="5"/>
  <c r="H10" i="5"/>
  <c r="H15" i="5"/>
  <c r="H19" i="5"/>
  <c r="H21" i="5"/>
  <c r="H17" i="5"/>
  <c r="H11" i="5"/>
  <c r="H23" i="5"/>
  <c r="H32" i="5"/>
  <c r="H28" i="5"/>
  <c r="H24" i="5"/>
  <c r="H20" i="5"/>
  <c r="H16" i="5"/>
  <c r="H12" i="5"/>
  <c r="H8" i="5"/>
  <c r="H9" i="5"/>
  <c r="H30" i="5"/>
  <c r="H22" i="5"/>
  <c r="H25" i="5"/>
  <c r="V26" i="5"/>
  <c r="H29" i="5"/>
  <c r="H27" i="5"/>
  <c r="AT9" i="5" l="1"/>
  <c r="AT11" i="5"/>
  <c r="AT13" i="5"/>
  <c r="AT15" i="5"/>
  <c r="AT17" i="5"/>
  <c r="AT19" i="5"/>
  <c r="AT21" i="5"/>
  <c r="AT23" i="5"/>
  <c r="AT25" i="5"/>
  <c r="AT27" i="5"/>
  <c r="AT29" i="5"/>
  <c r="AT31" i="5"/>
  <c r="AT8" i="5"/>
  <c r="AT10" i="5"/>
  <c r="AT12" i="5"/>
  <c r="AT14" i="5"/>
  <c r="AT16" i="5"/>
  <c r="AT18" i="5"/>
  <c r="AT20" i="5"/>
  <c r="AT22" i="5"/>
  <c r="AT24" i="5"/>
  <c r="AT26" i="5"/>
  <c r="AT28" i="5"/>
  <c r="AT30" i="5"/>
  <c r="AT32" i="5"/>
  <c r="AT7" i="5"/>
</calcChain>
</file>

<file path=xl/sharedStrings.xml><?xml version="1.0" encoding="utf-8"?>
<sst xmlns="http://schemas.openxmlformats.org/spreadsheetml/2006/main" count="8129" uniqueCount="607">
  <si>
    <t>KC GURUKUL PUBLIC SCHOOL</t>
  </si>
  <si>
    <t>CBSE AFFILIATED                     AFFILIATION NO : 730056</t>
  </si>
  <si>
    <t>OPP. BSF CAMPUS JAMMU</t>
  </si>
  <si>
    <t>CLASS :</t>
  </si>
  <si>
    <t>NAME</t>
  </si>
  <si>
    <t>ADM.NO</t>
  </si>
  <si>
    <t>SCHOLASTIC AREA</t>
  </si>
  <si>
    <t>TERM I</t>
  </si>
  <si>
    <t>S.NO</t>
  </si>
  <si>
    <t>SUBJECTS</t>
  </si>
  <si>
    <t>TOTAL</t>
  </si>
  <si>
    <t>ENGLISH</t>
  </si>
  <si>
    <t>HINDI</t>
  </si>
  <si>
    <t>MATHS</t>
  </si>
  <si>
    <t xml:space="preserve">PERCENTAGE </t>
  </si>
  <si>
    <t>%AGE</t>
  </si>
  <si>
    <t>PRINCIPAL SIGN</t>
  </si>
  <si>
    <t>MOTHER'S NAME:</t>
  </si>
  <si>
    <t>S.No.</t>
  </si>
  <si>
    <t>GRADE</t>
  </si>
  <si>
    <t>GK</t>
  </si>
  <si>
    <t>M.SC</t>
  </si>
  <si>
    <t>SCIENCE</t>
  </si>
  <si>
    <t xml:space="preserve">                        PH.NO.   6005510660                       E-Mail ID : kcgurukuljmu@gmail.com</t>
  </si>
  <si>
    <t xml:space="preserve">ROLL NO:                                     </t>
  </si>
  <si>
    <t>S.SCIENCE</t>
  </si>
  <si>
    <t>SUBJECT ENRICHMENT        (5)</t>
  </si>
  <si>
    <t>PA I                                (10)</t>
  </si>
  <si>
    <t>ACTIVITY                  (5)</t>
  </si>
  <si>
    <t>TERM I                               (80)</t>
  </si>
  <si>
    <t>TOTAL   (100)</t>
  </si>
  <si>
    <t>FATHER'S NAME</t>
  </si>
  <si>
    <t>CLASS TEACHER SIGNATURE</t>
  </si>
  <si>
    <t>S.E                      (5)</t>
  </si>
  <si>
    <t>GR</t>
  </si>
  <si>
    <t>GRAND TOTAL</t>
  </si>
  <si>
    <t>OVERALL GRADE</t>
  </si>
  <si>
    <t>SOCIAL SCIENCE</t>
  </si>
  <si>
    <t>COMPUTER SCIENCE</t>
  </si>
  <si>
    <t>Name</t>
  </si>
  <si>
    <t>K.C. Gurukul Public School, Jammu</t>
  </si>
  <si>
    <t>S. No.</t>
  </si>
  <si>
    <t>English (20)</t>
  </si>
  <si>
    <t>Hindi (20)</t>
  </si>
  <si>
    <t>Maths (20)</t>
  </si>
  <si>
    <t>Science(20)</t>
  </si>
  <si>
    <t>S.st (20)</t>
  </si>
  <si>
    <t>PH.NO. 0191-2501509                                                E-Mail ID: Kcgurukuljmu@gmail.com</t>
  </si>
  <si>
    <t>ROLL NO : 1</t>
  </si>
  <si>
    <t>MARKS(20)</t>
  </si>
  <si>
    <t>PRINCIPAL</t>
  </si>
  <si>
    <t>PERCENTAGE</t>
  </si>
  <si>
    <t>HY</t>
  </si>
  <si>
    <t>FINAL</t>
  </si>
  <si>
    <t>G.K</t>
  </si>
  <si>
    <t>S.E</t>
  </si>
  <si>
    <t>N.B</t>
  </si>
  <si>
    <t xml:space="preserve">CLASS TR. </t>
  </si>
  <si>
    <t>REPORT CARD FOR PA I</t>
  </si>
  <si>
    <t xml:space="preserve">CLASS TEACHER'S REMARKS:               </t>
  </si>
  <si>
    <t>PA  I-(2023-2024)</t>
  </si>
  <si>
    <t xml:space="preserve">                              SESSION 2023-2024</t>
  </si>
  <si>
    <t>SESSION 2023-2024</t>
  </si>
  <si>
    <t>PA  II-(2023-2024)</t>
  </si>
  <si>
    <t>MOTHER'S NAME</t>
  </si>
  <si>
    <t xml:space="preserve">FATHER'S NAME : </t>
  </si>
  <si>
    <t>ABHISHEK KUMAR</t>
  </si>
  <si>
    <t>ABINAV SINGH CHIB</t>
  </si>
  <si>
    <t>ADARSH GOURIA</t>
  </si>
  <si>
    <t>AMAN</t>
  </si>
  <si>
    <t>ARYA KITROO</t>
  </si>
  <si>
    <t>ARYAVEER SINGH JAMWAL</t>
  </si>
  <si>
    <t>AYUSHMAAN SHARMA</t>
  </si>
  <si>
    <t>JAISWAR KHAJURIA</t>
  </si>
  <si>
    <t>MADHAV SINGH</t>
  </si>
  <si>
    <t>MADHAV VERMA</t>
  </si>
  <si>
    <t>MANSI RAJPUT</t>
  </si>
  <si>
    <t>NAVYA BALI</t>
  </si>
  <si>
    <t>NITISH KUMAR SINGH</t>
  </si>
  <si>
    <t>NIVE DEVI</t>
  </si>
  <si>
    <t>PRAYAS BHAU</t>
  </si>
  <si>
    <t>PRIYANSHI RATHORE</t>
  </si>
  <si>
    <t>RUDRA PARTAP SOMA</t>
  </si>
  <si>
    <t>RUNVIJAY SINGH RANA</t>
  </si>
  <si>
    <t>SATUTI THAKUR</t>
  </si>
  <si>
    <t>SHAURYA PRATAP SINGH</t>
  </si>
  <si>
    <t>SHEEN RAINA</t>
  </si>
  <si>
    <t>SHELJA KOUL</t>
  </si>
  <si>
    <t>SIERAT VERMA</t>
  </si>
  <si>
    <t>VANSH VINOD BHAT</t>
  </si>
  <si>
    <t>YASHVI SHARMA</t>
  </si>
  <si>
    <t>MADHVAN SINGH RAKWAL</t>
  </si>
  <si>
    <t xml:space="preserve">      Class-  VIIIB</t>
  </si>
  <si>
    <t>CLASS TR. KULDEEP HANS</t>
  </si>
  <si>
    <t>VIII B</t>
  </si>
  <si>
    <t>NARESH KUMAR</t>
  </si>
  <si>
    <t>DIPALI</t>
  </si>
  <si>
    <t>PL-1415</t>
  </si>
  <si>
    <t>JARNAIL SINGH CHIB</t>
  </si>
  <si>
    <t>POOJA CHIB</t>
  </si>
  <si>
    <t>PL-912</t>
  </si>
  <si>
    <t>GANDHARB SINGH</t>
  </si>
  <si>
    <t>SHAKTI DEVI</t>
  </si>
  <si>
    <t>PL-1448</t>
  </si>
  <si>
    <t>PL-923</t>
  </si>
  <si>
    <t>MEHAK</t>
  </si>
  <si>
    <t>SHAMAS-UD-DIN</t>
  </si>
  <si>
    <t>PL-506</t>
  </si>
  <si>
    <t>NISHU KITROO</t>
  </si>
  <si>
    <t>SANJAY KITROO</t>
  </si>
  <si>
    <t>PL-1518</t>
  </si>
  <si>
    <t>MAHINDER SINGH JAMWAL</t>
  </si>
  <si>
    <t>MEENA DEVI</t>
  </si>
  <si>
    <t>PL-778</t>
  </si>
  <si>
    <t>RAJAT SHARMA</t>
  </si>
  <si>
    <t>VINOD KUMAR</t>
  </si>
  <si>
    <t>PL-588</t>
  </si>
  <si>
    <t>SWARNA KHAJURIA</t>
  </si>
  <si>
    <t>ANOOP KHAJURIA</t>
  </si>
  <si>
    <t>PL-967</t>
  </si>
  <si>
    <t>SEEMA CHIB</t>
  </si>
  <si>
    <t>RAJINDER SINGH</t>
  </si>
  <si>
    <t>PL-1521</t>
  </si>
  <si>
    <t>MAMTA VERMA</t>
  </si>
  <si>
    <t>KISHORE KUMAR</t>
  </si>
  <si>
    <t>PL-403</t>
  </si>
  <si>
    <t>MANOHARMA</t>
  </si>
  <si>
    <t>RAJ SINGH</t>
  </si>
  <si>
    <t>PL-949</t>
  </si>
  <si>
    <t>RASHMI BALI</t>
  </si>
  <si>
    <t>SAMEER BALI</t>
  </si>
  <si>
    <t>ANITA SINGH</t>
  </si>
  <si>
    <t>RANA HARNAM SINGH</t>
  </si>
  <si>
    <t>PL-1548</t>
  </si>
  <si>
    <t>PL-1515</t>
  </si>
  <si>
    <t>SUNITA DEVI</t>
  </si>
  <si>
    <t>PREM SINGH</t>
  </si>
  <si>
    <t>PL-658</t>
  </si>
  <si>
    <t>MEENAKSHI CHIB</t>
  </si>
  <si>
    <t>DALIP SINGH</t>
  </si>
  <si>
    <t>PL-982</t>
  </si>
  <si>
    <t>BEENA DEVI</t>
  </si>
  <si>
    <t>VINOD SINGH</t>
  </si>
  <si>
    <t>PL-355</t>
  </si>
  <si>
    <t>MEENAKSHI GUPTA</t>
  </si>
  <si>
    <t>SAMRAT</t>
  </si>
  <si>
    <t>PL-365</t>
  </si>
  <si>
    <t>ASHA RANA</t>
  </si>
  <si>
    <t>RAJINDER SINGH RANA</t>
  </si>
  <si>
    <t>SANJU DEVI</t>
  </si>
  <si>
    <t>HARNAM SINGH</t>
  </si>
  <si>
    <t>PL-1185</t>
  </si>
  <si>
    <t>PL-966</t>
  </si>
  <si>
    <t>ARUNA KUMARI</t>
  </si>
  <si>
    <t>RAJESHWAR SINGH</t>
  </si>
  <si>
    <t>PL-996</t>
  </si>
  <si>
    <t>SEEMA RAINA</t>
  </si>
  <si>
    <t>SANJAY KUMAR RAINA</t>
  </si>
  <si>
    <t>PL-380</t>
  </si>
  <si>
    <t>NALNEE WALI</t>
  </si>
  <si>
    <t>SHIV KUMAR KOUL</t>
  </si>
  <si>
    <t>PL-1157</t>
  </si>
  <si>
    <t>MONIKA RANI</t>
  </si>
  <si>
    <t>RAJESH KUMAR</t>
  </si>
  <si>
    <t>PL-679</t>
  </si>
  <si>
    <t>SHEETU BHAT</t>
  </si>
  <si>
    <t>VINOD KUMAR BHAT</t>
  </si>
  <si>
    <t>PL-953</t>
  </si>
  <si>
    <t>NISHA RANI</t>
  </si>
  <si>
    <t>RAVINDER SHARMA</t>
  </si>
  <si>
    <t>PL-681</t>
  </si>
  <si>
    <t>VIKRAM SINGH RAKWAL</t>
  </si>
  <si>
    <t>ANURADHA RAKWAL</t>
  </si>
  <si>
    <t>DATE : 07/06/2023</t>
  </si>
  <si>
    <t>VIII B (2023-2024)</t>
  </si>
  <si>
    <t>OCCUPATION</t>
  </si>
  <si>
    <t>D.O.B</t>
  </si>
  <si>
    <t>ADDRESS</t>
  </si>
  <si>
    <t>AADHAR NO</t>
  </si>
  <si>
    <t>CAT</t>
  </si>
  <si>
    <t>Religion</t>
  </si>
  <si>
    <t>CONTACT NO</t>
  </si>
  <si>
    <t>E-MAIL ID</t>
  </si>
  <si>
    <t xml:space="preserve">Sibling List </t>
  </si>
  <si>
    <t>SMT.DIPALI</t>
  </si>
  <si>
    <t>Housewife</t>
  </si>
  <si>
    <t>SH.NARESH KUMAR</t>
  </si>
  <si>
    <t>Businessman</t>
  </si>
  <si>
    <t>17/07/2010</t>
  </si>
  <si>
    <t>4/116 ,UPPER ROOP NAGAR,JAMMU</t>
  </si>
  <si>
    <t>Gen</t>
  </si>
  <si>
    <t>Hindu</t>
  </si>
  <si>
    <t>PL- 912</t>
  </si>
  <si>
    <t>SMT. POOJA CHIB</t>
  </si>
  <si>
    <t>SH. JARNAIL SINGH CHIB</t>
  </si>
  <si>
    <t>Indian Army</t>
  </si>
  <si>
    <t>05/05/2010</t>
  </si>
  <si>
    <t>NAGAR,MUTHI,JAMMU</t>
  </si>
  <si>
    <t>507568954972</t>
  </si>
  <si>
    <t>chibpooja9726@gmail.com</t>
  </si>
  <si>
    <t>SMT.SHAKTI DEVI</t>
  </si>
  <si>
    <t>Govt.Teacher</t>
  </si>
  <si>
    <t>SH.GANDHARAB SINGH</t>
  </si>
  <si>
    <t>Govt .Teacher</t>
  </si>
  <si>
    <t>31/03/2011</t>
  </si>
  <si>
    <t xml:space="preserve">DURGA NAGAR LANE NO.4 (SECTOR 3) JAMMU   </t>
  </si>
  <si>
    <t>SMT. MEHAK</t>
  </si>
  <si>
    <t>SH. SHAMAS-UD-DIN</t>
  </si>
  <si>
    <t>Athlete coach(Govt.)</t>
  </si>
  <si>
    <t>31/01/2011</t>
  </si>
  <si>
    <t>H. NO. 528, NEW PLOT, JAMMU</t>
  </si>
  <si>
    <t>Muslim</t>
  </si>
  <si>
    <t>shamasdin472@gmail.com</t>
  </si>
  <si>
    <t>SMT. NISHU KITROO</t>
  </si>
  <si>
    <t>SH. SANJAY KITROO</t>
  </si>
  <si>
    <t>Govt.Employee</t>
  </si>
  <si>
    <t>02/09/2009</t>
  </si>
  <si>
    <t>H.NO.123 C-3 OM NAGAR UDHEYWALA BOHRI JAMMU</t>
  </si>
  <si>
    <t>275095345171</t>
  </si>
  <si>
    <t>arvikitroo321@gmail.com</t>
  </si>
  <si>
    <t>Arvi class iii and Aarav ukg</t>
  </si>
  <si>
    <t>SMT.MEENA DEVI</t>
  </si>
  <si>
    <t>House wife</t>
  </si>
  <si>
    <t>SH.MAHINDER SINGH JAMWAL</t>
  </si>
  <si>
    <t>Govt employee</t>
  </si>
  <si>
    <t>15/5/2010</t>
  </si>
  <si>
    <t xml:space="preserve">H.NO.67,MANDLIK NAGAR,PALOURA,JAMMU </t>
  </si>
  <si>
    <t>224623802150</t>
  </si>
  <si>
    <t>GEN</t>
  </si>
  <si>
    <t>SMT. RAJAT SHARMA</t>
  </si>
  <si>
    <t>Govt. Teacher</t>
  </si>
  <si>
    <t>SH. VINOD KUMAR</t>
  </si>
  <si>
    <t>Planning Department</t>
  </si>
  <si>
    <t>11/04/2010</t>
  </si>
  <si>
    <t>VILL. PAKHIAN, MISHRIWALA,JAMMU</t>
  </si>
  <si>
    <t>Akshita Sharma 12</t>
  </si>
  <si>
    <t>SMT. SWARNA KHAJURIA</t>
  </si>
  <si>
    <t>Private job</t>
  </si>
  <si>
    <t>SH. ANOOP KHAJURIA</t>
  </si>
  <si>
    <t>27/10/2009</t>
  </si>
  <si>
    <t>W.NO.59 OPPOSITE SHASTRI MEMORIAL SCHOOL PALOURA JAMMU</t>
  </si>
  <si>
    <t>224916428928</t>
  </si>
  <si>
    <t>anoopkhajuria@gmail.com</t>
  </si>
  <si>
    <t>SMT. SEEMA CHIB</t>
  </si>
  <si>
    <t>SH. RAJINDER SINGH</t>
  </si>
  <si>
    <t>28/02/2011</t>
  </si>
  <si>
    <t>H. NO. 1, L. NO. 1, ANAND VIHAR, BOHRI, TALAB TILLO, JAMMU</t>
  </si>
  <si>
    <t>478849607412</t>
  </si>
  <si>
    <t>rajinderseema79@gmail.com</t>
  </si>
  <si>
    <t>Mahanya class 10</t>
  </si>
  <si>
    <t>SMT.MAMTA VERMA</t>
  </si>
  <si>
    <t>SH. KISHORE KUMAR</t>
  </si>
  <si>
    <t>Civil Secretariat</t>
  </si>
  <si>
    <t>27/7/2010</t>
  </si>
  <si>
    <t>NEAR SAMTA RISING SCHOOL,TOP PALOURA</t>
  </si>
  <si>
    <t>751491189071</t>
  </si>
  <si>
    <t>OBC</t>
  </si>
  <si>
    <t>madhavv567@gmail.com</t>
  </si>
  <si>
    <t>Keshav Verma Class 12</t>
  </si>
  <si>
    <t>SMT. MANOHARMA</t>
  </si>
  <si>
    <t>SH. RAJ SINGH</t>
  </si>
  <si>
    <t>09/02/2010</t>
  </si>
  <si>
    <t>H.NO.55 SHIV NAGAR JAMMU</t>
  </si>
  <si>
    <t>678704077942</t>
  </si>
  <si>
    <t>rajsingh@ gmail.com</t>
  </si>
  <si>
    <t>Aarav Singh Class V</t>
  </si>
  <si>
    <t>SMT. RASHMI BALI</t>
  </si>
  <si>
    <t>SH. SAMEER BALI</t>
  </si>
  <si>
    <t>Inspector (Municipal Corporation)</t>
  </si>
  <si>
    <t>26/04/2010</t>
  </si>
  <si>
    <t>EWS COLONY, ROOP NAGAR, JAMMU</t>
  </si>
  <si>
    <t>balishivaay@gmail.com</t>
  </si>
  <si>
    <t>Govt . Employee (Police)</t>
  </si>
  <si>
    <t>SMT. ANITA SINGH</t>
  </si>
  <si>
    <t>SH. RANA HARNAM SINGH</t>
  </si>
  <si>
    <t>Head Constable in B.S.F</t>
  </si>
  <si>
    <t>16/08/2008</t>
  </si>
  <si>
    <t>B.S.F CAMP PALOURA JAMMU.</t>
  </si>
  <si>
    <t>SMT.SUNITA DEVI</t>
  </si>
  <si>
    <t>SH. PREM SINGH</t>
  </si>
  <si>
    <t>Sub. Inspector in police</t>
  </si>
  <si>
    <t>03/04/2011</t>
  </si>
  <si>
    <t>H.NO. 68, BALICHARANA DODA BEST,ALORA JAMMU.</t>
  </si>
  <si>
    <t>SMT. MEENAKSHI CHIB</t>
  </si>
  <si>
    <t>Private banker</t>
  </si>
  <si>
    <t>SH. DALIP SINGH</t>
  </si>
  <si>
    <t>Govt. Contractor</t>
  </si>
  <si>
    <t>03/08/2010</t>
  </si>
  <si>
    <t>H. NO. 505, PALOURA TOP, SURAKSHA VIHAR, JAMMU</t>
  </si>
  <si>
    <t>788826771604</t>
  </si>
  <si>
    <t>dalipbhausingh@gmail.com</t>
  </si>
  <si>
    <t>Yashika Bhau class 10</t>
  </si>
  <si>
    <t>SMT. BEENA DEVI</t>
  </si>
  <si>
    <t>SH. VINOD SINGH</t>
  </si>
  <si>
    <t>Civil Engineer(private)</t>
  </si>
  <si>
    <t>27/05/2010</t>
  </si>
  <si>
    <t>R/O MACHAIL, PADDER, DISTT. KISHTWAR, TEHSIL PADDER ATHOLI</t>
  </si>
  <si>
    <t>523465121977</t>
  </si>
  <si>
    <t>vinodsingh148@ymail.com</t>
  </si>
  <si>
    <t>SMT. MEENAKSHI GUPTA</t>
  </si>
  <si>
    <t>SH.SAMRAT</t>
  </si>
  <si>
    <t>Finance Executive</t>
  </si>
  <si>
    <t>15/03/2010</t>
  </si>
  <si>
    <t>JMC - 226, OLD UNIVERSITY LANE, CANAL ROAD, JMU</t>
  </si>
  <si>
    <t>711424486264</t>
  </si>
  <si>
    <t>meenakshigupta1705@gmail.com</t>
  </si>
  <si>
    <t>SMT. ASHA RANA</t>
  </si>
  <si>
    <t>DR. RAJINDER SINGH RANA</t>
  </si>
  <si>
    <t>Geologist</t>
  </si>
  <si>
    <t>28/12/2010</t>
  </si>
  <si>
    <t>H.NO.85,LANE NO.3,ANAND VIHAR,BOHRI JAMMU</t>
  </si>
  <si>
    <t>314693752969</t>
  </si>
  <si>
    <t>gmrsrana31@gmail.com</t>
  </si>
  <si>
    <t>Yashassvi Rana class 9th</t>
  </si>
  <si>
    <t>SMT. SANJANA THAKUR</t>
  </si>
  <si>
    <t>Business woman</t>
  </si>
  <si>
    <t>SH. HARNAM SINGH</t>
  </si>
  <si>
    <t>09/05/2009</t>
  </si>
  <si>
    <t>OM VIHAR,VINAYAK NAGAR,MUTHI GAON</t>
  </si>
  <si>
    <t>satutithakur@gmail.com</t>
  </si>
  <si>
    <t>Hardik Thakur class 9th</t>
  </si>
  <si>
    <t>SMT ARUNA KUMARI</t>
  </si>
  <si>
    <t>Master (Govt.)</t>
  </si>
  <si>
    <t>SH. RAJESHWAR SINGH</t>
  </si>
  <si>
    <t>Naturopathist and pysiotherapist(private)</t>
  </si>
  <si>
    <t>08/04/2010</t>
  </si>
  <si>
    <t>H. NO. 136, DOGRA HALL PALACE ROAD, JAMMU</t>
  </si>
  <si>
    <t>206885035091</t>
  </si>
  <si>
    <t>slathiaaruna30@gmail.com</t>
  </si>
  <si>
    <t>SMT. SEEMA RAINA</t>
  </si>
  <si>
    <t>SH. SANJAY KUMAR RAINA</t>
  </si>
  <si>
    <t>Clerk (Private)</t>
  </si>
  <si>
    <t>08/02/2010</t>
  </si>
  <si>
    <t>H. NO. 4, LANE NO. 1, SHARDA COLONY, PATOLI BRAMANA, JAMMU</t>
  </si>
  <si>
    <t>909533595494</t>
  </si>
  <si>
    <t>sanjayraina 89@gmail.com</t>
  </si>
  <si>
    <t>Shivin Raina Class 4th</t>
  </si>
  <si>
    <t>SMT NALNEE WALI</t>
  </si>
  <si>
    <t>SH. SHIV KUMAR KOUL</t>
  </si>
  <si>
    <t>Medical Representative (Private)</t>
  </si>
  <si>
    <t>08/10/2010</t>
  </si>
  <si>
    <t>H. NO. 2F, STREET NO. 1, J.M.C NO-893 ,TALAB TILLO, JAMMU</t>
  </si>
  <si>
    <t>212231560059</t>
  </si>
  <si>
    <t>shivkumarkoul@gmail.com</t>
  </si>
  <si>
    <t>PL-1506</t>
  </si>
  <si>
    <t>SMT.MONIKA RANI</t>
  </si>
  <si>
    <t>HOUSEWIFE</t>
  </si>
  <si>
    <t>SH.RAJESH KUMAR</t>
  </si>
  <si>
    <t>BUSINESSMAN</t>
  </si>
  <si>
    <t>24/11/2010</t>
  </si>
  <si>
    <t>H.NO.3,UPPER KRISHNA NAGAR,JAMMU</t>
  </si>
  <si>
    <t>530200004509</t>
  </si>
  <si>
    <t>monikarani@gmail.com</t>
  </si>
  <si>
    <t>Aanik Verma class1</t>
  </si>
  <si>
    <t>SMT. SHEETU BHAT</t>
  </si>
  <si>
    <t>SH. VINOD KUMAR BHAT</t>
  </si>
  <si>
    <t>06/01/2010</t>
  </si>
  <si>
    <t>H. NO. 10, JMC FRIENDS COLONY, WAZIR LANE TALAB TILLO, JAMMU</t>
  </si>
  <si>
    <t>2097 9705-6347</t>
  </si>
  <si>
    <t>bhatvkumar@gmail.com</t>
  </si>
  <si>
    <t>SMT.NISHA RANI</t>
  </si>
  <si>
    <t>SH. RAVINDER SHARMA</t>
  </si>
  <si>
    <t>01/08/2010</t>
  </si>
  <si>
    <t>VILL. PURKHOO, OPP. SHAM RICE MILL, PO DOMANA, JAMMU</t>
  </si>
  <si>
    <t>619201102985</t>
  </si>
  <si>
    <t>rs0574167@gmail.com</t>
  </si>
  <si>
    <t>Yakshit Sharma class 2 nd</t>
  </si>
  <si>
    <t>SMT. Anuradha RAKWAL</t>
  </si>
  <si>
    <t>SH. VIKRAM SINGH Rakwal</t>
  </si>
  <si>
    <t>13/08/2010</t>
  </si>
  <si>
    <t>GURHA PATOLI BRAHMANA, PO MUTHI-181205, JAMMU</t>
  </si>
  <si>
    <t>vikramrakwal82@gmail.com</t>
  </si>
  <si>
    <t>AB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</si>
  <si>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</si>
  <si>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</si>
  <si>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</si>
  <si>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</si>
  <si>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</si>
  <si>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PART - II (B) : HEALTH &amp; PHYSICAL EDUCATION ( to be assessed on a 3 point scale)</t>
  </si>
  <si>
    <t>GAMES</t>
  </si>
  <si>
    <t>HEALTH &amp; FITNESS</t>
  </si>
  <si>
    <t>DANCE</t>
  </si>
  <si>
    <t>MUSIC</t>
  </si>
  <si>
    <t>PART - III : DISCIPLINE  ( to be assessed on a 3 point scale)</t>
  </si>
  <si>
    <t>ATTENDANCE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</si>
  <si>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</si>
  <si>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</si>
  <si>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</si>
  <si>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</si>
  <si>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</si>
  <si>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</si>
  <si>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</si>
  <si>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</si>
  <si>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</si>
  <si>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A</t>
  </si>
  <si>
    <t>81-90</t>
  </si>
  <si>
    <t>A2</t>
  </si>
  <si>
    <t>41-50</t>
  </si>
  <si>
    <t>C2</t>
  </si>
  <si>
    <t>B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</si>
  <si>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</si>
  <si>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</si>
  <si>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</si>
  <si>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</si>
  <si>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</si>
  <si>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</si>
  <si>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</si>
  <si>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</si>
  <si>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</si>
  <si>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 xml:space="preserve">CLASS : </t>
  </si>
  <si>
    <t>CSC</t>
  </si>
  <si>
    <t>REPORT CARD FOR TERM I (2023-24)</t>
  </si>
  <si>
    <t xml:space="preserve">COMPUTER </t>
  </si>
  <si>
    <t>TH                               (50)</t>
  </si>
  <si>
    <t>TERM I  (80)</t>
  </si>
  <si>
    <t>Ab</t>
  </si>
  <si>
    <t>GK                  50</t>
  </si>
  <si>
    <t>M.SC    50</t>
  </si>
  <si>
    <t>U/S             50</t>
  </si>
  <si>
    <t>COMP.Sc (50)</t>
  </si>
  <si>
    <t xml:space="preserve">English </t>
  </si>
  <si>
    <t xml:space="preserve">Hindi </t>
  </si>
  <si>
    <t xml:space="preserve">Maths </t>
  </si>
  <si>
    <t>Science</t>
  </si>
  <si>
    <t xml:space="preserve">S.st </t>
  </si>
  <si>
    <t>HY-(2023-2024)</t>
  </si>
  <si>
    <t>57/90</t>
  </si>
  <si>
    <t>73/90</t>
  </si>
  <si>
    <t>68/90</t>
  </si>
  <si>
    <t>79/90</t>
  </si>
  <si>
    <t>82/90</t>
  </si>
  <si>
    <t>85/90</t>
  </si>
  <si>
    <t>88/90</t>
  </si>
  <si>
    <t>89/90</t>
  </si>
  <si>
    <t>84/90</t>
  </si>
  <si>
    <t>90/90</t>
  </si>
  <si>
    <t>67/90</t>
  </si>
  <si>
    <t>77/90</t>
  </si>
  <si>
    <t>66/90</t>
  </si>
  <si>
    <t>62/90</t>
  </si>
  <si>
    <t>51/90</t>
  </si>
  <si>
    <t>VIIIB</t>
  </si>
  <si>
    <t>URDU/SANS.</t>
  </si>
  <si>
    <t>DATE:  07-10-2023</t>
  </si>
  <si>
    <t>SMT. ANURADHA RAKWAL</t>
  </si>
  <si>
    <t>SH. VIKRAM SINGH RAKWAL</t>
  </si>
  <si>
    <t>CLASS : VIIIB                                  Tr. KULDEEP HANS</t>
  </si>
  <si>
    <t>VIII  B</t>
  </si>
  <si>
    <t>SH.  RAJESH KUMAR</t>
  </si>
  <si>
    <t>REPORT CARD FOR PA II</t>
  </si>
  <si>
    <t xml:space="preserve">      Class- VIIIB</t>
  </si>
  <si>
    <t>CLASS TR.  - KULDEEP HANS</t>
  </si>
  <si>
    <t>S.st</t>
  </si>
  <si>
    <t xml:space="preserve">Comp. </t>
  </si>
  <si>
    <t>Abhishek Kumar</t>
  </si>
  <si>
    <t>Abinav singh chib</t>
  </si>
  <si>
    <t>Adarsh Gouria</t>
  </si>
  <si>
    <t>Aman</t>
  </si>
  <si>
    <t>Arya kitroo</t>
  </si>
  <si>
    <t xml:space="preserve">Aryaveer singh </t>
  </si>
  <si>
    <t>Ayushmaan</t>
  </si>
  <si>
    <t>Jiaswar Khajuria</t>
  </si>
  <si>
    <t>Madhav singh</t>
  </si>
  <si>
    <t>Madhav verma</t>
  </si>
  <si>
    <t>Mansi Rajput</t>
  </si>
  <si>
    <t>Navya Bali</t>
  </si>
  <si>
    <t>Nitish kumar</t>
  </si>
  <si>
    <t>Nitasha Devi</t>
  </si>
  <si>
    <t>Prayas Bhau</t>
  </si>
  <si>
    <t>Priyanshi Rathore</t>
  </si>
  <si>
    <t>Rudra pratap soma</t>
  </si>
  <si>
    <t>Runvijay Singh</t>
  </si>
  <si>
    <t>Satuti Thakur</t>
  </si>
  <si>
    <t>Shaurya Pratap</t>
  </si>
  <si>
    <t>Sheen Raina</t>
  </si>
  <si>
    <t>Shelja Koul</t>
  </si>
  <si>
    <t>Sierat verma</t>
  </si>
  <si>
    <t>Vansh vinod Bhat</t>
  </si>
  <si>
    <t xml:space="preserve">Yashvi Sharma </t>
  </si>
  <si>
    <t>Madhvan singh Rakwal</t>
  </si>
  <si>
    <t>NITASHA DEVI</t>
  </si>
  <si>
    <t>DATE : 02/01/2024</t>
  </si>
  <si>
    <t xml:space="preserve"> KC GURUKUL PUBLIC SCHOOL</t>
  </si>
  <si>
    <t>RESULT STATEMENT OF ANNUAL EXAMINATION[2023-2024]</t>
  </si>
  <si>
    <t>RESULT STATEMENT OF ANNUAL EXAMINATION[2022-2023]</t>
  </si>
  <si>
    <t>ROLL NO</t>
  </si>
  <si>
    <t>NAME OF STUDENT</t>
  </si>
  <si>
    <t>M.SC.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</si>
  <si>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</si>
  <si>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</si>
  <si>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</si>
  <si>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</si>
  <si>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</si>
  <si>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</si>
  <si>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</si>
  <si>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Affiliation No.          730056</t>
  </si>
  <si>
    <t>School Code : 23553</t>
  </si>
  <si>
    <t xml:space="preserve">Contact No. : </t>
  </si>
  <si>
    <t>6005510660</t>
  </si>
  <si>
    <t xml:space="preserve">Website : </t>
  </si>
  <si>
    <t>www.kcgurukulschool.in</t>
  </si>
  <si>
    <t>STUDENT PROFILE</t>
  </si>
  <si>
    <t>PART - I : SCHOLASTIC AREA</t>
  </si>
  <si>
    <t xml:space="preserve">SUBJECT </t>
  </si>
  <si>
    <t>MATHEMATICS</t>
  </si>
  <si>
    <t>COMPUTER</t>
  </si>
  <si>
    <t>G.KNOWLEDGE</t>
  </si>
  <si>
    <t xml:space="preserve">OVERALL GRADE </t>
  </si>
  <si>
    <t>TERM -II ( GRADE)</t>
  </si>
  <si>
    <t xml:space="preserve">REMARKS </t>
  </si>
  <si>
    <t>CLASS TEACHER</t>
  </si>
  <si>
    <t xml:space="preserve">PRINCIPAL </t>
  </si>
  <si>
    <t>ACADEMIC SESSION:2023-24</t>
  </si>
  <si>
    <t>REPORT CARD FOR CLASS VIII B</t>
  </si>
  <si>
    <t xml:space="preserve">HALF YEARLY EXAM (80) </t>
  </si>
  <si>
    <t>PER TEST              (10)</t>
  </si>
  <si>
    <t>NOTE BOOK             (5)</t>
  </si>
  <si>
    <t xml:space="preserve">FINAL TERM EXAM (80) </t>
  </si>
  <si>
    <t>MAX. MARKS
(100)</t>
  </si>
  <si>
    <t>Student's Name</t>
  </si>
  <si>
    <t>Roll No.</t>
  </si>
  <si>
    <t>Date of Birth</t>
  </si>
  <si>
    <t>Admission No.</t>
  </si>
  <si>
    <t>Mother's Name</t>
  </si>
  <si>
    <t>Father's Name</t>
  </si>
  <si>
    <t>TERM - I (100 Marks)</t>
  </si>
  <si>
    <t>TERM - II(100 Marks)</t>
  </si>
  <si>
    <t xml:space="preserve">SUB.EN.           (5) </t>
  </si>
  <si>
    <t xml:space="preserve">    KC GURUKUL PUBLIC SCHOOL   PALOURA,JAMMU</t>
  </si>
  <si>
    <t>TERM I+TERM II</t>
  </si>
  <si>
    <t xml:space="preserve">GRAND TOTAL
</t>
  </si>
  <si>
    <t>GANDHARAB SINGH</t>
  </si>
  <si>
    <t>RUDRA PRATAP SOMA</t>
  </si>
  <si>
    <t>ASHA RANI</t>
  </si>
  <si>
    <t>SANJANA THAKUR</t>
  </si>
  <si>
    <t>SEIRAT VERMA</t>
  </si>
  <si>
    <t>TERM-I M.M.</t>
  </si>
  <si>
    <t>TERM-I M.O</t>
  </si>
  <si>
    <t>TERM-I PER</t>
  </si>
  <si>
    <t>TERM-I GR</t>
  </si>
  <si>
    <t>SKT/URDU</t>
  </si>
  <si>
    <t>SOCIAL SC.</t>
  </si>
  <si>
    <t>FINAL RESULT SHEET-(2023-24)</t>
  </si>
  <si>
    <t>SKT/ URDU</t>
  </si>
  <si>
    <t xml:space="preserve">      Class- VIII B                                                       Class Incharge: Kuldeep Hans                 </t>
  </si>
  <si>
    <t>Total Students</t>
  </si>
  <si>
    <t>Boys:</t>
  </si>
  <si>
    <t>Girls</t>
  </si>
  <si>
    <t>GENDER</t>
  </si>
  <si>
    <t>M</t>
  </si>
  <si>
    <t>F</t>
  </si>
  <si>
    <t>Attendance Upto March, 23</t>
  </si>
  <si>
    <t>CLASS :
 VIII B</t>
  </si>
  <si>
    <t>TEACHER'S NAME : KULDEEP HANS</t>
  </si>
  <si>
    <t xml:space="preserve">TERM - I </t>
  </si>
  <si>
    <t>TERM - II</t>
  </si>
  <si>
    <t>OVERALL TOTAL
1000</t>
  </si>
  <si>
    <t>URDU/SANSKRIT</t>
  </si>
  <si>
    <t>TERM-II M.M.</t>
  </si>
  <si>
    <t>TERM-II M.O</t>
  </si>
  <si>
    <t>TERM-II PER</t>
  </si>
  <si>
    <t>TERM-II GR</t>
  </si>
  <si>
    <t>OVERALL     PERCENTAGE</t>
  </si>
  <si>
    <t>121/203</t>
  </si>
  <si>
    <t>174/203</t>
  </si>
  <si>
    <t>152/203</t>
  </si>
  <si>
    <t>160/203</t>
  </si>
  <si>
    <t>183/203</t>
  </si>
  <si>
    <t>193/203</t>
  </si>
  <si>
    <t>195/203</t>
  </si>
  <si>
    <t>196/203</t>
  </si>
  <si>
    <t>187/203</t>
  </si>
  <si>
    <t>198/203</t>
  </si>
  <si>
    <t>200/203</t>
  </si>
  <si>
    <t>166/203</t>
  </si>
  <si>
    <t>139/203</t>
  </si>
  <si>
    <t>156/203</t>
  </si>
  <si>
    <t>175/203</t>
  </si>
  <si>
    <t>180/203</t>
  </si>
  <si>
    <t>122/203</t>
  </si>
  <si>
    <t>136/203</t>
  </si>
  <si>
    <t>140/203</t>
  </si>
  <si>
    <t>197/203</t>
  </si>
  <si>
    <t>143/203</t>
  </si>
  <si>
    <t>PROMOTED TO CLASS IX</t>
  </si>
  <si>
    <t>CAN DO BETER</t>
  </si>
  <si>
    <t>172/203</t>
  </si>
  <si>
    <t>AVERAGE</t>
  </si>
  <si>
    <t>VERY GOOD</t>
  </si>
  <si>
    <t>GOOD</t>
  </si>
  <si>
    <t>TOTAL ANNUAL ATTENDANCE OF BOYS=</t>
  </si>
  <si>
    <t>Attendance Upto March, 23
203</t>
  </si>
  <si>
    <t>TOTAL NO. OF INSTRUCTIONAL DAYS=203</t>
  </si>
  <si>
    <t>TOTAL NO. OF ATTENDANCE OF 26 STUDENTS=</t>
  </si>
  <si>
    <t>TOTAL NO. OF BOYS=</t>
  </si>
  <si>
    <t>TOTAL NO. OF GIRLS</t>
  </si>
  <si>
    <t>TOTAL ANNUAL ATTENDANCE OF GIRLS</t>
  </si>
  <si>
    <t>(BOYS)ANNUAL ATTENDANCE RATE=</t>
  </si>
  <si>
    <t>(GIRLS)ANNUAL ATTENDANCE RATE=</t>
  </si>
  <si>
    <t xml:space="preserve">      Class- VIII B                    Class Incharge: Kuldeep Hans                 </t>
  </si>
  <si>
    <t>TOTAL No of Students in Class VIII B: 26</t>
  </si>
  <si>
    <t>Number of Students Failed in :</t>
  </si>
  <si>
    <t>S_NO</t>
  </si>
  <si>
    <t>Subject</t>
  </si>
  <si>
    <t>Number of Students</t>
  </si>
  <si>
    <t>Mathematics</t>
  </si>
  <si>
    <t>Social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</si>
</sst>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₹&quot;\ * #,##0.00_ ;_ &quot;₹&quot;\ * \-#,##0.00_ ;_ &quot;₹&quot;\ * &quot;-&quot;??_ ;_ @_ "/>
    <numFmt numFmtId="165" formatCode="0.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1"/>
      <color theme="10"/>
      <name val="Calibri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u/>
      <sz val="16"/>
      <color theme="10"/>
      <name val="Times New Roman"/>
      <family val="1"/>
    </font>
    <font>
      <sz val="16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u/>
      <sz val="11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  <font>
      <sz val="11"/>
      <color theme="1"/>
      <name val="Calibri"/>
      <family val="2"/>
    </font>
    <font>
      <b/>
      <sz val="12"/>
      <color theme="1"/>
      <name val="Arial Narrow"/>
      <family val="2"/>
    </font>
    <font>
      <sz val="12"/>
      <name val="Arial Narrow"/>
      <family val="2"/>
    </font>
    <font>
      <b/>
      <sz val="12"/>
      <color rgb="FF000000"/>
      <name val="Arial Narrow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Agency FB"/>
      <family val="2"/>
    </font>
    <font>
      <b/>
      <sz val="11"/>
      <color theme="1"/>
      <name val="Bell MT"/>
      <family val="1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2"/>
      <color rgb="FF000000"/>
      <name val="Calibri"/>
      <family val="2"/>
      <scheme val="minor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5" fillId="0" borderId="0"/>
    <xf numFmtId="0" fontId="29" fillId="0" borderId="0" applyNumberFormat="0" applyFill="0" applyBorder="0" applyAlignment="0" applyProtection="0"/>
  </cellStyleXfs>
  <cellXfs count="57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center" vertical="center"/>
    </xf>
    <xf numFmtId="49" fontId="0" fillId="0" borderId="7" xfId="0" applyNumberFormat="1" applyBorder="1"/>
    <xf numFmtId="0" fontId="6" fillId="0" borderId="7" xfId="0" applyFont="1" applyBorder="1" applyAlignment="1">
      <alignment horizontal="center"/>
    </xf>
    <xf numFmtId="0" fontId="0" fillId="0" borderId="7" xfId="0" applyBorder="1"/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10" fillId="0" borderId="7" xfId="0" applyFont="1" applyBorder="1"/>
    <xf numFmtId="0" fontId="10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7" fillId="0" borderId="7" xfId="0" applyFont="1" applyBorder="1" applyAlignment="1">
      <alignment horizontal="center"/>
    </xf>
    <xf numFmtId="0" fontId="7" fillId="0" borderId="7" xfId="0" applyFont="1" applyBorder="1" applyAlignment="1">
      <alignment horizontal="left"/>
    </xf>
    <xf numFmtId="165" fontId="3" fillId="0" borderId="7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28" xfId="0" applyFont="1" applyBorder="1" applyAlignment="1">
      <alignment horizontal="left"/>
    </xf>
    <xf numFmtId="0" fontId="11" fillId="3" borderId="7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left" wrapText="1"/>
    </xf>
    <xf numFmtId="0" fontId="0" fillId="0" borderId="0" xfId="0" applyAlignment="1">
      <alignment wrapText="1"/>
    </xf>
    <xf numFmtId="0" fontId="7" fillId="0" borderId="12" xfId="0" applyFont="1" applyBorder="1" applyAlignment="1">
      <alignment horizontal="left"/>
    </xf>
    <xf numFmtId="0" fontId="5" fillId="0" borderId="0" xfId="0" applyFont="1" applyAlignment="1">
      <alignment wrapText="1"/>
    </xf>
    <xf numFmtId="0" fontId="5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0" fontId="15" fillId="0" borderId="30" xfId="0" applyFont="1" applyBorder="1" applyAlignment="1">
      <alignment horizontal="left" wrapText="1"/>
    </xf>
    <xf numFmtId="0" fontId="14" fillId="0" borderId="30" xfId="0" applyFont="1" applyBorder="1" applyAlignment="1">
      <alignment horizontal="left" wrapText="1"/>
    </xf>
    <xf numFmtId="49" fontId="14" fillId="0" borderId="30" xfId="0" applyNumberFormat="1" applyFont="1" applyBorder="1" applyAlignment="1">
      <alignment horizontal="left" wrapText="1"/>
    </xf>
    <xf numFmtId="0" fontId="14" fillId="0" borderId="35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49" fontId="13" fillId="0" borderId="30" xfId="1" applyNumberFormat="1" applyFont="1" applyBorder="1" applyAlignment="1">
      <alignment horizontal="left" wrapText="1"/>
    </xf>
    <xf numFmtId="0" fontId="13" fillId="0" borderId="35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center" wrapText="1"/>
    </xf>
    <xf numFmtId="0" fontId="13" fillId="0" borderId="30" xfId="0" applyFont="1" applyBorder="1" applyAlignment="1">
      <alignment horizontal="center" wrapText="1"/>
    </xf>
    <xf numFmtId="49" fontId="13" fillId="0" borderId="30" xfId="0" applyNumberFormat="1" applyFont="1" applyBorder="1" applyAlignment="1">
      <alignment horizontal="left" wrapText="1"/>
    </xf>
    <xf numFmtId="49" fontId="13" fillId="0" borderId="7" xfId="0" applyNumberFormat="1" applyFont="1" applyBorder="1" applyAlignment="1">
      <alignment horizontal="left" wrapText="1"/>
    </xf>
    <xf numFmtId="49" fontId="0" fillId="0" borderId="0" xfId="0" applyNumberFormat="1" applyAlignment="1">
      <alignment wrapText="1"/>
    </xf>
    <xf numFmtId="0" fontId="1" fillId="0" borderId="7" xfId="0" applyFont="1" applyBorder="1" applyAlignment="1">
      <alignment wrapText="1"/>
    </xf>
    <xf numFmtId="165" fontId="12" fillId="0" borderId="7" xfId="0" applyNumberFormat="1" applyFont="1" applyBorder="1" applyAlignment="1">
      <alignment horizontal="center" vertical="center"/>
    </xf>
    <xf numFmtId="165" fontId="0" fillId="0" borderId="0" xfId="0" applyNumberFormat="1"/>
    <xf numFmtId="165" fontId="10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165" fontId="10" fillId="0" borderId="7" xfId="0" applyNumberFormat="1" applyFont="1" applyBorder="1" applyAlignment="1">
      <alignment horizontal="center"/>
    </xf>
    <xf numFmtId="0" fontId="16" fillId="0" borderId="0" xfId="0" applyFont="1"/>
    <xf numFmtId="0" fontId="16" fillId="0" borderId="7" xfId="0" applyFont="1" applyBorder="1"/>
    <xf numFmtId="0" fontId="16" fillId="0" borderId="7" xfId="0" applyFont="1" applyBorder="1" applyAlignment="1">
      <alignment vertical="center"/>
    </xf>
    <xf numFmtId="0" fontId="16" fillId="0" borderId="7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6" fillId="2" borderId="29" xfId="0" applyFont="1" applyFill="1" applyBorder="1" applyAlignment="1">
      <alignment horizontal="center" vertical="center"/>
    </xf>
    <xf numFmtId="2" fontId="16" fillId="0" borderId="7" xfId="0" applyNumberFormat="1" applyFont="1" applyBorder="1" applyAlignment="1">
      <alignment horizontal="center"/>
    </xf>
    <xf numFmtId="0" fontId="16" fillId="0" borderId="30" xfId="0" applyFont="1" applyBorder="1" applyAlignment="1">
      <alignment horizontal="center" vertical="center"/>
    </xf>
    <xf numFmtId="0" fontId="16" fillId="0" borderId="0" xfId="0" applyFont="1" applyAlignment="1">
      <alignment wrapText="1"/>
    </xf>
    <xf numFmtId="0" fontId="16" fillId="2" borderId="30" xfId="0" applyFont="1" applyFill="1" applyBorder="1" applyAlignment="1">
      <alignment horizontal="center" vertical="center"/>
    </xf>
    <xf numFmtId="49" fontId="16" fillId="0" borderId="7" xfId="0" applyNumberFormat="1" applyFont="1" applyBorder="1"/>
    <xf numFmtId="164" fontId="18" fillId="0" borderId="7" xfId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0" fontId="16" fillId="0" borderId="30" xfId="0" applyFont="1" applyBorder="1" applyAlignment="1">
      <alignment horizontal="left" wrapText="1"/>
    </xf>
    <xf numFmtId="0" fontId="16" fillId="0" borderId="7" xfId="1" applyNumberFormat="1" applyFont="1" applyBorder="1" applyAlignment="1">
      <alignment horizontal="center" vertical="center" wrapText="1"/>
    </xf>
    <xf numFmtId="0" fontId="18" fillId="0" borderId="7" xfId="1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2" borderId="31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 vertical="center"/>
    </xf>
    <xf numFmtId="0" fontId="20" fillId="0" borderId="0" xfId="0" applyFont="1"/>
    <xf numFmtId="0" fontId="19" fillId="0" borderId="4" xfId="0" applyFont="1" applyBorder="1"/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5" xfId="0" applyFont="1" applyBorder="1" applyAlignment="1">
      <alignment horizontal="left"/>
    </xf>
    <xf numFmtId="0" fontId="19" fillId="0" borderId="5" xfId="0" applyFont="1" applyBorder="1"/>
    <xf numFmtId="0" fontId="20" fillId="0" borderId="5" xfId="0" applyFont="1" applyBorder="1" applyAlignment="1">
      <alignment horizontal="left" wrapText="1"/>
    </xf>
    <xf numFmtId="0" fontId="20" fillId="0" borderId="6" xfId="0" applyFont="1" applyBorder="1" applyAlignment="1">
      <alignment horizontal="center"/>
    </xf>
    <xf numFmtId="0" fontId="20" fillId="0" borderId="7" xfId="0" applyFont="1" applyBorder="1" applyAlignment="1">
      <alignment horizontal="left"/>
    </xf>
    <xf numFmtId="0" fontId="20" fillId="0" borderId="7" xfId="1" applyNumberFormat="1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49" fontId="22" fillId="0" borderId="8" xfId="0" applyNumberFormat="1" applyFont="1" applyBorder="1" applyAlignment="1">
      <alignment horizontal="center"/>
    </xf>
    <xf numFmtId="0" fontId="20" fillId="0" borderId="7" xfId="0" applyFont="1" applyBorder="1" applyAlignment="1">
      <alignment horizontal="center" vertical="center"/>
    </xf>
    <xf numFmtId="0" fontId="20" fillId="0" borderId="7" xfId="0" applyFont="1" applyBorder="1" applyAlignment="1">
      <alignment horizontal="left" wrapText="1"/>
    </xf>
    <xf numFmtId="0" fontId="20" fillId="0" borderId="7" xfId="0" applyFont="1" applyBorder="1"/>
    <xf numFmtId="2" fontId="20" fillId="0" borderId="7" xfId="0" applyNumberFormat="1" applyFont="1" applyBorder="1" applyAlignment="1">
      <alignment horizontal="center"/>
    </xf>
    <xf numFmtId="0" fontId="22" fillId="2" borderId="7" xfId="0" applyFont="1" applyFill="1" applyBorder="1" applyAlignment="1">
      <alignment horizontal="center" vertical="center"/>
    </xf>
    <xf numFmtId="2" fontId="20" fillId="0" borderId="7" xfId="0" applyNumberFormat="1" applyFont="1" applyBorder="1" applyAlignment="1">
      <alignment horizontal="center" wrapText="1"/>
    </xf>
    <xf numFmtId="0" fontId="20" fillId="2" borderId="7" xfId="0" applyFont="1" applyFill="1" applyBorder="1" applyAlignment="1">
      <alignment horizontal="center" vertical="center"/>
    </xf>
    <xf numFmtId="0" fontId="19" fillId="0" borderId="6" xfId="0" applyFont="1" applyBorder="1"/>
    <xf numFmtId="0" fontId="19" fillId="0" borderId="7" xfId="0" applyFont="1" applyBorder="1"/>
    <xf numFmtId="49" fontId="19" fillId="0" borderId="7" xfId="0" applyNumberFormat="1" applyFont="1" applyBorder="1"/>
    <xf numFmtId="49" fontId="19" fillId="0" borderId="7" xfId="0" applyNumberFormat="1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49" fontId="23" fillId="0" borderId="8" xfId="0" applyNumberFormat="1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0" borderId="7" xfId="0" applyFont="1" applyBorder="1" applyAlignment="1">
      <alignment horizontal="left"/>
    </xf>
    <xf numFmtId="0" fontId="23" fillId="0" borderId="8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19" fillId="0" borderId="12" xfId="0" applyFont="1" applyBorder="1"/>
    <xf numFmtId="0" fontId="22" fillId="0" borderId="7" xfId="0" applyFont="1" applyBorder="1"/>
    <xf numFmtId="0" fontId="22" fillId="0" borderId="8" xfId="0" applyFont="1" applyBorder="1"/>
    <xf numFmtId="0" fontId="19" fillId="0" borderId="6" xfId="0" applyFont="1" applyBorder="1" applyAlignment="1">
      <alignment horizontal="center"/>
    </xf>
    <xf numFmtId="0" fontId="22" fillId="0" borderId="12" xfId="0" applyFont="1" applyBorder="1"/>
    <xf numFmtId="0" fontId="19" fillId="0" borderId="8" xfId="0" applyFont="1" applyBorder="1"/>
    <xf numFmtId="0" fontId="20" fillId="0" borderId="12" xfId="0" applyFont="1" applyBorder="1"/>
    <xf numFmtId="0" fontId="20" fillId="0" borderId="8" xfId="0" applyFont="1" applyBorder="1"/>
    <xf numFmtId="49" fontId="22" fillId="0" borderId="7" xfId="0" applyNumberFormat="1" applyFont="1" applyBorder="1" applyAlignment="1">
      <alignment horizontal="center"/>
    </xf>
    <xf numFmtId="49" fontId="23" fillId="0" borderId="7" xfId="0" applyNumberFormat="1" applyFont="1" applyBorder="1" applyAlignment="1">
      <alignment horizontal="center"/>
    </xf>
    <xf numFmtId="2" fontId="23" fillId="0" borderId="7" xfId="0" applyNumberFormat="1" applyFont="1" applyBorder="1" applyAlignment="1">
      <alignment horizontal="center"/>
    </xf>
    <xf numFmtId="2" fontId="19" fillId="0" borderId="7" xfId="0" applyNumberFormat="1" applyFont="1" applyBorder="1" applyAlignment="1">
      <alignment horizontal="center"/>
    </xf>
    <xf numFmtId="0" fontId="20" fillId="0" borderId="5" xfId="0" applyFont="1" applyBorder="1"/>
    <xf numFmtId="0" fontId="20" fillId="0" borderId="0" xfId="0" applyFont="1" applyAlignment="1">
      <alignment horizontal="left" wrapText="1"/>
    </xf>
    <xf numFmtId="49" fontId="20" fillId="0" borderId="33" xfId="0" applyNumberFormat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3" fillId="0" borderId="0" xfId="0" applyFont="1"/>
    <xf numFmtId="0" fontId="26" fillId="0" borderId="45" xfId="2" applyFont="1" applyBorder="1" applyAlignment="1">
      <alignment vertic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26" fillId="0" borderId="30" xfId="2" applyFont="1" applyBorder="1" applyAlignment="1">
      <alignment vertical="center"/>
    </xf>
    <xf numFmtId="0" fontId="11" fillId="2" borderId="25" xfId="0" applyFont="1" applyFill="1" applyBorder="1" applyAlignment="1">
      <alignment horizontal="center"/>
    </xf>
    <xf numFmtId="0" fontId="26" fillId="0" borderId="31" xfId="2" applyFont="1" applyBorder="1" applyAlignment="1">
      <alignment vertical="center"/>
    </xf>
    <xf numFmtId="0" fontId="11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vertical="center"/>
    </xf>
    <xf numFmtId="0" fontId="26" fillId="0" borderId="7" xfId="2" applyFont="1" applyBorder="1" applyAlignment="1">
      <alignment vertical="center"/>
    </xf>
    <xf numFmtId="165" fontId="5" fillId="0" borderId="0" xfId="0" applyNumberFormat="1" applyFont="1"/>
    <xf numFmtId="0" fontId="5" fillId="0" borderId="0" xfId="0" applyFont="1"/>
    <xf numFmtId="0" fontId="5" fillId="0" borderId="7" xfId="0" applyFont="1" applyBorder="1" applyAlignment="1">
      <alignment horizontal="center" vertical="center"/>
    </xf>
    <xf numFmtId="0" fontId="27" fillId="0" borderId="7" xfId="0" applyFont="1" applyBorder="1"/>
    <xf numFmtId="0" fontId="28" fillId="0" borderId="0" xfId="0" applyFont="1"/>
    <xf numFmtId="0" fontId="27" fillId="0" borderId="12" xfId="0" applyFont="1" applyBorder="1" applyAlignment="1">
      <alignment horizontal="left"/>
    </xf>
    <xf numFmtId="0" fontId="27" fillId="0" borderId="28" xfId="0" applyFont="1" applyBorder="1" applyAlignment="1">
      <alignment horizontal="left"/>
    </xf>
    <xf numFmtId="0" fontId="27" fillId="0" borderId="7" xfId="0" applyFont="1" applyBorder="1" applyAlignment="1">
      <alignment horizontal="center"/>
    </xf>
    <xf numFmtId="0" fontId="27" fillId="0" borderId="7" xfId="0" applyFont="1" applyBorder="1" applyAlignment="1">
      <alignment horizontal="left"/>
    </xf>
    <xf numFmtId="165" fontId="19" fillId="0" borderId="7" xfId="0" applyNumberFormat="1" applyFont="1" applyBorder="1" applyAlignment="1">
      <alignment horizontal="center"/>
    </xf>
    <xf numFmtId="0" fontId="27" fillId="0" borderId="7" xfId="0" applyFont="1" applyBorder="1" applyAlignment="1">
      <alignment horizontal="center" vertical="center"/>
    </xf>
    <xf numFmtId="165" fontId="19" fillId="0" borderId="7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0" fontId="31" fillId="0" borderId="0" xfId="3" applyFont="1" applyBorder="1" applyAlignment="1" applyProtection="1"/>
    <xf numFmtId="0" fontId="32" fillId="0" borderId="7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/>
    </xf>
    <xf numFmtId="0" fontId="33" fillId="2" borderId="29" xfId="0" applyFont="1" applyFill="1" applyBorder="1" applyAlignment="1">
      <alignment horizontal="center" vertical="center"/>
    </xf>
    <xf numFmtId="0" fontId="5" fillId="0" borderId="5" xfId="0" applyFont="1" applyBorder="1"/>
    <xf numFmtId="0" fontId="36" fillId="0" borderId="30" xfId="0" applyFont="1" applyBorder="1" applyAlignment="1">
      <alignment horizontal="center" wrapText="1"/>
    </xf>
    <xf numFmtId="0" fontId="36" fillId="0" borderId="30" xfId="0" applyFont="1" applyBorder="1" applyAlignment="1">
      <alignment horizontal="left" wrapText="1"/>
    </xf>
    <xf numFmtId="165" fontId="32" fillId="0" borderId="7" xfId="0" applyNumberFormat="1" applyFont="1" applyBorder="1" applyAlignment="1">
      <alignment horizontal="center"/>
    </xf>
    <xf numFmtId="0" fontId="37" fillId="2" borderId="7" xfId="0" applyFont="1" applyFill="1" applyBorder="1" applyAlignment="1">
      <alignment horizontal="center" vertical="center"/>
    </xf>
    <xf numFmtId="0" fontId="34" fillId="0" borderId="7" xfId="1" applyNumberFormat="1" applyFont="1" applyBorder="1" applyAlignment="1">
      <alignment horizontal="center" vertical="center" wrapText="1"/>
    </xf>
    <xf numFmtId="2" fontId="37" fillId="2" borderId="7" xfId="0" applyNumberFormat="1" applyFont="1" applyFill="1" applyBorder="1" applyAlignment="1">
      <alignment horizontal="center" vertical="center"/>
    </xf>
    <xf numFmtId="2" fontId="34" fillId="0" borderId="7" xfId="0" applyNumberFormat="1" applyFont="1" applyBorder="1" applyAlignment="1">
      <alignment horizontal="center" vertical="center"/>
    </xf>
    <xf numFmtId="0" fontId="34" fillId="2" borderId="7" xfId="0" applyFont="1" applyFill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8" fillId="2" borderId="7" xfId="0" applyFont="1" applyFill="1" applyBorder="1" applyAlignment="1">
      <alignment horizontal="center" vertical="center"/>
    </xf>
    <xf numFmtId="0" fontId="37" fillId="2" borderId="7" xfId="0" applyFont="1" applyFill="1" applyBorder="1" applyAlignment="1">
      <alignment horizontal="left" vertical="center"/>
    </xf>
    <xf numFmtId="0" fontId="37" fillId="2" borderId="7" xfId="0" applyFont="1" applyFill="1" applyBorder="1" applyAlignment="1">
      <alignment vertical="center"/>
    </xf>
    <xf numFmtId="165" fontId="34" fillId="0" borderId="7" xfId="0" applyNumberFormat="1" applyFont="1" applyBorder="1" applyAlignment="1">
      <alignment horizontal="center" vertical="center"/>
    </xf>
    <xf numFmtId="0" fontId="33" fillId="0" borderId="7" xfId="0" applyFont="1" applyBorder="1"/>
    <xf numFmtId="0" fontId="32" fillId="0" borderId="8" xfId="0" applyFont="1" applyBorder="1"/>
    <xf numFmtId="0" fontId="37" fillId="0" borderId="7" xfId="0" applyFont="1" applyBorder="1" applyAlignment="1">
      <alignment horizontal="center" vertical="center"/>
    </xf>
    <xf numFmtId="0" fontId="34" fillId="3" borderId="7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165" fontId="34" fillId="2" borderId="7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7" fillId="0" borderId="7" xfId="0" applyFont="1" applyBorder="1" applyAlignment="1">
      <alignment horizontal="left" vertical="center" wrapText="1"/>
    </xf>
    <xf numFmtId="49" fontId="37" fillId="0" borderId="7" xfId="0" applyNumberFormat="1" applyFont="1" applyBorder="1" applyAlignment="1">
      <alignment horizontal="left" vertical="center"/>
    </xf>
    <xf numFmtId="0" fontId="9" fillId="0" borderId="12" xfId="0" applyFont="1" applyBorder="1"/>
    <xf numFmtId="0" fontId="9" fillId="0" borderId="10" xfId="0" applyFont="1" applyBorder="1"/>
    <xf numFmtId="0" fontId="30" fillId="0" borderId="0" xfId="0" applyFont="1" applyAlignment="1">
      <alignment horizontal="center"/>
    </xf>
    <xf numFmtId="0" fontId="37" fillId="2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9" fillId="4" borderId="7" xfId="0" applyFont="1" applyFill="1" applyBorder="1"/>
    <xf numFmtId="0" fontId="0" fillId="4" borderId="7" xfId="0" applyFill="1" applyBorder="1"/>
    <xf numFmtId="0" fontId="30" fillId="4" borderId="7" xfId="0" applyFont="1" applyFill="1" applyBorder="1"/>
    <xf numFmtId="0" fontId="5" fillId="4" borderId="7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/>
    </xf>
    <xf numFmtId="0" fontId="5" fillId="4" borderId="7" xfId="0" applyFont="1" applyFill="1" applyBorder="1" applyAlignment="1">
      <alignment wrapText="1"/>
    </xf>
    <xf numFmtId="0" fontId="5" fillId="4" borderId="7" xfId="0" applyFont="1" applyFill="1" applyBorder="1"/>
    <xf numFmtId="2" fontId="5" fillId="4" borderId="7" xfId="0" applyNumberFormat="1" applyFont="1" applyFill="1" applyBorder="1" applyAlignment="1">
      <alignment horizontal="center" vertical="center"/>
    </xf>
    <xf numFmtId="0" fontId="7" fillId="4" borderId="7" xfId="0" applyFont="1" applyFill="1" applyBorder="1"/>
    <xf numFmtId="0" fontId="0" fillId="4" borderId="0" xfId="0" applyFill="1"/>
    <xf numFmtId="165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/>
    </xf>
    <xf numFmtId="2" fontId="37" fillId="0" borderId="7" xfId="0" applyNumberFormat="1" applyFont="1" applyBorder="1" applyAlignment="1">
      <alignment horizontal="center" vertical="center"/>
    </xf>
    <xf numFmtId="0" fontId="37" fillId="0" borderId="7" xfId="1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37" fillId="0" borderId="7" xfId="0" applyFont="1" applyBorder="1" applyAlignment="1">
      <alignment vertical="center" wrapText="1"/>
    </xf>
    <xf numFmtId="49" fontId="37" fillId="0" borderId="7" xfId="0" applyNumberFormat="1" applyFont="1" applyBorder="1" applyAlignment="1">
      <alignment vertical="center"/>
    </xf>
    <xf numFmtId="0" fontId="39" fillId="0" borderId="0" xfId="0" applyFont="1" applyAlignment="1">
      <alignment horizontal="center" vertical="center"/>
    </xf>
    <xf numFmtId="0" fontId="39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" fontId="37" fillId="0" borderId="7" xfId="0" applyNumberFormat="1" applyFont="1" applyBorder="1" applyAlignment="1">
      <alignment horizontal="center" vertical="center"/>
    </xf>
    <xf numFmtId="2" fontId="5" fillId="0" borderId="0" xfId="0" applyNumberFormat="1" applyFont="1"/>
    <xf numFmtId="2" fontId="32" fillId="0" borderId="7" xfId="0" applyNumberFormat="1" applyFont="1" applyBorder="1" applyAlignment="1">
      <alignment wrapText="1"/>
    </xf>
    <xf numFmtId="165" fontId="32" fillId="0" borderId="12" xfId="0" applyNumberFormat="1" applyFont="1" applyBorder="1" applyAlignment="1">
      <alignment horizontal="center"/>
    </xf>
    <xf numFmtId="0" fontId="10" fillId="2" borderId="28" xfId="0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2" fillId="0" borderId="6" xfId="0" applyFont="1" applyBorder="1"/>
    <xf numFmtId="0" fontId="32" fillId="0" borderId="7" xfId="0" applyFont="1" applyBorder="1"/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/>
    </xf>
    <xf numFmtId="0" fontId="32" fillId="0" borderId="10" xfId="0" applyFont="1" applyBorder="1"/>
    <xf numFmtId="0" fontId="33" fillId="0" borderId="10" xfId="0" applyFont="1" applyBorder="1"/>
    <xf numFmtId="0" fontId="33" fillId="0" borderId="11" xfId="0" applyFont="1" applyBorder="1"/>
    <xf numFmtId="49" fontId="5" fillId="0" borderId="0" xfId="0" applyNumberFormat="1" applyFont="1" applyAlignment="1">
      <alignment horizontal="left"/>
    </xf>
    <xf numFmtId="0" fontId="10" fillId="2" borderId="8" xfId="0" applyFont="1" applyFill="1" applyBorder="1" applyAlignment="1">
      <alignment horizontal="center" vertical="center"/>
    </xf>
    <xf numFmtId="0" fontId="32" fillId="0" borderId="6" xfId="0" applyFont="1" applyBorder="1" applyAlignment="1">
      <alignment wrapText="1"/>
    </xf>
    <xf numFmtId="165" fontId="32" fillId="0" borderId="8" xfId="0" applyNumberFormat="1" applyFont="1" applyBorder="1" applyAlignment="1">
      <alignment horizontal="center" vertical="center"/>
    </xf>
    <xf numFmtId="0" fontId="30" fillId="0" borderId="0" xfId="0" applyFont="1"/>
    <xf numFmtId="0" fontId="30" fillId="0" borderId="33" xfId="0" applyFont="1" applyBorder="1"/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7" fillId="0" borderId="27" xfId="0" applyFon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4" borderId="12" xfId="0" applyFont="1" applyFill="1" applyBorder="1" applyAlignment="1">
      <alignment vertical="center"/>
    </xf>
    <xf numFmtId="0" fontId="5" fillId="4" borderId="10" xfId="0" applyFont="1" applyFill="1" applyBorder="1" applyAlignment="1">
      <alignment vertical="center"/>
    </xf>
    <xf numFmtId="0" fontId="5" fillId="4" borderId="28" xfId="0" applyFont="1" applyFill="1" applyBorder="1" applyAlignment="1">
      <alignment vertical="center"/>
    </xf>
    <xf numFmtId="0" fontId="10" fillId="4" borderId="16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1" fontId="37" fillId="0" borderId="12" xfId="0" applyNumberFormat="1" applyFont="1" applyBorder="1" applyAlignment="1">
      <alignment horizontal="center" vertical="center"/>
    </xf>
    <xf numFmtId="0" fontId="0" fillId="3" borderId="7" xfId="0" applyFill="1" applyBorder="1"/>
    <xf numFmtId="1" fontId="37" fillId="3" borderId="12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32" fillId="0" borderId="7" xfId="0" applyFont="1" applyBorder="1" applyAlignment="1">
      <alignment horizontal="left"/>
    </xf>
    <xf numFmtId="0" fontId="5" fillId="0" borderId="4" xfId="0" applyFont="1" applyBorder="1"/>
    <xf numFmtId="0" fontId="32" fillId="0" borderId="32" xfId="0" applyFont="1" applyBorder="1"/>
    <xf numFmtId="0" fontId="32" fillId="0" borderId="32" xfId="0" applyFont="1" applyBorder="1" applyAlignment="1">
      <alignment horizontal="left"/>
    </xf>
    <xf numFmtId="0" fontId="32" fillId="0" borderId="0" xfId="0" applyFont="1"/>
    <xf numFmtId="0" fontId="32" fillId="0" borderId="0" xfId="0" applyFont="1" applyAlignment="1">
      <alignment horizontal="left"/>
    </xf>
    <xf numFmtId="0" fontId="32" fillId="0" borderId="5" xfId="0" applyFont="1" applyBorder="1"/>
    <xf numFmtId="0" fontId="32" fillId="0" borderId="33" xfId="0" applyFont="1" applyBorder="1"/>
    <xf numFmtId="0" fontId="32" fillId="0" borderId="33" xfId="0" applyFont="1" applyBorder="1" applyAlignment="1">
      <alignment horizontal="left" wrapText="1"/>
    </xf>
    <xf numFmtId="0" fontId="32" fillId="0" borderId="33" xfId="0" applyFont="1" applyBorder="1" applyAlignment="1">
      <alignment horizontal="left"/>
    </xf>
    <xf numFmtId="0" fontId="33" fillId="0" borderId="7" xfId="1" applyNumberFormat="1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165" fontId="33" fillId="0" borderId="7" xfId="0" applyNumberFormat="1" applyFont="1" applyBorder="1" applyAlignment="1">
      <alignment horizontal="center" vertical="center"/>
    </xf>
    <xf numFmtId="0" fontId="32" fillId="4" borderId="7" xfId="0" applyFont="1" applyFill="1" applyBorder="1" applyAlignment="1">
      <alignment horizontal="center" vertical="center"/>
    </xf>
    <xf numFmtId="0" fontId="32" fillId="4" borderId="7" xfId="0" applyFont="1" applyFill="1" applyBorder="1" applyAlignment="1">
      <alignment horizontal="left" vertical="center"/>
    </xf>
    <xf numFmtId="0" fontId="32" fillId="0" borderId="22" xfId="0" applyFont="1" applyBorder="1"/>
    <xf numFmtId="0" fontId="32" fillId="0" borderId="12" xfId="0" applyFont="1" applyBorder="1"/>
    <xf numFmtId="0" fontId="32" fillId="0" borderId="28" xfId="0" applyFont="1" applyBorder="1"/>
    <xf numFmtId="0" fontId="32" fillId="0" borderId="46" xfId="0" applyFont="1" applyBorder="1" applyAlignment="1">
      <alignment horizontal="center"/>
    </xf>
    <xf numFmtId="0" fontId="32" fillId="0" borderId="54" xfId="0" applyFont="1" applyBorder="1"/>
    <xf numFmtId="0" fontId="32" fillId="0" borderId="48" xfId="0" applyFont="1" applyBorder="1"/>
    <xf numFmtId="0" fontId="32" fillId="0" borderId="49" xfId="0" applyFont="1" applyBorder="1"/>
    <xf numFmtId="165" fontId="33" fillId="2" borderId="7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32" fillId="0" borderId="52" xfId="0" applyFont="1" applyBorder="1"/>
    <xf numFmtId="0" fontId="43" fillId="0" borderId="7" xfId="0" applyFont="1" applyBorder="1" applyAlignment="1">
      <alignment horizontal="center" vertical="center"/>
    </xf>
    <xf numFmtId="165" fontId="32" fillId="4" borderId="7" xfId="0" applyNumberFormat="1" applyFont="1" applyFill="1" applyBorder="1" applyAlignment="1">
      <alignment horizontal="center" vertical="center"/>
    </xf>
    <xf numFmtId="0" fontId="43" fillId="2" borderId="29" xfId="0" applyFont="1" applyFill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4" borderId="7" xfId="0" applyNumberFormat="1" applyFont="1" applyFill="1" applyBorder="1" applyAlignment="1">
      <alignment horizontal="center" vertical="center"/>
    </xf>
    <xf numFmtId="0" fontId="33" fillId="0" borderId="33" xfId="0" applyFont="1" applyBorder="1" applyAlignment="1">
      <alignment horizontal="left"/>
    </xf>
    <xf numFmtId="0" fontId="33" fillId="0" borderId="7" xfId="1" applyNumberFormat="1" applyFont="1" applyBorder="1" applyAlignment="1">
      <alignment horizontal="center" vertical="center"/>
    </xf>
    <xf numFmtId="0" fontId="32" fillId="0" borderId="7" xfId="1" applyNumberFormat="1" applyFont="1" applyBorder="1" applyAlignment="1">
      <alignment horizontal="center" vertical="center"/>
    </xf>
    <xf numFmtId="0" fontId="44" fillId="2" borderId="7" xfId="0" applyFont="1" applyFill="1" applyBorder="1" applyAlignment="1">
      <alignment horizontal="center" vertical="center"/>
    </xf>
    <xf numFmtId="0" fontId="45" fillId="0" borderId="7" xfId="0" applyFont="1" applyBorder="1" applyAlignment="1">
      <alignment horizontal="center" vertical="center"/>
    </xf>
    <xf numFmtId="0" fontId="7" fillId="0" borderId="30" xfId="0" applyFont="1" applyBorder="1" applyAlignment="1">
      <alignment horizontal="left" vertical="center"/>
    </xf>
    <xf numFmtId="165" fontId="8" fillId="0" borderId="7" xfId="0" applyNumberFormat="1" applyFont="1" applyBorder="1" applyAlignment="1">
      <alignment horizontal="center" vertical="center"/>
    </xf>
    <xf numFmtId="165" fontId="8" fillId="2" borderId="7" xfId="0" applyNumberFormat="1" applyFont="1" applyFill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5" fontId="8" fillId="3" borderId="7" xfId="0" applyNumberFormat="1" applyFont="1" applyFill="1" applyBorder="1" applyAlignment="1">
      <alignment horizontal="center" vertical="center"/>
    </xf>
    <xf numFmtId="0" fontId="45" fillId="0" borderId="25" xfId="0" applyFont="1" applyBorder="1" applyAlignment="1">
      <alignment horizontal="center" vertical="center"/>
    </xf>
    <xf numFmtId="0" fontId="7" fillId="0" borderId="31" xfId="0" applyFont="1" applyBorder="1" applyAlignment="1">
      <alignment horizontal="left" vertical="center"/>
    </xf>
    <xf numFmtId="165" fontId="8" fillId="0" borderId="25" xfId="0" applyNumberFormat="1" applyFont="1" applyBorder="1" applyAlignment="1">
      <alignment horizontal="center" vertical="center"/>
    </xf>
    <xf numFmtId="165" fontId="8" fillId="2" borderId="25" xfId="0" applyNumberFormat="1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49" fontId="7" fillId="0" borderId="7" xfId="0" applyNumberFormat="1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12" xfId="0" applyFont="1" applyBorder="1"/>
    <xf numFmtId="0" fontId="7" fillId="0" borderId="10" xfId="0" applyFont="1" applyBorder="1"/>
    <xf numFmtId="0" fontId="7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/>
    </xf>
    <xf numFmtId="165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165" fontId="0" fillId="0" borderId="7" xfId="0" applyNumberFormat="1" applyBorder="1" applyProtection="1">
      <protection hidden="1"/>
    </xf>
    <xf numFmtId="0" fontId="18" fillId="0" borderId="7" xfId="0" applyFont="1" applyBorder="1"/>
    <xf numFmtId="0" fontId="46" fillId="0" borderId="7" xfId="0" applyFont="1" applyBorder="1" applyAlignment="1">
      <alignment horizontal="left" vertical="center" wrapText="1"/>
    </xf>
    <xf numFmtId="0" fontId="37" fillId="0" borderId="30" xfId="0" applyFont="1" applyBorder="1" applyAlignment="1">
      <alignment horizontal="left" vertical="center" wrapText="1"/>
    </xf>
    <xf numFmtId="0" fontId="1" fillId="0" borderId="7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28" xfId="0" applyFont="1" applyBorder="1" applyAlignment="1">
      <alignment wrapText="1"/>
    </xf>
    <xf numFmtId="0" fontId="0" fillId="0" borderId="7" xfId="0" applyBorder="1" applyAlignment="1">
      <alignment wrapText="1"/>
    </xf>
    <xf numFmtId="0" fontId="5" fillId="0" borderId="34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14" fillId="0" borderId="35" xfId="0" applyFont="1" applyBorder="1" applyAlignment="1">
      <alignment horizontal="center" wrapText="1"/>
    </xf>
    <xf numFmtId="0" fontId="14" fillId="0" borderId="36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5" fillId="0" borderId="7" xfId="0" applyFont="1" applyBorder="1" applyAlignment="1">
      <alignment wrapText="1"/>
    </xf>
    <xf numFmtId="0" fontId="2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7" xfId="0" applyFont="1" applyBorder="1" applyAlignment="1">
      <alignment horizontal="center" vertical="top"/>
    </xf>
    <xf numFmtId="0" fontId="7" fillId="0" borderId="16" xfId="0" applyFont="1" applyBorder="1" applyAlignment="1">
      <alignment horizontal="center" vertical="top"/>
    </xf>
    <xf numFmtId="0" fontId="7" fillId="0" borderId="32" xfId="0" applyFont="1" applyBorder="1" applyAlignment="1">
      <alignment horizontal="center" vertical="top"/>
    </xf>
    <xf numFmtId="0" fontId="7" fillId="0" borderId="17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33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4" fillId="0" borderId="1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20" fillId="0" borderId="43" xfId="0" applyFont="1" applyBorder="1" applyAlignment="1">
      <alignment horizontal="left" wrapText="1"/>
    </xf>
    <xf numFmtId="0" fontId="20" fillId="0" borderId="13" xfId="0" applyFont="1" applyBorder="1" applyAlignment="1">
      <alignment horizontal="left" wrapText="1"/>
    </xf>
    <xf numFmtId="0" fontId="19" fillId="0" borderId="5" xfId="0" applyFont="1" applyBorder="1" applyAlignment="1">
      <alignment horizontal="left"/>
    </xf>
    <xf numFmtId="0" fontId="19" fillId="0" borderId="5" xfId="0" applyFont="1" applyBorder="1"/>
    <xf numFmtId="0" fontId="20" fillId="0" borderId="33" xfId="0" applyFont="1" applyBorder="1" applyAlignment="1">
      <alignment horizontal="left" wrapText="1"/>
    </xf>
    <xf numFmtId="0" fontId="19" fillId="0" borderId="0" xfId="0" applyFont="1"/>
    <xf numFmtId="0" fontId="20" fillId="0" borderId="44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0" fillId="0" borderId="43" xfId="0" applyFont="1" applyBorder="1" applyAlignment="1">
      <alignment horizontal="center" wrapText="1"/>
    </xf>
    <xf numFmtId="0" fontId="20" fillId="0" borderId="33" xfId="0" applyFont="1" applyBorder="1" applyAlignment="1">
      <alignment horizontal="center" wrapText="1"/>
    </xf>
    <xf numFmtId="0" fontId="20" fillId="0" borderId="7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19" fillId="0" borderId="9" xfId="0" applyFont="1" applyBorder="1" applyAlignment="1">
      <alignment horizontal="left"/>
    </xf>
    <xf numFmtId="0" fontId="19" fillId="0" borderId="10" xfId="0" applyFont="1" applyBorder="1" applyAlignment="1">
      <alignment horizontal="left"/>
    </xf>
    <xf numFmtId="0" fontId="19" fillId="0" borderId="28" xfId="0" applyFont="1" applyBorder="1" applyAlignment="1">
      <alignment horizontal="left"/>
    </xf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14" xfId="0" applyFont="1" applyBorder="1" applyAlignment="1">
      <alignment horizontal="left"/>
    </xf>
    <xf numFmtId="0" fontId="19" fillId="0" borderId="15" xfId="0" applyFont="1" applyBorder="1" applyAlignment="1">
      <alignment horizontal="left"/>
    </xf>
    <xf numFmtId="0" fontId="19" fillId="0" borderId="24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164" fontId="19" fillId="0" borderId="25" xfId="1" applyFont="1" applyBorder="1" applyAlignment="1">
      <alignment horizontal="center" vertical="center" wrapText="1"/>
    </xf>
    <xf numFmtId="164" fontId="19" fillId="0" borderId="26" xfId="1" applyFont="1" applyBorder="1" applyAlignment="1">
      <alignment horizontal="center" vertical="center" wrapText="1"/>
    </xf>
    <xf numFmtId="164" fontId="19" fillId="0" borderId="27" xfId="1" applyFont="1" applyBorder="1" applyAlignment="1">
      <alignment horizontal="center" vertical="center" wrapText="1"/>
    </xf>
    <xf numFmtId="164" fontId="19" fillId="0" borderId="16" xfId="1" applyFont="1" applyBorder="1" applyAlignment="1">
      <alignment horizontal="center" vertical="center" wrapText="1"/>
    </xf>
    <xf numFmtId="164" fontId="19" fillId="0" borderId="22" xfId="1" applyFont="1" applyBorder="1" applyAlignment="1">
      <alignment horizontal="center" vertical="center" wrapText="1"/>
    </xf>
    <xf numFmtId="164" fontId="19" fillId="0" borderId="18" xfId="1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164" fontId="19" fillId="0" borderId="37" xfId="1" applyFont="1" applyBorder="1" applyAlignment="1">
      <alignment horizontal="center" vertical="center" wrapText="1"/>
    </xf>
    <xf numFmtId="164" fontId="19" fillId="0" borderId="38" xfId="1" applyFont="1" applyBorder="1" applyAlignment="1">
      <alignment horizontal="center" vertical="center" wrapText="1"/>
    </xf>
    <xf numFmtId="164" fontId="19" fillId="0" borderId="39" xfId="1" applyFont="1" applyBorder="1" applyAlignment="1">
      <alignment horizontal="center" vertical="center" wrapText="1"/>
    </xf>
    <xf numFmtId="49" fontId="20" fillId="0" borderId="33" xfId="0" applyNumberFormat="1" applyFont="1" applyBorder="1" applyAlignment="1">
      <alignment horizontal="center"/>
    </xf>
    <xf numFmtId="0" fontId="19" fillId="0" borderId="9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22" fillId="0" borderId="40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/>
    </xf>
    <xf numFmtId="164" fontId="19" fillId="0" borderId="6" xfId="1" applyFont="1" applyBorder="1" applyAlignment="1">
      <alignment horizontal="center" vertical="center"/>
    </xf>
    <xf numFmtId="164" fontId="19" fillId="0" borderId="7" xfId="1" applyFont="1" applyBorder="1" applyAlignment="1">
      <alignment horizontal="center" vertical="center"/>
    </xf>
    <xf numFmtId="0" fontId="19" fillId="0" borderId="27" xfId="0" applyFont="1" applyBorder="1" applyAlignment="1">
      <alignment horizontal="center"/>
    </xf>
    <xf numFmtId="49" fontId="20" fillId="0" borderId="33" xfId="0" applyNumberFormat="1" applyFont="1" applyBorder="1" applyAlignment="1">
      <alignment horizontal="left"/>
    </xf>
    <xf numFmtId="0" fontId="21" fillId="0" borderId="0" xfId="0" applyFont="1" applyAlignment="1">
      <alignment horizontal="left" wrapText="1"/>
    </xf>
    <xf numFmtId="49" fontId="20" fillId="0" borderId="0" xfId="0" applyNumberFormat="1" applyFont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27" fillId="0" borderId="7" xfId="0" applyFont="1" applyBorder="1" applyAlignment="1">
      <alignment horizontal="center"/>
    </xf>
    <xf numFmtId="0" fontId="27" fillId="0" borderId="7" xfId="0" applyFont="1" applyBorder="1" applyAlignment="1">
      <alignment horizontal="left"/>
    </xf>
    <xf numFmtId="0" fontId="27" fillId="0" borderId="7" xfId="0" applyFont="1" applyBorder="1" applyAlignment="1">
      <alignment horizontal="center" vertical="top"/>
    </xf>
    <xf numFmtId="0" fontId="27" fillId="0" borderId="16" xfId="0" applyFont="1" applyBorder="1" applyAlignment="1">
      <alignment horizontal="center" vertical="top"/>
    </xf>
    <xf numFmtId="0" fontId="27" fillId="0" borderId="32" xfId="0" applyFont="1" applyBorder="1" applyAlignment="1">
      <alignment horizontal="center" vertical="top"/>
    </xf>
    <xf numFmtId="0" fontId="27" fillId="0" borderId="17" xfId="0" applyFont="1" applyBorder="1" applyAlignment="1">
      <alignment horizontal="center" vertical="top"/>
    </xf>
    <xf numFmtId="0" fontId="27" fillId="0" borderId="18" xfId="0" applyFont="1" applyBorder="1" applyAlignment="1">
      <alignment horizontal="center" vertical="top"/>
    </xf>
    <xf numFmtId="0" fontId="27" fillId="0" borderId="33" xfId="0" applyFont="1" applyBorder="1" applyAlignment="1">
      <alignment horizontal="center" vertical="top"/>
    </xf>
    <xf numFmtId="0" fontId="27" fillId="0" borderId="19" xfId="0" applyFont="1" applyBorder="1" applyAlignment="1">
      <alignment horizontal="center" vertical="top"/>
    </xf>
    <xf numFmtId="0" fontId="27" fillId="0" borderId="16" xfId="0" applyFont="1" applyBorder="1" applyAlignment="1">
      <alignment horizontal="center"/>
    </xf>
    <xf numFmtId="0" fontId="27" fillId="0" borderId="17" xfId="0" applyFont="1" applyBorder="1" applyAlignment="1">
      <alignment horizontal="center"/>
    </xf>
    <xf numFmtId="0" fontId="27" fillId="0" borderId="22" xfId="0" applyFont="1" applyBorder="1" applyAlignment="1">
      <alignment horizontal="center"/>
    </xf>
    <xf numFmtId="0" fontId="27" fillId="0" borderId="23" xfId="0" applyFont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0" fontId="27" fillId="0" borderId="12" xfId="0" applyFont="1" applyBorder="1" applyAlignment="1">
      <alignment horizontal="left"/>
    </xf>
    <xf numFmtId="0" fontId="27" fillId="0" borderId="28" xfId="0" applyFont="1" applyBorder="1" applyAlignment="1">
      <alignment horizontal="left"/>
    </xf>
    <xf numFmtId="0" fontId="27" fillId="0" borderId="12" xfId="0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27" fillId="0" borderId="28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5" fillId="4" borderId="28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/>
    </xf>
    <xf numFmtId="0" fontId="27" fillId="4" borderId="7" xfId="0" applyFont="1" applyFill="1" applyBorder="1" applyAlignment="1">
      <alignment horizontal="center" wrapText="1"/>
    </xf>
    <xf numFmtId="0" fontId="27" fillId="4" borderId="7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30" fillId="4" borderId="7" xfId="0" applyFont="1" applyFill="1" applyBorder="1" applyAlignment="1">
      <alignment horizontal="center"/>
    </xf>
    <xf numFmtId="0" fontId="30" fillId="4" borderId="12" xfId="0" applyFont="1" applyFill="1" applyBorder="1" applyAlignment="1">
      <alignment horizontal="center"/>
    </xf>
    <xf numFmtId="0" fontId="30" fillId="4" borderId="10" xfId="0" applyFont="1" applyFill="1" applyBorder="1" applyAlignment="1">
      <alignment horizontal="center"/>
    </xf>
    <xf numFmtId="0" fontId="30" fillId="4" borderId="28" xfId="0" applyFont="1" applyFill="1" applyBorder="1" applyAlignment="1">
      <alignment horizontal="center"/>
    </xf>
    <xf numFmtId="14" fontId="32" fillId="0" borderId="12" xfId="0" applyNumberFormat="1" applyFont="1" applyBorder="1" applyAlignment="1">
      <alignment horizontal="left" wrapText="1"/>
    </xf>
    <xf numFmtId="14" fontId="32" fillId="0" borderId="10" xfId="0" applyNumberFormat="1" applyFont="1" applyBorder="1" applyAlignment="1">
      <alignment horizontal="left" wrapText="1"/>
    </xf>
    <xf numFmtId="14" fontId="32" fillId="0" borderId="28" xfId="0" applyNumberFormat="1" applyFont="1" applyBorder="1" applyAlignment="1">
      <alignment horizontal="left" wrapText="1"/>
    </xf>
    <xf numFmtId="0" fontId="32" fillId="0" borderId="12" xfId="0" applyFont="1" applyBorder="1" applyAlignment="1">
      <alignment horizontal="left" wrapText="1"/>
    </xf>
    <xf numFmtId="0" fontId="32" fillId="0" borderId="10" xfId="0" applyFont="1" applyBorder="1" applyAlignment="1">
      <alignment horizontal="left" wrapText="1"/>
    </xf>
    <xf numFmtId="0" fontId="32" fillId="0" borderId="28" xfId="0" applyFont="1" applyBorder="1" applyAlignment="1">
      <alignment horizontal="left" wrapText="1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0" borderId="4" xfId="0" applyFont="1" applyBorder="1"/>
    <xf numFmtId="0" fontId="32" fillId="0" borderId="0" xfId="0" applyFont="1"/>
    <xf numFmtId="0" fontId="32" fillId="0" borderId="7" xfId="0" applyFont="1" applyBorder="1" applyAlignment="1">
      <alignment horizontal="center"/>
    </xf>
    <xf numFmtId="0" fontId="32" fillId="0" borderId="8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11" xfId="0" applyFont="1" applyBorder="1" applyAlignment="1">
      <alignment horizontal="center"/>
    </xf>
    <xf numFmtId="14" fontId="32" fillId="0" borderId="0" xfId="0" applyNumberFormat="1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32" fillId="0" borderId="50" xfId="0" applyFont="1" applyBorder="1"/>
    <xf numFmtId="0" fontId="32" fillId="0" borderId="33" xfId="0" applyFont="1" applyBorder="1"/>
    <xf numFmtId="0" fontId="32" fillId="0" borderId="33" xfId="0" applyFont="1" applyBorder="1" applyAlignment="1">
      <alignment horizontal="left" wrapText="1"/>
    </xf>
    <xf numFmtId="0" fontId="32" fillId="0" borderId="13" xfId="0" applyFont="1" applyBorder="1" applyAlignment="1">
      <alignment horizontal="left" wrapText="1"/>
    </xf>
    <xf numFmtId="0" fontId="32" fillId="0" borderId="6" xfId="0" applyFont="1" applyBorder="1"/>
    <xf numFmtId="0" fontId="32" fillId="0" borderId="7" xfId="0" applyFont="1" applyBorder="1"/>
    <xf numFmtId="0" fontId="32" fillId="0" borderId="6" xfId="0" applyFont="1" applyBorder="1" applyAlignment="1">
      <alignment horizontal="left"/>
    </xf>
    <xf numFmtId="0" fontId="32" fillId="0" borderId="7" xfId="0" applyFont="1" applyBorder="1" applyAlignment="1">
      <alignment horizontal="left"/>
    </xf>
    <xf numFmtId="0" fontId="32" fillId="0" borderId="6" xfId="0" applyFont="1" applyBorder="1" applyAlignment="1">
      <alignment horizontal="center"/>
    </xf>
    <xf numFmtId="0" fontId="32" fillId="0" borderId="50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32" fillId="0" borderId="51" xfId="0" applyFont="1" applyBorder="1" applyAlignment="1">
      <alignment horizontal="center"/>
    </xf>
    <xf numFmtId="0" fontId="32" fillId="0" borderId="32" xfId="0" applyFont="1" applyBorder="1" applyAlignment="1">
      <alignment horizontal="center"/>
    </xf>
    <xf numFmtId="0" fontId="32" fillId="0" borderId="52" xfId="0" applyFont="1" applyBorder="1" applyAlignment="1">
      <alignment horizontal="center"/>
    </xf>
    <xf numFmtId="0" fontId="32" fillId="0" borderId="7" xfId="0" applyFont="1" applyBorder="1" applyAlignment="1">
      <alignment horizontal="center" wrapText="1"/>
    </xf>
    <xf numFmtId="0" fontId="32" fillId="0" borderId="53" xfId="0" applyFont="1" applyBorder="1" applyAlignment="1">
      <alignment horizontal="center"/>
    </xf>
    <xf numFmtId="0" fontId="32" fillId="0" borderId="27" xfId="0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4" borderId="12" xfId="0" applyFont="1" applyFill="1" applyBorder="1" applyAlignment="1">
      <alignment horizontal="center" vertical="center" wrapText="1"/>
    </xf>
    <xf numFmtId="0" fontId="32" fillId="4" borderId="10" xfId="0" applyFont="1" applyFill="1" applyBorder="1" applyAlignment="1">
      <alignment horizontal="center" vertical="center" wrapText="1"/>
    </xf>
    <xf numFmtId="0" fontId="32" fillId="4" borderId="28" xfId="0" applyFont="1" applyFill="1" applyBorder="1" applyAlignment="1">
      <alignment horizontal="center" vertical="center" wrapText="1"/>
    </xf>
    <xf numFmtId="0" fontId="32" fillId="0" borderId="51" xfId="0" applyFont="1" applyBorder="1"/>
    <xf numFmtId="0" fontId="32" fillId="0" borderId="32" xfId="0" applyFont="1" applyBorder="1"/>
    <xf numFmtId="0" fontId="41" fillId="0" borderId="1" xfId="0" applyFont="1" applyBorder="1" applyAlignment="1">
      <alignment horizontal="left"/>
    </xf>
    <xf numFmtId="0" fontId="41" fillId="0" borderId="2" xfId="0" applyFont="1" applyBorder="1" applyAlignment="1">
      <alignment horizontal="left"/>
    </xf>
    <xf numFmtId="0" fontId="41" fillId="0" borderId="2" xfId="0" applyFont="1" applyBorder="1" applyAlignment="1">
      <alignment horizontal="right"/>
    </xf>
    <xf numFmtId="0" fontId="41" fillId="0" borderId="3" xfId="0" applyFont="1" applyBorder="1" applyAlignment="1">
      <alignment horizontal="right"/>
    </xf>
    <xf numFmtId="0" fontId="42" fillId="0" borderId="4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2" fillId="0" borderId="28" xfId="0" applyFont="1" applyBorder="1" applyAlignment="1">
      <alignment horizontal="center"/>
    </xf>
    <xf numFmtId="0" fontId="32" fillId="0" borderId="9" xfId="0" applyFont="1" applyBorder="1" applyAlignment="1">
      <alignment horizontal="left"/>
    </xf>
    <xf numFmtId="0" fontId="32" fillId="0" borderId="10" xfId="0" applyFont="1" applyBorder="1" applyAlignment="1">
      <alignment horizontal="left"/>
    </xf>
    <xf numFmtId="0" fontId="32" fillId="0" borderId="28" xfId="0" applyFont="1" applyBorder="1" applyAlignment="1">
      <alignment horizontal="left"/>
    </xf>
    <xf numFmtId="0" fontId="32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2" borderId="12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wrapText="1"/>
    </xf>
    <xf numFmtId="0" fontId="32" fillId="4" borderId="9" xfId="0" applyFont="1" applyFill="1" applyBorder="1" applyAlignment="1">
      <alignment horizontal="center" wrapText="1"/>
    </xf>
    <xf numFmtId="0" fontId="32" fillId="4" borderId="10" xfId="0" applyFont="1" applyFill="1" applyBorder="1" applyAlignment="1">
      <alignment horizontal="center" wrapText="1"/>
    </xf>
    <xf numFmtId="0" fontId="32" fillId="4" borderId="28" xfId="0" applyFont="1" applyFill="1" applyBorder="1" applyAlignment="1">
      <alignment horizontal="center" wrapText="1"/>
    </xf>
    <xf numFmtId="2" fontId="32" fillId="4" borderId="12" xfId="0" applyNumberFormat="1" applyFont="1" applyFill="1" applyBorder="1" applyAlignment="1">
      <alignment horizontal="center" vertical="center" wrapText="1"/>
    </xf>
    <xf numFmtId="2" fontId="32" fillId="4" borderId="28" xfId="0" applyNumberFormat="1" applyFont="1" applyFill="1" applyBorder="1" applyAlignment="1">
      <alignment horizontal="center" vertical="center" wrapText="1"/>
    </xf>
    <xf numFmtId="0" fontId="32" fillId="4" borderId="12" xfId="0" applyFont="1" applyFill="1" applyBorder="1" applyAlignment="1">
      <alignment horizontal="center" vertical="center"/>
    </xf>
    <xf numFmtId="0" fontId="32" fillId="4" borderId="11" xfId="0" applyFont="1" applyFill="1" applyBorder="1" applyAlignment="1">
      <alignment horizontal="center" vertical="center"/>
    </xf>
    <xf numFmtId="0" fontId="32" fillId="0" borderId="17" xfId="0" applyFont="1" applyBorder="1" applyAlignment="1">
      <alignment horizontal="center"/>
    </xf>
    <xf numFmtId="0" fontId="32" fillId="0" borderId="4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0" borderId="23" xfId="0" applyFont="1" applyBorder="1" applyAlignment="1">
      <alignment horizontal="center"/>
    </xf>
    <xf numFmtId="0" fontId="32" fillId="0" borderId="19" xfId="0" applyFont="1" applyBorder="1" applyAlignment="1">
      <alignment horizontal="center"/>
    </xf>
    <xf numFmtId="0" fontId="33" fillId="0" borderId="16" xfId="0" applyFont="1" applyBorder="1" applyAlignment="1">
      <alignment horizontal="center"/>
    </xf>
    <xf numFmtId="0" fontId="33" fillId="0" borderId="32" xfId="0" applyFont="1" applyBorder="1" applyAlignment="1">
      <alignment horizontal="center"/>
    </xf>
    <xf numFmtId="0" fontId="33" fillId="0" borderId="17" xfId="0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18" xfId="0" applyFont="1" applyBorder="1" applyAlignment="1">
      <alignment horizontal="center"/>
    </xf>
    <xf numFmtId="0" fontId="33" fillId="0" borderId="33" xfId="0" applyFont="1" applyBorder="1" applyAlignment="1">
      <alignment horizontal="center"/>
    </xf>
    <xf numFmtId="0" fontId="33" fillId="0" borderId="19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2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18" xfId="0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2" fillId="0" borderId="24" xfId="0" applyFont="1" applyBorder="1" applyAlignment="1">
      <alignment horizontal="center"/>
    </xf>
    <xf numFmtId="0" fontId="32" fillId="0" borderId="15" xfId="0" applyFont="1" applyBorder="1" applyAlignment="1">
      <alignment horizontal="center"/>
    </xf>
    <xf numFmtId="0" fontId="32" fillId="0" borderId="32" xfId="0" applyFont="1" applyBorder="1" applyAlignment="1">
      <alignment horizontal="left" wrapText="1"/>
    </xf>
    <xf numFmtId="0" fontId="32" fillId="0" borderId="52" xfId="0" applyFont="1" applyBorder="1" applyAlignment="1">
      <alignment horizontal="left" wrapText="1"/>
    </xf>
    <xf numFmtId="0" fontId="32" fillId="0" borderId="47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8" xfId="0" applyFont="1" applyBorder="1" applyAlignment="1">
      <alignment horizontal="center"/>
    </xf>
    <xf numFmtId="0" fontId="40" fillId="0" borderId="9" xfId="0" applyFont="1" applyBorder="1" applyAlignment="1">
      <alignment horizontal="center"/>
    </xf>
    <xf numFmtId="0" fontId="40" fillId="0" borderId="10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32" fillId="0" borderId="32" xfId="0" applyFont="1" applyBorder="1" applyAlignment="1">
      <alignment horizontal="center" wrapText="1"/>
    </xf>
    <xf numFmtId="0" fontId="32" fillId="0" borderId="33" xfId="0" applyFont="1" applyBorder="1" applyAlignment="1">
      <alignment horizontal="center" wrapText="1"/>
    </xf>
    <xf numFmtId="0" fontId="32" fillId="0" borderId="12" xfId="0" applyFont="1" applyBorder="1" applyAlignment="1">
      <alignment wrapText="1"/>
    </xf>
    <xf numFmtId="0" fontId="32" fillId="0" borderId="10" xfId="0" applyFont="1" applyBorder="1" applyAlignment="1">
      <alignment wrapText="1"/>
    </xf>
    <xf numFmtId="0" fontId="32" fillId="0" borderId="28" xfId="0" applyFont="1" applyBorder="1" applyAlignment="1">
      <alignment wrapText="1"/>
    </xf>
    <xf numFmtId="0" fontId="32" fillId="0" borderId="12" xfId="0" applyFont="1" applyBorder="1" applyAlignment="1">
      <alignment horizontal="left"/>
    </xf>
    <xf numFmtId="0" fontId="7" fillId="4" borderId="7" xfId="0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7" fillId="0" borderId="2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3" fillId="0" borderId="2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28" xfId="0" applyFont="1" applyBorder="1" applyAlignment="1">
      <alignment horizontal="center" vertical="center" wrapText="1"/>
    </xf>
    <xf numFmtId="165" fontId="7" fillId="0" borderId="7" xfId="0" applyNumberFormat="1" applyFont="1" applyBorder="1"/>
  </cellXfs>
  <cellStyles count="4">
    <cellStyle name="Currency" xfId="1" builtinId="4"/>
    <cellStyle name="Hyperlink" xfId="3" builtinId="8"/>
    <cellStyle name="Normal" xfId="0" builtinId="0"/>
    <cellStyle name="Normal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5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628650</xdr:colOff>
      <xdr:row>28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</xdr:row>
      <xdr:rowOff>1</xdr:rowOff>
    </xdr:from>
    <xdr:to>
      <xdr:col>1</xdr:col>
      <xdr:colOff>0</xdr:colOff>
      <xdr:row>28</xdr:row>
      <xdr:rowOff>76200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628650</xdr:colOff>
      <xdr:row>52</xdr:row>
      <xdr:rowOff>66675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</xdr:row>
      <xdr:rowOff>1</xdr:rowOff>
    </xdr:from>
    <xdr:to>
      <xdr:col>1</xdr:col>
      <xdr:colOff>0</xdr:colOff>
      <xdr:row>52</xdr:row>
      <xdr:rowOff>76200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628650</xdr:colOff>
      <xdr:row>76</xdr:row>
      <xdr:rowOff>66675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</xdr:row>
      <xdr:rowOff>1</xdr:rowOff>
    </xdr:from>
    <xdr:to>
      <xdr:col>1</xdr:col>
      <xdr:colOff>0</xdr:colOff>
      <xdr:row>76</xdr:row>
      <xdr:rowOff>76200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628650</xdr:colOff>
      <xdr:row>99</xdr:row>
      <xdr:rowOff>66675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</xdr:row>
      <xdr:rowOff>1</xdr:rowOff>
    </xdr:from>
    <xdr:to>
      <xdr:col>1</xdr:col>
      <xdr:colOff>0</xdr:colOff>
      <xdr:row>99</xdr:row>
      <xdr:rowOff>76200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628650</xdr:colOff>
      <xdr:row>123</xdr:row>
      <xdr:rowOff>66675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118</xdr:row>
      <xdr:rowOff>1</xdr:rowOff>
    </xdr:from>
    <xdr:to>
      <xdr:col>1</xdr:col>
      <xdr:colOff>0</xdr:colOff>
      <xdr:row>123</xdr:row>
      <xdr:rowOff>76200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628650</xdr:colOff>
      <xdr:row>148</xdr:row>
      <xdr:rowOff>66675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143</xdr:row>
      <xdr:rowOff>1</xdr:rowOff>
    </xdr:from>
    <xdr:to>
      <xdr:col>1</xdr:col>
      <xdr:colOff>0</xdr:colOff>
      <xdr:row>148</xdr:row>
      <xdr:rowOff>76200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628650</xdr:colOff>
      <xdr:row>171</xdr:row>
      <xdr:rowOff>66675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166</xdr:row>
      <xdr:rowOff>1</xdr:rowOff>
    </xdr:from>
    <xdr:to>
      <xdr:col>1</xdr:col>
      <xdr:colOff>0</xdr:colOff>
      <xdr:row>171</xdr:row>
      <xdr:rowOff>76200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628650</xdr:colOff>
      <xdr:row>195</xdr:row>
      <xdr:rowOff>66675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190</xdr:row>
      <xdr:rowOff>1</xdr:rowOff>
    </xdr:from>
    <xdr:to>
      <xdr:col>1</xdr:col>
      <xdr:colOff>0</xdr:colOff>
      <xdr:row>195</xdr:row>
      <xdr:rowOff>76200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628650</xdr:colOff>
      <xdr:row>219</xdr:row>
      <xdr:rowOff>66675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214</xdr:row>
      <xdr:rowOff>1</xdr:rowOff>
    </xdr:from>
    <xdr:to>
      <xdr:col>1</xdr:col>
      <xdr:colOff>0</xdr:colOff>
      <xdr:row>219</xdr:row>
      <xdr:rowOff>76200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628650</xdr:colOff>
      <xdr:row>242</xdr:row>
      <xdr:rowOff>66675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237</xdr:row>
      <xdr:rowOff>1</xdr:rowOff>
    </xdr:from>
    <xdr:to>
      <xdr:col>1</xdr:col>
      <xdr:colOff>0</xdr:colOff>
      <xdr:row>242</xdr:row>
      <xdr:rowOff>76200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261</xdr:row>
      <xdr:rowOff>0</xdr:rowOff>
    </xdr:from>
    <xdr:to>
      <xdr:col>0</xdr:col>
      <xdr:colOff>628650</xdr:colOff>
      <xdr:row>266</xdr:row>
      <xdr:rowOff>66675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261</xdr:row>
      <xdr:rowOff>1</xdr:rowOff>
    </xdr:from>
    <xdr:to>
      <xdr:col>1</xdr:col>
      <xdr:colOff>0</xdr:colOff>
      <xdr:row>266</xdr:row>
      <xdr:rowOff>76200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628650</xdr:colOff>
      <xdr:row>290</xdr:row>
      <xdr:rowOff>66675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285</xdr:row>
      <xdr:rowOff>1</xdr:rowOff>
    </xdr:from>
    <xdr:to>
      <xdr:col>1</xdr:col>
      <xdr:colOff>0</xdr:colOff>
      <xdr:row>290</xdr:row>
      <xdr:rowOff>76200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628650</xdr:colOff>
      <xdr:row>313</xdr:row>
      <xdr:rowOff>66675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308</xdr:row>
      <xdr:rowOff>1</xdr:rowOff>
    </xdr:from>
    <xdr:to>
      <xdr:col>1</xdr:col>
      <xdr:colOff>0</xdr:colOff>
      <xdr:row>313</xdr:row>
      <xdr:rowOff>76200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332</xdr:row>
      <xdr:rowOff>0</xdr:rowOff>
    </xdr:from>
    <xdr:to>
      <xdr:col>0</xdr:col>
      <xdr:colOff>628650</xdr:colOff>
      <xdr:row>337</xdr:row>
      <xdr:rowOff>66675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332</xdr:row>
      <xdr:rowOff>1</xdr:rowOff>
    </xdr:from>
    <xdr:to>
      <xdr:col>1</xdr:col>
      <xdr:colOff>0</xdr:colOff>
      <xdr:row>337</xdr:row>
      <xdr:rowOff>76200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356</xdr:row>
      <xdr:rowOff>0</xdr:rowOff>
    </xdr:from>
    <xdr:to>
      <xdr:col>0</xdr:col>
      <xdr:colOff>628650</xdr:colOff>
      <xdr:row>361</xdr:row>
      <xdr:rowOff>66675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356</xdr:row>
      <xdr:rowOff>1</xdr:rowOff>
    </xdr:from>
    <xdr:to>
      <xdr:col>1</xdr:col>
      <xdr:colOff>0</xdr:colOff>
      <xdr:row>361</xdr:row>
      <xdr:rowOff>76200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379</xdr:row>
      <xdr:rowOff>0</xdr:rowOff>
    </xdr:from>
    <xdr:to>
      <xdr:col>0</xdr:col>
      <xdr:colOff>628650</xdr:colOff>
      <xdr:row>384</xdr:row>
      <xdr:rowOff>66675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379</xdr:row>
      <xdr:rowOff>1</xdr:rowOff>
    </xdr:from>
    <xdr:to>
      <xdr:col>1</xdr:col>
      <xdr:colOff>0</xdr:colOff>
      <xdr:row>384</xdr:row>
      <xdr:rowOff>76200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0</xdr:rowOff>
    </xdr:from>
    <xdr:to>
      <xdr:col>0</xdr:col>
      <xdr:colOff>628650</xdr:colOff>
      <xdr:row>408</xdr:row>
      <xdr:rowOff>66675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1</xdr:rowOff>
    </xdr:from>
    <xdr:to>
      <xdr:col>1</xdr:col>
      <xdr:colOff>0</xdr:colOff>
      <xdr:row>408</xdr:row>
      <xdr:rowOff>76200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427</xdr:row>
      <xdr:rowOff>0</xdr:rowOff>
    </xdr:from>
    <xdr:to>
      <xdr:col>0</xdr:col>
      <xdr:colOff>628650</xdr:colOff>
      <xdr:row>432</xdr:row>
      <xdr:rowOff>66675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427</xdr:row>
      <xdr:rowOff>1</xdr:rowOff>
    </xdr:from>
    <xdr:to>
      <xdr:col>1</xdr:col>
      <xdr:colOff>0</xdr:colOff>
      <xdr:row>432</xdr:row>
      <xdr:rowOff>76200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0</xdr:rowOff>
    </xdr:from>
    <xdr:to>
      <xdr:col>0</xdr:col>
      <xdr:colOff>628650</xdr:colOff>
      <xdr:row>455</xdr:row>
      <xdr:rowOff>66675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1</xdr:rowOff>
    </xdr:from>
    <xdr:to>
      <xdr:col>1</xdr:col>
      <xdr:colOff>0</xdr:colOff>
      <xdr:row>455</xdr:row>
      <xdr:rowOff>76200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474</xdr:row>
      <xdr:rowOff>0</xdr:rowOff>
    </xdr:from>
    <xdr:to>
      <xdr:col>0</xdr:col>
      <xdr:colOff>628650</xdr:colOff>
      <xdr:row>479</xdr:row>
      <xdr:rowOff>66675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474</xdr:row>
      <xdr:rowOff>1</xdr:rowOff>
    </xdr:from>
    <xdr:to>
      <xdr:col>1</xdr:col>
      <xdr:colOff>0</xdr:colOff>
      <xdr:row>479</xdr:row>
      <xdr:rowOff>76200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0</xdr:rowOff>
    </xdr:from>
    <xdr:to>
      <xdr:col>0</xdr:col>
      <xdr:colOff>628650</xdr:colOff>
      <xdr:row>503</xdr:row>
      <xdr:rowOff>66675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1</xdr:rowOff>
    </xdr:from>
    <xdr:to>
      <xdr:col>1</xdr:col>
      <xdr:colOff>0</xdr:colOff>
      <xdr:row>503</xdr:row>
      <xdr:rowOff>76200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521</xdr:row>
      <xdr:rowOff>0</xdr:rowOff>
    </xdr:from>
    <xdr:to>
      <xdr:col>0</xdr:col>
      <xdr:colOff>628650</xdr:colOff>
      <xdr:row>526</xdr:row>
      <xdr:rowOff>66675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521</xdr:row>
      <xdr:rowOff>1</xdr:rowOff>
    </xdr:from>
    <xdr:to>
      <xdr:col>1</xdr:col>
      <xdr:colOff>0</xdr:colOff>
      <xdr:row>526</xdr:row>
      <xdr:rowOff>76200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628650</xdr:colOff>
      <xdr:row>550</xdr:row>
      <xdr:rowOff>66675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545</xdr:row>
      <xdr:rowOff>1</xdr:rowOff>
    </xdr:from>
    <xdr:to>
      <xdr:col>1</xdr:col>
      <xdr:colOff>0</xdr:colOff>
      <xdr:row>550</xdr:row>
      <xdr:rowOff>76200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6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628650</xdr:colOff>
      <xdr:row>574</xdr:row>
      <xdr:rowOff>66675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6226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1</xdr:rowOff>
    </xdr:from>
    <xdr:to>
      <xdr:col>1</xdr:col>
      <xdr:colOff>0</xdr:colOff>
      <xdr:row>574</xdr:row>
      <xdr:rowOff>76200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62260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628650</xdr:colOff>
      <xdr:row>598</xdr:row>
      <xdr:rowOff>66675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851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593</xdr:row>
      <xdr:rowOff>1</xdr:rowOff>
    </xdr:from>
    <xdr:to>
      <xdr:col>1</xdr:col>
      <xdr:colOff>0</xdr:colOff>
      <xdr:row>598</xdr:row>
      <xdr:rowOff>76200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85101"/>
          <a:ext cx="1238250" cy="1076324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438149</xdr:colOff>
      <xdr:row>4</xdr:row>
      <xdr:rowOff>200024</xdr:rowOff>
    </xdr:to>
    <xdr:pic>
      <xdr:nvPicPr>
        <xdr:cNvPr id="2" name="Picture 1" descr="Description: G:\new logo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47749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438149</xdr:colOff>
      <xdr:row>4</xdr:row>
      <xdr:rowOff>200024</xdr:rowOff>
    </xdr:to>
    <xdr:pic>
      <xdr:nvPicPr>
        <xdr:cNvPr id="3" name="Picture 2" descr="Description: G:\new logo.jp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68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1</xdr:col>
      <xdr:colOff>438149</xdr:colOff>
      <xdr:row>52</xdr:row>
      <xdr:rowOff>200024</xdr:rowOff>
    </xdr:to>
    <xdr:pic>
      <xdr:nvPicPr>
        <xdr:cNvPr id="4" name="Picture 3" descr="Description: G:\new logo.jp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1</xdr:col>
      <xdr:colOff>438149</xdr:colOff>
      <xdr:row>52</xdr:row>
      <xdr:rowOff>200024</xdr:rowOff>
    </xdr:to>
    <xdr:pic>
      <xdr:nvPicPr>
        <xdr:cNvPr id="5" name="Picture 4" descr="Description: G:\new logo.jp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1</xdr:col>
      <xdr:colOff>438149</xdr:colOff>
      <xdr:row>100</xdr:row>
      <xdr:rowOff>200024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1</xdr:col>
      <xdr:colOff>438149</xdr:colOff>
      <xdr:row>100</xdr:row>
      <xdr:rowOff>200024</xdr:rowOff>
    </xdr:to>
    <xdr:pic>
      <xdr:nvPicPr>
        <xdr:cNvPr id="7" name="Picture 6" descr="Description: G:\new logo.jpg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1</xdr:col>
      <xdr:colOff>438149</xdr:colOff>
      <xdr:row>148</xdr:row>
      <xdr:rowOff>200024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1</xdr:col>
      <xdr:colOff>438149</xdr:colOff>
      <xdr:row>148</xdr:row>
      <xdr:rowOff>200024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1</xdr:col>
      <xdr:colOff>438149</xdr:colOff>
      <xdr:row>196</xdr:row>
      <xdr:rowOff>200024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1</xdr:col>
      <xdr:colOff>438149</xdr:colOff>
      <xdr:row>196</xdr:row>
      <xdr:rowOff>200024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1</xdr:col>
      <xdr:colOff>438149</xdr:colOff>
      <xdr:row>244</xdr:row>
      <xdr:rowOff>200024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1</xdr:col>
      <xdr:colOff>438149</xdr:colOff>
      <xdr:row>244</xdr:row>
      <xdr:rowOff>200024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289</xdr:row>
      <xdr:rowOff>0</xdr:rowOff>
    </xdr:from>
    <xdr:to>
      <xdr:col>1</xdr:col>
      <xdr:colOff>438149</xdr:colOff>
      <xdr:row>293</xdr:row>
      <xdr:rowOff>200024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289</xdr:row>
      <xdr:rowOff>0</xdr:rowOff>
    </xdr:from>
    <xdr:to>
      <xdr:col>1</xdr:col>
      <xdr:colOff>438149</xdr:colOff>
      <xdr:row>293</xdr:row>
      <xdr:rowOff>200024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337</xdr:row>
      <xdr:rowOff>0</xdr:rowOff>
    </xdr:from>
    <xdr:to>
      <xdr:col>1</xdr:col>
      <xdr:colOff>438149</xdr:colOff>
      <xdr:row>341</xdr:row>
      <xdr:rowOff>200024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337</xdr:row>
      <xdr:rowOff>0</xdr:rowOff>
    </xdr:from>
    <xdr:to>
      <xdr:col>1</xdr:col>
      <xdr:colOff>438149</xdr:colOff>
      <xdr:row>341</xdr:row>
      <xdr:rowOff>200024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385</xdr:row>
      <xdr:rowOff>0</xdr:rowOff>
    </xdr:from>
    <xdr:to>
      <xdr:col>1</xdr:col>
      <xdr:colOff>438149</xdr:colOff>
      <xdr:row>389</xdr:row>
      <xdr:rowOff>200024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03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385</xdr:row>
      <xdr:rowOff>0</xdr:rowOff>
    </xdr:from>
    <xdr:to>
      <xdr:col>1</xdr:col>
      <xdr:colOff>438149</xdr:colOff>
      <xdr:row>389</xdr:row>
      <xdr:rowOff>200024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03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433</xdr:row>
      <xdr:rowOff>0</xdr:rowOff>
    </xdr:from>
    <xdr:to>
      <xdr:col>1</xdr:col>
      <xdr:colOff>438149</xdr:colOff>
      <xdr:row>437</xdr:row>
      <xdr:rowOff>200024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04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433</xdr:row>
      <xdr:rowOff>0</xdr:rowOff>
    </xdr:from>
    <xdr:to>
      <xdr:col>1</xdr:col>
      <xdr:colOff>438149</xdr:colOff>
      <xdr:row>437</xdr:row>
      <xdr:rowOff>200024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04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481</xdr:row>
      <xdr:rowOff>0</xdr:rowOff>
    </xdr:from>
    <xdr:to>
      <xdr:col>1</xdr:col>
      <xdr:colOff>438149</xdr:colOff>
      <xdr:row>485</xdr:row>
      <xdr:rowOff>200024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481</xdr:row>
      <xdr:rowOff>0</xdr:rowOff>
    </xdr:from>
    <xdr:to>
      <xdr:col>1</xdr:col>
      <xdr:colOff>438149</xdr:colOff>
      <xdr:row>485</xdr:row>
      <xdr:rowOff>200024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529</xdr:row>
      <xdr:rowOff>0</xdr:rowOff>
    </xdr:from>
    <xdr:to>
      <xdr:col>1</xdr:col>
      <xdr:colOff>438149</xdr:colOff>
      <xdr:row>533</xdr:row>
      <xdr:rowOff>200024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07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529</xdr:row>
      <xdr:rowOff>0</xdr:rowOff>
    </xdr:from>
    <xdr:to>
      <xdr:col>1</xdr:col>
      <xdr:colOff>438149</xdr:colOff>
      <xdr:row>533</xdr:row>
      <xdr:rowOff>200024</xdr:rowOff>
    </xdr:to>
    <xdr:pic>
      <xdr:nvPicPr>
        <xdr:cNvPr id="25" name="Picture 24" descr="Description: G:\new logo.jpg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07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577</xdr:row>
      <xdr:rowOff>0</xdr:rowOff>
    </xdr:from>
    <xdr:to>
      <xdr:col>1</xdr:col>
      <xdr:colOff>438149</xdr:colOff>
      <xdr:row>581</xdr:row>
      <xdr:rowOff>200024</xdr:rowOff>
    </xdr:to>
    <xdr:pic>
      <xdr:nvPicPr>
        <xdr:cNvPr id="26" name="Picture 25" descr="Description: G:\new logo.jpg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577</xdr:row>
      <xdr:rowOff>0</xdr:rowOff>
    </xdr:from>
    <xdr:to>
      <xdr:col>1</xdr:col>
      <xdr:colOff>438149</xdr:colOff>
      <xdr:row>581</xdr:row>
      <xdr:rowOff>200024</xdr:rowOff>
    </xdr:to>
    <xdr:pic>
      <xdr:nvPicPr>
        <xdr:cNvPr id="27" name="Picture 26" descr="Description: G:\new logo.jpg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625</xdr:row>
      <xdr:rowOff>0</xdr:rowOff>
    </xdr:from>
    <xdr:to>
      <xdr:col>1</xdr:col>
      <xdr:colOff>438149</xdr:colOff>
      <xdr:row>629</xdr:row>
      <xdr:rowOff>200024</xdr:rowOff>
    </xdr:to>
    <xdr:pic>
      <xdr:nvPicPr>
        <xdr:cNvPr id="28" name="Picture 27" descr="Description: G:\new logo.jpg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625</xdr:row>
      <xdr:rowOff>0</xdr:rowOff>
    </xdr:from>
    <xdr:to>
      <xdr:col>1</xdr:col>
      <xdr:colOff>438149</xdr:colOff>
      <xdr:row>629</xdr:row>
      <xdr:rowOff>200024</xdr:rowOff>
    </xdr:to>
    <xdr:pic>
      <xdr:nvPicPr>
        <xdr:cNvPr id="29" name="Picture 28" descr="Description: G:\new logo.jpg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673</xdr:row>
      <xdr:rowOff>0</xdr:rowOff>
    </xdr:from>
    <xdr:to>
      <xdr:col>1</xdr:col>
      <xdr:colOff>438149</xdr:colOff>
      <xdr:row>677</xdr:row>
      <xdr:rowOff>200024</xdr:rowOff>
    </xdr:to>
    <xdr:pic>
      <xdr:nvPicPr>
        <xdr:cNvPr id="30" name="Picture 29" descr="Description: G:\new logo.jpg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03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673</xdr:row>
      <xdr:rowOff>0</xdr:rowOff>
    </xdr:from>
    <xdr:to>
      <xdr:col>1</xdr:col>
      <xdr:colOff>438149</xdr:colOff>
      <xdr:row>677</xdr:row>
      <xdr:rowOff>200024</xdr:rowOff>
    </xdr:to>
    <xdr:pic>
      <xdr:nvPicPr>
        <xdr:cNvPr id="31" name="Picture 30" descr="Description: G:\new logo.jpg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03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721</xdr:row>
      <xdr:rowOff>0</xdr:rowOff>
    </xdr:from>
    <xdr:to>
      <xdr:col>1</xdr:col>
      <xdr:colOff>438149</xdr:colOff>
      <xdr:row>725</xdr:row>
      <xdr:rowOff>200024</xdr:rowOff>
    </xdr:to>
    <xdr:pic>
      <xdr:nvPicPr>
        <xdr:cNvPr id="32" name="Picture 31" descr="Description: G:\new logo.jpg">
          <a:extLst>
            <a:ext uri="{FF2B5EF4-FFF2-40B4-BE49-F238E27FC236}">
              <a16:creationId xmlns:a16="http://schemas.microsoft.com/office/drawing/2014/main" xmlns="" id="{00000000-0008-0000-04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04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721</xdr:row>
      <xdr:rowOff>0</xdr:rowOff>
    </xdr:from>
    <xdr:to>
      <xdr:col>1</xdr:col>
      <xdr:colOff>438149</xdr:colOff>
      <xdr:row>725</xdr:row>
      <xdr:rowOff>200024</xdr:rowOff>
    </xdr:to>
    <xdr:pic>
      <xdr:nvPicPr>
        <xdr:cNvPr id="33" name="Picture 32" descr="Description: G:\new logo.jpg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04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769</xdr:row>
      <xdr:rowOff>0</xdr:rowOff>
    </xdr:from>
    <xdr:to>
      <xdr:col>1</xdr:col>
      <xdr:colOff>438149</xdr:colOff>
      <xdr:row>773</xdr:row>
      <xdr:rowOff>200024</xdr:rowOff>
    </xdr:to>
    <xdr:pic>
      <xdr:nvPicPr>
        <xdr:cNvPr id="34" name="Picture 33" descr="Description: G:\new logo.jpg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769</xdr:row>
      <xdr:rowOff>0</xdr:rowOff>
    </xdr:from>
    <xdr:to>
      <xdr:col>1</xdr:col>
      <xdr:colOff>438149</xdr:colOff>
      <xdr:row>773</xdr:row>
      <xdr:rowOff>200024</xdr:rowOff>
    </xdr:to>
    <xdr:pic>
      <xdr:nvPicPr>
        <xdr:cNvPr id="35" name="Picture 34" descr="Description: G:\new logo.jpg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817</xdr:row>
      <xdr:rowOff>0</xdr:rowOff>
    </xdr:from>
    <xdr:to>
      <xdr:col>1</xdr:col>
      <xdr:colOff>438149</xdr:colOff>
      <xdr:row>821</xdr:row>
      <xdr:rowOff>200024</xdr:rowOff>
    </xdr:to>
    <xdr:pic>
      <xdr:nvPicPr>
        <xdr:cNvPr id="36" name="Picture 35" descr="Description: G:\new logo.jpg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07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817</xdr:row>
      <xdr:rowOff>0</xdr:rowOff>
    </xdr:from>
    <xdr:to>
      <xdr:col>1</xdr:col>
      <xdr:colOff>438149</xdr:colOff>
      <xdr:row>821</xdr:row>
      <xdr:rowOff>200024</xdr:rowOff>
    </xdr:to>
    <xdr:pic>
      <xdr:nvPicPr>
        <xdr:cNvPr id="37" name="Picture 36" descr="Description: G:\new logo.jpg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07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865</xdr:row>
      <xdr:rowOff>0</xdr:rowOff>
    </xdr:from>
    <xdr:to>
      <xdr:col>1</xdr:col>
      <xdr:colOff>438149</xdr:colOff>
      <xdr:row>869</xdr:row>
      <xdr:rowOff>200024</xdr:rowOff>
    </xdr:to>
    <xdr:pic>
      <xdr:nvPicPr>
        <xdr:cNvPr id="38" name="Picture 37" descr="Description: G:\new logo.jpg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865</xdr:row>
      <xdr:rowOff>0</xdr:rowOff>
    </xdr:from>
    <xdr:to>
      <xdr:col>1</xdr:col>
      <xdr:colOff>438149</xdr:colOff>
      <xdr:row>869</xdr:row>
      <xdr:rowOff>200024</xdr:rowOff>
    </xdr:to>
    <xdr:pic>
      <xdr:nvPicPr>
        <xdr:cNvPr id="39" name="Picture 38" descr="Description: G:\new logo.jpg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913</xdr:row>
      <xdr:rowOff>0</xdr:rowOff>
    </xdr:from>
    <xdr:to>
      <xdr:col>1</xdr:col>
      <xdr:colOff>438149</xdr:colOff>
      <xdr:row>917</xdr:row>
      <xdr:rowOff>200024</xdr:rowOff>
    </xdr:to>
    <xdr:pic>
      <xdr:nvPicPr>
        <xdr:cNvPr id="40" name="Picture 39" descr="Description: G:\new logo.jpg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913</xdr:row>
      <xdr:rowOff>0</xdr:rowOff>
    </xdr:from>
    <xdr:to>
      <xdr:col>1</xdr:col>
      <xdr:colOff>438149</xdr:colOff>
      <xdr:row>917</xdr:row>
      <xdr:rowOff>200024</xdr:rowOff>
    </xdr:to>
    <xdr:pic>
      <xdr:nvPicPr>
        <xdr:cNvPr id="41" name="Picture 40" descr="Description: G:\new logo.jpg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961</xdr:row>
      <xdr:rowOff>0</xdr:rowOff>
    </xdr:from>
    <xdr:to>
      <xdr:col>1</xdr:col>
      <xdr:colOff>438149</xdr:colOff>
      <xdr:row>965</xdr:row>
      <xdr:rowOff>200024</xdr:rowOff>
    </xdr:to>
    <xdr:pic>
      <xdr:nvPicPr>
        <xdr:cNvPr id="42" name="Picture 41" descr="Description: G:\new logo.jpg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03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961</xdr:row>
      <xdr:rowOff>0</xdr:rowOff>
    </xdr:from>
    <xdr:to>
      <xdr:col>1</xdr:col>
      <xdr:colOff>438149</xdr:colOff>
      <xdr:row>965</xdr:row>
      <xdr:rowOff>200024</xdr:rowOff>
    </xdr:to>
    <xdr:pic>
      <xdr:nvPicPr>
        <xdr:cNvPr id="43" name="Picture 42" descr="Description: G:\new logo.jpg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03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1009</xdr:row>
      <xdr:rowOff>0</xdr:rowOff>
    </xdr:from>
    <xdr:to>
      <xdr:col>1</xdr:col>
      <xdr:colOff>438149</xdr:colOff>
      <xdr:row>1013</xdr:row>
      <xdr:rowOff>200024</xdr:rowOff>
    </xdr:to>
    <xdr:pic>
      <xdr:nvPicPr>
        <xdr:cNvPr id="44" name="Picture 43" descr="Description: G:\new logo.jpg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04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1009</xdr:row>
      <xdr:rowOff>0</xdr:rowOff>
    </xdr:from>
    <xdr:to>
      <xdr:col>1</xdr:col>
      <xdr:colOff>438149</xdr:colOff>
      <xdr:row>1013</xdr:row>
      <xdr:rowOff>200024</xdr:rowOff>
    </xdr:to>
    <xdr:pic>
      <xdr:nvPicPr>
        <xdr:cNvPr id="45" name="Picture 44" descr="Description: G:\new logo.jpg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004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1057</xdr:row>
      <xdr:rowOff>0</xdr:rowOff>
    </xdr:from>
    <xdr:to>
      <xdr:col>1</xdr:col>
      <xdr:colOff>438149</xdr:colOff>
      <xdr:row>1061</xdr:row>
      <xdr:rowOff>200024</xdr:rowOff>
    </xdr:to>
    <xdr:pic>
      <xdr:nvPicPr>
        <xdr:cNvPr id="46" name="Picture 45" descr="Description: G:\new logo.jpg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1057</xdr:row>
      <xdr:rowOff>0</xdr:rowOff>
    </xdr:from>
    <xdr:to>
      <xdr:col>1</xdr:col>
      <xdr:colOff>438149</xdr:colOff>
      <xdr:row>1061</xdr:row>
      <xdr:rowOff>200024</xdr:rowOff>
    </xdr:to>
    <xdr:pic>
      <xdr:nvPicPr>
        <xdr:cNvPr id="47" name="Picture 46" descr="Description: G:\new logo.jpg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0060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1105</xdr:row>
      <xdr:rowOff>0</xdr:rowOff>
    </xdr:from>
    <xdr:to>
      <xdr:col>1</xdr:col>
      <xdr:colOff>438149</xdr:colOff>
      <xdr:row>1109</xdr:row>
      <xdr:rowOff>200024</xdr:rowOff>
    </xdr:to>
    <xdr:pic>
      <xdr:nvPicPr>
        <xdr:cNvPr id="48" name="Picture 47" descr="Description: G:\new logo.jpg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07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1105</xdr:row>
      <xdr:rowOff>0</xdr:rowOff>
    </xdr:from>
    <xdr:to>
      <xdr:col>1</xdr:col>
      <xdr:colOff>438149</xdr:colOff>
      <xdr:row>1109</xdr:row>
      <xdr:rowOff>200024</xdr:rowOff>
    </xdr:to>
    <xdr:pic>
      <xdr:nvPicPr>
        <xdr:cNvPr id="49" name="Picture 48" descr="Description: G:\new logo.jpg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07500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1153</xdr:row>
      <xdr:rowOff>0</xdr:rowOff>
    </xdr:from>
    <xdr:to>
      <xdr:col>1</xdr:col>
      <xdr:colOff>438149</xdr:colOff>
      <xdr:row>1157</xdr:row>
      <xdr:rowOff>200024</xdr:rowOff>
    </xdr:to>
    <xdr:pic>
      <xdr:nvPicPr>
        <xdr:cNvPr id="50" name="Picture 49" descr="Description: G:\new logo.jpg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15725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1153</xdr:row>
      <xdr:rowOff>0</xdr:rowOff>
    </xdr:from>
    <xdr:to>
      <xdr:col>1</xdr:col>
      <xdr:colOff>438149</xdr:colOff>
      <xdr:row>1157</xdr:row>
      <xdr:rowOff>200024</xdr:rowOff>
    </xdr:to>
    <xdr:pic>
      <xdr:nvPicPr>
        <xdr:cNvPr id="51" name="Picture 50" descr="Description: G:\new logo.jpg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15725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1201</xdr:row>
      <xdr:rowOff>0</xdr:rowOff>
    </xdr:from>
    <xdr:to>
      <xdr:col>1</xdr:col>
      <xdr:colOff>438149</xdr:colOff>
      <xdr:row>1205</xdr:row>
      <xdr:rowOff>200024</xdr:rowOff>
    </xdr:to>
    <xdr:pic>
      <xdr:nvPicPr>
        <xdr:cNvPr id="52" name="Picture 51" descr="Description: G:\new logo.jpg">
          <a:extLst>
            <a:ext uri="{FF2B5EF4-FFF2-40B4-BE49-F238E27FC236}">
              <a16:creationId xmlns:a16="http://schemas.microsoft.com/office/drawing/2014/main" xmlns="" id="{00000000-0008-0000-04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15725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1201</xdr:row>
      <xdr:rowOff>0</xdr:rowOff>
    </xdr:from>
    <xdr:to>
      <xdr:col>1</xdr:col>
      <xdr:colOff>438149</xdr:colOff>
      <xdr:row>1205</xdr:row>
      <xdr:rowOff>200024</xdr:rowOff>
    </xdr:to>
    <xdr:pic>
      <xdr:nvPicPr>
        <xdr:cNvPr id="53" name="Picture 52" descr="Description: G:\new logo.jpg">
          <a:extLst>
            <a:ext uri="{FF2B5EF4-FFF2-40B4-BE49-F238E27FC236}">
              <a16:creationId xmlns:a16="http://schemas.microsoft.com/office/drawing/2014/main" xmlns="" id="{00000000-0008-0000-04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15725"/>
          <a:ext cx="1419224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146050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5</xdr:row>
      <xdr:rowOff>174625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968500" cy="1762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628650</xdr:colOff>
      <xdr:row>26</xdr:row>
      <xdr:rowOff>146050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67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</xdr:row>
      <xdr:rowOff>1</xdr:rowOff>
    </xdr:from>
    <xdr:to>
      <xdr:col>0</xdr:col>
      <xdr:colOff>1905000</xdr:colOff>
      <xdr:row>28</xdr:row>
      <xdr:rowOff>238125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02501"/>
          <a:ext cx="1905000" cy="1825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628650</xdr:colOff>
      <xdr:row>50</xdr:row>
      <xdr:rowOff>146050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29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</xdr:row>
      <xdr:rowOff>1</xdr:rowOff>
    </xdr:from>
    <xdr:to>
      <xdr:col>0</xdr:col>
      <xdr:colOff>1952624</xdr:colOff>
      <xdr:row>52</xdr:row>
      <xdr:rowOff>301625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922501"/>
          <a:ext cx="1952624" cy="1889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628650</xdr:colOff>
      <xdr:row>74</xdr:row>
      <xdr:rowOff>146050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92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</xdr:row>
      <xdr:rowOff>1</xdr:rowOff>
    </xdr:from>
    <xdr:to>
      <xdr:col>0</xdr:col>
      <xdr:colOff>1920874</xdr:colOff>
      <xdr:row>76</xdr:row>
      <xdr:rowOff>174625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542501"/>
          <a:ext cx="1920874" cy="1762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628650</xdr:colOff>
      <xdr:row>97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9642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94</xdr:row>
      <xdr:rowOff>1</xdr:rowOff>
    </xdr:from>
    <xdr:to>
      <xdr:col>0</xdr:col>
      <xdr:colOff>1920874</xdr:colOff>
      <xdr:row>99</xdr:row>
      <xdr:rowOff>142875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45001"/>
          <a:ext cx="1920874" cy="17303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628650</xdr:colOff>
      <xdr:row>121</xdr:row>
      <xdr:rowOff>146050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726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1889124</xdr:colOff>
      <xdr:row>123</xdr:row>
      <xdr:rowOff>158749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65000"/>
          <a:ext cx="1889124" cy="17462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628650</xdr:colOff>
      <xdr:row>146</xdr:row>
      <xdr:rowOff>146050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67977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1905000</xdr:colOff>
      <xdr:row>148</xdr:row>
      <xdr:rowOff>63499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7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402500"/>
          <a:ext cx="1905000" cy="1650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628650</xdr:colOff>
      <xdr:row>169</xdr:row>
      <xdr:rowOff>146050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4705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166</xdr:row>
      <xdr:rowOff>1</xdr:rowOff>
    </xdr:from>
    <xdr:to>
      <xdr:col>0</xdr:col>
      <xdr:colOff>1873250</xdr:colOff>
      <xdr:row>171</xdr:row>
      <xdr:rowOff>174625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7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705001"/>
          <a:ext cx="1873250" cy="1762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628650</xdr:colOff>
      <xdr:row>193</xdr:row>
      <xdr:rowOff>146050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30955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190</xdr:row>
      <xdr:rowOff>1</xdr:rowOff>
    </xdr:from>
    <xdr:to>
      <xdr:col>0</xdr:col>
      <xdr:colOff>1920874</xdr:colOff>
      <xdr:row>195</xdr:row>
      <xdr:rowOff>174625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700-00001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325001"/>
          <a:ext cx="1920874" cy="1762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628650</xdr:colOff>
      <xdr:row>217</xdr:row>
      <xdr:rowOff>146050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7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07205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1920874</xdr:colOff>
      <xdr:row>219</xdr:row>
      <xdr:rowOff>126999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7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945000"/>
          <a:ext cx="1920874" cy="1714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628650</xdr:colOff>
      <xdr:row>240</xdr:row>
      <xdr:rowOff>146050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700-00001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4405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237</xdr:row>
      <xdr:rowOff>1</xdr:rowOff>
    </xdr:from>
    <xdr:to>
      <xdr:col>0</xdr:col>
      <xdr:colOff>1873250</xdr:colOff>
      <xdr:row>242</xdr:row>
      <xdr:rowOff>206375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700-00001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5247501"/>
          <a:ext cx="1873250" cy="1793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261</xdr:row>
      <xdr:rowOff>0</xdr:rowOff>
    </xdr:from>
    <xdr:to>
      <xdr:col>0</xdr:col>
      <xdr:colOff>628650</xdr:colOff>
      <xdr:row>264</xdr:row>
      <xdr:rowOff>146050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7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40655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261</xdr:row>
      <xdr:rowOff>1</xdr:rowOff>
    </xdr:from>
    <xdr:to>
      <xdr:col>0</xdr:col>
      <xdr:colOff>1905000</xdr:colOff>
      <xdr:row>266</xdr:row>
      <xdr:rowOff>111125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867501"/>
          <a:ext cx="1905000" cy="1698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628650</xdr:colOff>
      <xdr:row>288</xdr:row>
      <xdr:rowOff>146050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700-00001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6905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1905000</xdr:colOff>
      <xdr:row>290</xdr:row>
      <xdr:rowOff>190499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693875"/>
          <a:ext cx="1905000" cy="17779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628650</xdr:colOff>
      <xdr:row>311</xdr:row>
      <xdr:rowOff>146050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03632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308</xdr:row>
      <xdr:rowOff>1</xdr:rowOff>
    </xdr:from>
    <xdr:to>
      <xdr:col>0</xdr:col>
      <xdr:colOff>1936750</xdr:colOff>
      <xdr:row>313</xdr:row>
      <xdr:rowOff>79375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202751"/>
          <a:ext cx="1936750" cy="16668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332</xdr:row>
      <xdr:rowOff>0</xdr:rowOff>
    </xdr:from>
    <xdr:to>
      <xdr:col>0</xdr:col>
      <xdr:colOff>628650</xdr:colOff>
      <xdr:row>335</xdr:row>
      <xdr:rowOff>146050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700-00002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79882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332</xdr:row>
      <xdr:rowOff>1</xdr:rowOff>
    </xdr:from>
    <xdr:to>
      <xdr:col>0</xdr:col>
      <xdr:colOff>1952624</xdr:colOff>
      <xdr:row>337</xdr:row>
      <xdr:rowOff>238125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700-00002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267251"/>
          <a:ext cx="1952624" cy="1825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356</xdr:row>
      <xdr:rowOff>0</xdr:rowOff>
    </xdr:from>
    <xdr:to>
      <xdr:col>0</xdr:col>
      <xdr:colOff>628650</xdr:colOff>
      <xdr:row>359</xdr:row>
      <xdr:rowOff>146050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56132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356</xdr:row>
      <xdr:rowOff>1</xdr:rowOff>
    </xdr:from>
    <xdr:to>
      <xdr:col>0</xdr:col>
      <xdr:colOff>1952624</xdr:colOff>
      <xdr:row>361</xdr:row>
      <xdr:rowOff>111125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7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887251"/>
          <a:ext cx="1952624" cy="16986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379</xdr:row>
      <xdr:rowOff>0</xdr:rowOff>
    </xdr:from>
    <xdr:to>
      <xdr:col>0</xdr:col>
      <xdr:colOff>628650</xdr:colOff>
      <xdr:row>382</xdr:row>
      <xdr:rowOff>146050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13332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379</xdr:row>
      <xdr:rowOff>1</xdr:rowOff>
    </xdr:from>
    <xdr:to>
      <xdr:col>0</xdr:col>
      <xdr:colOff>1889124</xdr:colOff>
      <xdr:row>384</xdr:row>
      <xdr:rowOff>142875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412001"/>
          <a:ext cx="1889124" cy="17303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0</xdr:rowOff>
    </xdr:from>
    <xdr:to>
      <xdr:col>0</xdr:col>
      <xdr:colOff>628650</xdr:colOff>
      <xdr:row>406</xdr:row>
      <xdr:rowOff>146050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7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89582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0</xdr:rowOff>
    </xdr:from>
    <xdr:to>
      <xdr:col>0</xdr:col>
      <xdr:colOff>1905000</xdr:colOff>
      <xdr:row>408</xdr:row>
      <xdr:rowOff>95249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286000"/>
          <a:ext cx="1905000" cy="1682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427</xdr:row>
      <xdr:rowOff>0</xdr:rowOff>
    </xdr:from>
    <xdr:to>
      <xdr:col>0</xdr:col>
      <xdr:colOff>628650</xdr:colOff>
      <xdr:row>430</xdr:row>
      <xdr:rowOff>146050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658325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427</xdr:row>
      <xdr:rowOff>0</xdr:rowOff>
    </xdr:from>
    <xdr:to>
      <xdr:col>0</xdr:col>
      <xdr:colOff>1920874</xdr:colOff>
      <xdr:row>432</xdr:row>
      <xdr:rowOff>95249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700-00002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7144125"/>
          <a:ext cx="1920874" cy="1682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0</xdr:rowOff>
    </xdr:from>
    <xdr:to>
      <xdr:col>0</xdr:col>
      <xdr:colOff>628650</xdr:colOff>
      <xdr:row>453</xdr:row>
      <xdr:rowOff>146050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700-00002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5256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1</xdr:rowOff>
    </xdr:from>
    <xdr:to>
      <xdr:col>0</xdr:col>
      <xdr:colOff>1238250</xdr:colOff>
      <xdr:row>453</xdr:row>
      <xdr:rowOff>155575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52560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474</xdr:row>
      <xdr:rowOff>0</xdr:rowOff>
    </xdr:from>
    <xdr:to>
      <xdr:col>0</xdr:col>
      <xdr:colOff>628650</xdr:colOff>
      <xdr:row>477</xdr:row>
      <xdr:rowOff>146050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700-00002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881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474</xdr:row>
      <xdr:rowOff>0</xdr:rowOff>
    </xdr:from>
    <xdr:to>
      <xdr:col>1</xdr:col>
      <xdr:colOff>31750</xdr:colOff>
      <xdr:row>479</xdr:row>
      <xdr:rowOff>95249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542875"/>
          <a:ext cx="2000250" cy="1682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0</xdr:rowOff>
    </xdr:from>
    <xdr:to>
      <xdr:col>0</xdr:col>
      <xdr:colOff>628650</xdr:colOff>
      <xdr:row>501</xdr:row>
      <xdr:rowOff>146050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700-00002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0506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498</xdr:row>
      <xdr:rowOff>0</xdr:rowOff>
    </xdr:from>
    <xdr:to>
      <xdr:col>0</xdr:col>
      <xdr:colOff>1920874</xdr:colOff>
      <xdr:row>503</xdr:row>
      <xdr:rowOff>126999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700-00002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162875"/>
          <a:ext cx="1920874" cy="1714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521</xdr:row>
      <xdr:rowOff>0</xdr:rowOff>
    </xdr:from>
    <xdr:to>
      <xdr:col>0</xdr:col>
      <xdr:colOff>628650</xdr:colOff>
      <xdr:row>524</xdr:row>
      <xdr:rowOff>146050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700-00003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6226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521</xdr:row>
      <xdr:rowOff>0</xdr:rowOff>
    </xdr:from>
    <xdr:to>
      <xdr:col>0</xdr:col>
      <xdr:colOff>1920874</xdr:colOff>
      <xdr:row>525</xdr:row>
      <xdr:rowOff>285749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700-00003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925750"/>
          <a:ext cx="1920874" cy="1555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628650</xdr:colOff>
      <xdr:row>548</xdr:row>
      <xdr:rowOff>146050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700-00003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3851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545</xdr:row>
      <xdr:rowOff>1</xdr:rowOff>
    </xdr:from>
    <xdr:to>
      <xdr:col>0</xdr:col>
      <xdr:colOff>1889124</xdr:colOff>
      <xdr:row>550</xdr:row>
      <xdr:rowOff>142875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700-00003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5545751"/>
          <a:ext cx="1889124" cy="17303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628650</xdr:colOff>
      <xdr:row>572</xdr:row>
      <xdr:rowOff>146050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700-00003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1476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1920874</xdr:colOff>
      <xdr:row>574</xdr:row>
      <xdr:rowOff>253999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700-00003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3165750"/>
          <a:ext cx="1920874" cy="18414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628650</xdr:colOff>
      <xdr:row>596</xdr:row>
      <xdr:rowOff>146050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7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891010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1936750</xdr:colOff>
      <xdr:row>598</xdr:row>
      <xdr:rowOff>190499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785750"/>
          <a:ext cx="1936750" cy="177799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9526</xdr:rowOff>
    </xdr:from>
    <xdr:to>
      <xdr:col>1</xdr:col>
      <xdr:colOff>561975</xdr:colOff>
      <xdr:row>2</xdr:row>
      <xdr:rowOff>171451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oneCellAnchor>
    <xdr:from>
      <xdr:col>1</xdr:col>
      <xdr:colOff>38100</xdr:colOff>
      <xdr:row>50</xdr:row>
      <xdr:rowOff>9526</xdr:rowOff>
    </xdr:from>
    <xdr:ext cx="523875" cy="495300"/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98</xdr:row>
      <xdr:rowOff>9526</xdr:rowOff>
    </xdr:from>
    <xdr:ext cx="523875" cy="495300"/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147</xdr:row>
      <xdr:rowOff>9526</xdr:rowOff>
    </xdr:from>
    <xdr:ext cx="523875" cy="495300"/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196</xdr:row>
      <xdr:rowOff>9526</xdr:rowOff>
    </xdr:from>
    <xdr:ext cx="523875" cy="495300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245</xdr:row>
      <xdr:rowOff>9526</xdr:rowOff>
    </xdr:from>
    <xdr:ext cx="523875" cy="495300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294</xdr:row>
      <xdr:rowOff>9526</xdr:rowOff>
    </xdr:from>
    <xdr:ext cx="523875" cy="495300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343</xdr:row>
      <xdr:rowOff>9526</xdr:rowOff>
    </xdr:from>
    <xdr:ext cx="523875" cy="49530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10013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392</xdr:row>
      <xdr:rowOff>9526</xdr:rowOff>
    </xdr:from>
    <xdr:ext cx="523875" cy="495300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179320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441</xdr:row>
      <xdr:rowOff>9526</xdr:rowOff>
    </xdr:from>
    <xdr:ext cx="523875" cy="495300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3258502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490</xdr:row>
      <xdr:rowOff>9526</xdr:rowOff>
    </xdr:from>
    <xdr:ext cx="523875" cy="495300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433768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539</xdr:row>
      <xdr:rowOff>9526</xdr:rowOff>
    </xdr:from>
    <xdr:ext cx="523875" cy="49530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41686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588</xdr:row>
      <xdr:rowOff>9526</xdr:rowOff>
    </xdr:from>
    <xdr:ext cx="523875" cy="495300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637</xdr:row>
      <xdr:rowOff>9526</xdr:rowOff>
    </xdr:from>
    <xdr:ext cx="523875" cy="495300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10013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686</xdr:row>
      <xdr:rowOff>9526</xdr:rowOff>
    </xdr:from>
    <xdr:ext cx="523875" cy="495300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179320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735</xdr:row>
      <xdr:rowOff>9526</xdr:rowOff>
    </xdr:from>
    <xdr:ext cx="523875" cy="49530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3258502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784</xdr:row>
      <xdr:rowOff>9526</xdr:rowOff>
    </xdr:from>
    <xdr:ext cx="523875" cy="495300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433768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833</xdr:row>
      <xdr:rowOff>9526</xdr:rowOff>
    </xdr:from>
    <xdr:ext cx="523875" cy="495300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41686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882</xdr:row>
      <xdr:rowOff>9526</xdr:rowOff>
    </xdr:from>
    <xdr:ext cx="523875" cy="495300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931</xdr:row>
      <xdr:rowOff>9526</xdr:rowOff>
    </xdr:from>
    <xdr:ext cx="523875" cy="495300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9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10013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980</xdr:row>
      <xdr:rowOff>9526</xdr:rowOff>
    </xdr:from>
    <xdr:ext cx="523875" cy="495300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9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179320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1029</xdr:row>
      <xdr:rowOff>9526</xdr:rowOff>
    </xdr:from>
    <xdr:ext cx="523875" cy="495300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9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3258502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1078</xdr:row>
      <xdr:rowOff>9526</xdr:rowOff>
    </xdr:from>
    <xdr:ext cx="523875" cy="495300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900-00001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433768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1127</xdr:row>
      <xdr:rowOff>9526</xdr:rowOff>
    </xdr:from>
    <xdr:ext cx="523875" cy="495300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900-00001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41686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1176</xdr:row>
      <xdr:rowOff>9526</xdr:rowOff>
    </xdr:from>
    <xdr:ext cx="523875" cy="495300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9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209551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  <xdr:oneCellAnchor>
    <xdr:from>
      <xdr:col>1</xdr:col>
      <xdr:colOff>38100</xdr:colOff>
      <xdr:row>1225</xdr:row>
      <xdr:rowOff>9526</xdr:rowOff>
    </xdr:from>
    <xdr:ext cx="523875" cy="495300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9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1001376"/>
          <a:ext cx="523875" cy="495300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adm.no/" TargetMode="External"/><Relationship Id="rId1" Type="http://schemas.openxmlformats.org/officeDocument/2006/relationships/hyperlink" Target="http://s.no/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drawing" Target="../drawings/drawing4.xm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drawing" Target="../drawings/drawing2.xm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zoomScale="90" zoomScaleNormal="90" workbookViewId="0">
      <selection activeCell="C21" sqref="C21"/>
    </sheetView>
  </sheetViews>
  <sheetFormatPr defaultRowHeight="15" x14ac:dyDescent="0.25"/>
  <cols>
    <col min="3" max="3" width="18.85546875" customWidth="1"/>
    <col min="4" max="4" width="18.5703125" customWidth="1"/>
    <col min="5" max="5" width="14.42578125" customWidth="1"/>
    <col min="6" max="6" width="22.85546875" customWidth="1"/>
    <col min="7" max="7" width="14.7109375" customWidth="1"/>
    <col min="8" max="8" width="12.5703125" customWidth="1"/>
    <col min="9" max="9" width="17.28515625" customWidth="1"/>
    <col min="10" max="10" width="15.28515625" customWidth="1"/>
    <col min="13" max="13" width="15.7109375" customWidth="1"/>
    <col min="14" max="14" width="15.28515625" customWidth="1"/>
    <col min="15" max="15" width="18.85546875" customWidth="1"/>
  </cols>
  <sheetData>
    <row r="1" spans="1:18" x14ac:dyDescent="0.25">
      <c r="A1" s="319" t="s">
        <v>0</v>
      </c>
      <c r="B1" s="319"/>
      <c r="C1" s="319"/>
      <c r="D1" s="319"/>
      <c r="E1" s="319"/>
      <c r="F1" s="319"/>
      <c r="G1" s="319"/>
      <c r="H1" s="319"/>
      <c r="I1" s="319"/>
      <c r="J1" s="320"/>
      <c r="K1" s="320"/>
      <c r="L1" s="320"/>
      <c r="M1" s="320"/>
      <c r="N1" s="320"/>
      <c r="O1" s="320"/>
      <c r="P1" s="28"/>
      <c r="Q1" s="28"/>
      <c r="R1" s="26"/>
    </row>
    <row r="2" spans="1:18" x14ac:dyDescent="0.25">
      <c r="A2" s="321" t="s">
        <v>174</v>
      </c>
      <c r="B2" s="322"/>
      <c r="C2" s="322"/>
      <c r="D2" s="322"/>
      <c r="E2" s="322"/>
      <c r="F2" s="322"/>
      <c r="G2" s="322"/>
      <c r="H2" s="322"/>
      <c r="I2" s="322"/>
      <c r="J2" s="323"/>
      <c r="K2" s="323"/>
      <c r="L2" s="323"/>
      <c r="M2" s="323"/>
      <c r="N2" s="323"/>
      <c r="O2" s="323"/>
      <c r="P2" s="29"/>
      <c r="Q2" s="29"/>
      <c r="R2" s="30"/>
    </row>
    <row r="3" spans="1:18" x14ac:dyDescent="0.25">
      <c r="A3" s="31" t="s">
        <v>8</v>
      </c>
      <c r="B3" s="31" t="s">
        <v>5</v>
      </c>
      <c r="C3" s="32" t="s">
        <v>4</v>
      </c>
      <c r="D3" s="32" t="s">
        <v>64</v>
      </c>
      <c r="E3" s="32" t="s">
        <v>175</v>
      </c>
      <c r="F3" s="32" t="s">
        <v>31</v>
      </c>
      <c r="G3" s="32" t="s">
        <v>175</v>
      </c>
      <c r="H3" s="33" t="s">
        <v>176</v>
      </c>
      <c r="I3" s="34" t="s">
        <v>177</v>
      </c>
      <c r="J3" s="35" t="s">
        <v>178</v>
      </c>
      <c r="K3" s="35" t="s">
        <v>179</v>
      </c>
      <c r="L3" s="35" t="s">
        <v>180</v>
      </c>
      <c r="M3" s="323" t="s">
        <v>181</v>
      </c>
      <c r="N3" s="323"/>
      <c r="O3" s="35" t="s">
        <v>182</v>
      </c>
      <c r="P3" s="324" t="s">
        <v>183</v>
      </c>
      <c r="Q3" s="324"/>
      <c r="R3" s="324"/>
    </row>
    <row r="4" spans="1:18" ht="28.5" customHeight="1" x14ac:dyDescent="0.25">
      <c r="A4" s="157">
        <v>1</v>
      </c>
      <c r="B4" s="158" t="s">
        <v>97</v>
      </c>
      <c r="C4" s="25" t="s">
        <v>66</v>
      </c>
      <c r="D4" s="25" t="s">
        <v>184</v>
      </c>
      <c r="E4" s="25" t="s">
        <v>185</v>
      </c>
      <c r="F4" s="25" t="s">
        <v>186</v>
      </c>
      <c r="G4" s="25" t="s">
        <v>187</v>
      </c>
      <c r="H4" s="36" t="s">
        <v>188</v>
      </c>
      <c r="I4" s="37" t="s">
        <v>189</v>
      </c>
      <c r="J4" s="35"/>
      <c r="K4" s="38" t="s">
        <v>190</v>
      </c>
      <c r="L4" s="38" t="s">
        <v>191</v>
      </c>
      <c r="M4" s="39">
        <v>7051147281</v>
      </c>
      <c r="N4" s="39"/>
      <c r="O4" s="35"/>
      <c r="P4" s="29"/>
      <c r="Q4" s="29"/>
      <c r="R4" s="29"/>
    </row>
    <row r="5" spans="1:18" ht="28.5" customHeight="1" x14ac:dyDescent="0.25">
      <c r="A5" s="40">
        <v>2</v>
      </c>
      <c r="B5" s="25" t="s">
        <v>192</v>
      </c>
      <c r="C5" s="25" t="s">
        <v>67</v>
      </c>
      <c r="D5" s="25" t="s">
        <v>193</v>
      </c>
      <c r="E5" s="25" t="s">
        <v>185</v>
      </c>
      <c r="F5" s="25" t="s">
        <v>194</v>
      </c>
      <c r="G5" s="25" t="s">
        <v>195</v>
      </c>
      <c r="H5" s="41" t="s">
        <v>196</v>
      </c>
      <c r="I5" s="37" t="s">
        <v>197</v>
      </c>
      <c r="J5" s="42" t="s">
        <v>198</v>
      </c>
      <c r="K5" s="38" t="s">
        <v>190</v>
      </c>
      <c r="L5" s="38" t="s">
        <v>191</v>
      </c>
      <c r="M5" s="38">
        <v>8899780411</v>
      </c>
      <c r="N5" s="35">
        <v>9596803854</v>
      </c>
      <c r="O5" s="38" t="s">
        <v>199</v>
      </c>
      <c r="P5" s="314"/>
      <c r="Q5" s="314"/>
      <c r="R5" s="314"/>
    </row>
    <row r="6" spans="1:18" ht="27" customHeight="1" x14ac:dyDescent="0.25">
      <c r="A6" s="157">
        <v>3</v>
      </c>
      <c r="B6" s="26" t="s">
        <v>103</v>
      </c>
      <c r="C6" s="26" t="s">
        <v>68</v>
      </c>
      <c r="D6" s="26" t="s">
        <v>200</v>
      </c>
      <c r="E6" s="26" t="s">
        <v>201</v>
      </c>
      <c r="F6" s="26" t="s">
        <v>202</v>
      </c>
      <c r="G6" s="26" t="s">
        <v>203</v>
      </c>
      <c r="H6" s="43" t="s">
        <v>204</v>
      </c>
      <c r="I6" s="26" t="s">
        <v>205</v>
      </c>
      <c r="J6" s="26"/>
      <c r="K6" s="26"/>
      <c r="L6" s="38" t="s">
        <v>191</v>
      </c>
      <c r="M6" s="28">
        <v>7006120508</v>
      </c>
      <c r="N6" s="26"/>
      <c r="O6" s="26"/>
      <c r="P6" s="26"/>
      <c r="Q6" s="26"/>
      <c r="R6" s="26"/>
    </row>
    <row r="7" spans="1:18" ht="27.75" customHeight="1" x14ac:dyDescent="0.25">
      <c r="A7" s="40">
        <v>4</v>
      </c>
      <c r="B7" s="25" t="s">
        <v>104</v>
      </c>
      <c r="C7" s="25" t="s">
        <v>69</v>
      </c>
      <c r="D7" s="25" t="s">
        <v>206</v>
      </c>
      <c r="E7" s="25" t="s">
        <v>185</v>
      </c>
      <c r="F7" s="25" t="s">
        <v>207</v>
      </c>
      <c r="G7" s="25" t="s">
        <v>208</v>
      </c>
      <c r="H7" s="41" t="s">
        <v>209</v>
      </c>
      <c r="I7" s="37" t="s">
        <v>210</v>
      </c>
      <c r="J7" s="42"/>
      <c r="K7" s="38" t="s">
        <v>190</v>
      </c>
      <c r="L7" s="38" t="s">
        <v>211</v>
      </c>
      <c r="M7" s="38">
        <v>7006189855</v>
      </c>
      <c r="N7" s="35">
        <v>9697203987</v>
      </c>
      <c r="O7" s="38" t="s">
        <v>212</v>
      </c>
      <c r="P7" s="314"/>
      <c r="Q7" s="314"/>
      <c r="R7" s="314"/>
    </row>
    <row r="8" spans="1:18" ht="27.75" customHeight="1" x14ac:dyDescent="0.25">
      <c r="A8" s="157">
        <v>5</v>
      </c>
      <c r="B8" s="25" t="s">
        <v>107</v>
      </c>
      <c r="C8" s="25" t="s">
        <v>70</v>
      </c>
      <c r="D8" s="25" t="s">
        <v>213</v>
      </c>
      <c r="E8" s="25" t="s">
        <v>185</v>
      </c>
      <c r="F8" s="25" t="s">
        <v>214</v>
      </c>
      <c r="G8" s="25" t="s">
        <v>215</v>
      </c>
      <c r="H8" s="41" t="s">
        <v>216</v>
      </c>
      <c r="I8" s="37" t="s">
        <v>217</v>
      </c>
      <c r="J8" s="42" t="s">
        <v>218</v>
      </c>
      <c r="K8" s="38" t="s">
        <v>190</v>
      </c>
      <c r="L8" s="38" t="s">
        <v>191</v>
      </c>
      <c r="M8" s="35">
        <v>9419277718</v>
      </c>
      <c r="N8" s="38">
        <v>6005319081</v>
      </c>
      <c r="O8" s="38" t="s">
        <v>219</v>
      </c>
      <c r="P8" s="314" t="s">
        <v>220</v>
      </c>
      <c r="Q8" s="314"/>
      <c r="R8" s="314"/>
    </row>
    <row r="9" spans="1:18" ht="26.25" customHeight="1" x14ac:dyDescent="0.25">
      <c r="A9" s="40">
        <v>6</v>
      </c>
      <c r="B9" s="25" t="s">
        <v>110</v>
      </c>
      <c r="C9" s="25" t="s">
        <v>71</v>
      </c>
      <c r="D9" s="25" t="s">
        <v>221</v>
      </c>
      <c r="E9" s="25" t="s">
        <v>222</v>
      </c>
      <c r="F9" s="25" t="s">
        <v>223</v>
      </c>
      <c r="G9" s="25" t="s">
        <v>224</v>
      </c>
      <c r="H9" s="41" t="s">
        <v>225</v>
      </c>
      <c r="I9" s="37" t="s">
        <v>226</v>
      </c>
      <c r="J9" s="42" t="s">
        <v>227</v>
      </c>
      <c r="K9" s="38" t="s">
        <v>228</v>
      </c>
      <c r="L9" s="38" t="s">
        <v>191</v>
      </c>
      <c r="M9" s="38">
        <v>7889611429</v>
      </c>
      <c r="N9" s="38"/>
      <c r="O9" s="38"/>
      <c r="P9" s="314"/>
      <c r="Q9" s="314"/>
      <c r="R9" s="314"/>
    </row>
    <row r="10" spans="1:18" ht="24.75" customHeight="1" x14ac:dyDescent="0.25">
      <c r="A10" s="157">
        <v>7</v>
      </c>
      <c r="B10" s="25" t="s">
        <v>113</v>
      </c>
      <c r="C10" s="25" t="s">
        <v>72</v>
      </c>
      <c r="D10" s="25" t="s">
        <v>229</v>
      </c>
      <c r="E10" s="25" t="s">
        <v>230</v>
      </c>
      <c r="F10" s="25" t="s">
        <v>231</v>
      </c>
      <c r="G10" s="25" t="s">
        <v>232</v>
      </c>
      <c r="H10" s="41" t="s">
        <v>233</v>
      </c>
      <c r="I10" s="37" t="s">
        <v>234</v>
      </c>
      <c r="J10" s="42"/>
      <c r="K10" s="38" t="s">
        <v>190</v>
      </c>
      <c r="L10" s="38" t="s">
        <v>191</v>
      </c>
      <c r="M10" s="38">
        <v>9419223112</v>
      </c>
      <c r="N10" s="38"/>
      <c r="O10" s="38"/>
      <c r="P10" s="314" t="s">
        <v>235</v>
      </c>
      <c r="Q10" s="314"/>
      <c r="R10" s="314"/>
    </row>
    <row r="11" spans="1:18" ht="28.5" customHeight="1" x14ac:dyDescent="0.25">
      <c r="A11" s="40">
        <v>8</v>
      </c>
      <c r="B11" s="25" t="s">
        <v>116</v>
      </c>
      <c r="C11" s="25" t="s">
        <v>73</v>
      </c>
      <c r="D11" s="25" t="s">
        <v>236</v>
      </c>
      <c r="E11" s="25" t="s">
        <v>237</v>
      </c>
      <c r="F11" s="25" t="s">
        <v>238</v>
      </c>
      <c r="G11" s="25" t="s">
        <v>237</v>
      </c>
      <c r="H11" s="41" t="s">
        <v>239</v>
      </c>
      <c r="I11" s="37" t="s">
        <v>240</v>
      </c>
      <c r="J11" s="42" t="s">
        <v>241</v>
      </c>
      <c r="K11" s="38" t="s">
        <v>190</v>
      </c>
      <c r="L11" s="38" t="s">
        <v>191</v>
      </c>
      <c r="M11" s="38">
        <v>6005798316</v>
      </c>
      <c r="N11" s="35">
        <v>7889885022</v>
      </c>
      <c r="O11" s="38" t="s">
        <v>242</v>
      </c>
      <c r="P11" s="314"/>
      <c r="Q11" s="314"/>
      <c r="R11" s="314"/>
    </row>
    <row r="12" spans="1:18" ht="30" customHeight="1" x14ac:dyDescent="0.25">
      <c r="A12" s="40">
        <v>9</v>
      </c>
      <c r="B12" s="25" t="s">
        <v>119</v>
      </c>
      <c r="C12" s="25" t="s">
        <v>74</v>
      </c>
      <c r="D12" s="25" t="s">
        <v>243</v>
      </c>
      <c r="E12" s="25" t="s">
        <v>201</v>
      </c>
      <c r="F12" s="25" t="s">
        <v>244</v>
      </c>
      <c r="G12" s="25" t="s">
        <v>201</v>
      </c>
      <c r="H12" s="41" t="s">
        <v>245</v>
      </c>
      <c r="I12" s="37" t="s">
        <v>246</v>
      </c>
      <c r="J12" s="42" t="s">
        <v>247</v>
      </c>
      <c r="K12" s="38" t="s">
        <v>190</v>
      </c>
      <c r="L12" s="38" t="s">
        <v>191</v>
      </c>
      <c r="M12" s="38">
        <v>8082084103</v>
      </c>
      <c r="N12" s="38">
        <v>8825080879</v>
      </c>
      <c r="O12" s="38" t="s">
        <v>248</v>
      </c>
      <c r="P12" s="314" t="s">
        <v>249</v>
      </c>
      <c r="Q12" s="314"/>
      <c r="R12" s="314"/>
    </row>
    <row r="13" spans="1:18" ht="30" customHeight="1" x14ac:dyDescent="0.25">
      <c r="A13" s="157">
        <v>10</v>
      </c>
      <c r="B13" s="25" t="s">
        <v>122</v>
      </c>
      <c r="C13" s="25" t="s">
        <v>75</v>
      </c>
      <c r="D13" s="25" t="s">
        <v>250</v>
      </c>
      <c r="E13" s="25" t="s">
        <v>222</v>
      </c>
      <c r="F13" s="25" t="s">
        <v>251</v>
      </c>
      <c r="G13" s="25" t="s">
        <v>252</v>
      </c>
      <c r="H13" s="41" t="s">
        <v>253</v>
      </c>
      <c r="I13" s="37" t="s">
        <v>254</v>
      </c>
      <c r="J13" s="42" t="s">
        <v>255</v>
      </c>
      <c r="K13" s="38" t="s">
        <v>256</v>
      </c>
      <c r="L13" s="38" t="s">
        <v>191</v>
      </c>
      <c r="M13" s="38"/>
      <c r="N13" s="38">
        <v>7006654524</v>
      </c>
      <c r="O13" s="38" t="s">
        <v>257</v>
      </c>
      <c r="P13" s="314" t="s">
        <v>258</v>
      </c>
      <c r="Q13" s="314"/>
      <c r="R13" s="314"/>
    </row>
    <row r="14" spans="1:18" ht="27" customHeight="1" x14ac:dyDescent="0.25">
      <c r="A14" s="157">
        <v>11</v>
      </c>
      <c r="B14" s="25" t="s">
        <v>125</v>
      </c>
      <c r="C14" s="25" t="s">
        <v>76</v>
      </c>
      <c r="D14" s="25" t="s">
        <v>259</v>
      </c>
      <c r="E14" s="25" t="s">
        <v>224</v>
      </c>
      <c r="F14" s="25" t="s">
        <v>260</v>
      </c>
      <c r="G14" s="25" t="s">
        <v>224</v>
      </c>
      <c r="H14" s="41" t="s">
        <v>261</v>
      </c>
      <c r="I14" s="37" t="s">
        <v>262</v>
      </c>
      <c r="J14" s="42" t="s">
        <v>263</v>
      </c>
      <c r="K14" s="38" t="s">
        <v>190</v>
      </c>
      <c r="L14" s="38" t="s">
        <v>191</v>
      </c>
      <c r="M14" s="35">
        <v>9419163355</v>
      </c>
      <c r="N14" s="38">
        <v>9419161655</v>
      </c>
      <c r="O14" s="38" t="s">
        <v>264</v>
      </c>
      <c r="P14" s="314" t="s">
        <v>265</v>
      </c>
      <c r="Q14" s="314"/>
      <c r="R14" s="314"/>
    </row>
    <row r="15" spans="1:18" ht="26.25" customHeight="1" x14ac:dyDescent="0.25">
      <c r="A15" s="40">
        <v>12</v>
      </c>
      <c r="B15" s="25" t="s">
        <v>128</v>
      </c>
      <c r="C15" s="25" t="s">
        <v>77</v>
      </c>
      <c r="D15" s="25" t="s">
        <v>266</v>
      </c>
      <c r="E15" s="25" t="s">
        <v>222</v>
      </c>
      <c r="F15" s="25" t="s">
        <v>267</v>
      </c>
      <c r="G15" s="25" t="s">
        <v>268</v>
      </c>
      <c r="H15" s="41" t="s">
        <v>269</v>
      </c>
      <c r="I15" s="37" t="s">
        <v>270</v>
      </c>
      <c r="J15" s="42"/>
      <c r="K15" s="38" t="s">
        <v>190</v>
      </c>
      <c r="L15" s="38" t="s">
        <v>191</v>
      </c>
      <c r="M15" s="35">
        <v>9697030199</v>
      </c>
      <c r="N15" s="38">
        <v>7889499817</v>
      </c>
      <c r="O15" s="38" t="s">
        <v>271</v>
      </c>
      <c r="P15" s="314"/>
      <c r="Q15" s="314"/>
      <c r="R15" s="314"/>
    </row>
    <row r="16" spans="1:18" ht="27" customHeight="1" x14ac:dyDescent="0.25">
      <c r="A16" s="157">
        <v>13</v>
      </c>
      <c r="B16" s="25" t="s">
        <v>133</v>
      </c>
      <c r="C16" s="25" t="s">
        <v>78</v>
      </c>
      <c r="D16" s="25" t="s">
        <v>273</v>
      </c>
      <c r="E16" s="25"/>
      <c r="F16" s="25" t="s">
        <v>274</v>
      </c>
      <c r="G16" s="25" t="s">
        <v>275</v>
      </c>
      <c r="H16" s="41" t="s">
        <v>276</v>
      </c>
      <c r="I16" s="37" t="s">
        <v>277</v>
      </c>
      <c r="J16" s="42"/>
      <c r="K16" s="38"/>
      <c r="L16" s="38" t="s">
        <v>191</v>
      </c>
      <c r="M16" s="35">
        <v>9149466714</v>
      </c>
      <c r="N16" s="38"/>
      <c r="O16" s="38"/>
      <c r="P16" s="44"/>
      <c r="Q16" s="44"/>
      <c r="R16" s="44"/>
    </row>
    <row r="17" spans="1:18" ht="25.5" customHeight="1" x14ac:dyDescent="0.25">
      <c r="A17" s="157">
        <v>14</v>
      </c>
      <c r="B17" s="25" t="s">
        <v>134</v>
      </c>
      <c r="C17" s="25" t="s">
        <v>79</v>
      </c>
      <c r="D17" s="25" t="s">
        <v>278</v>
      </c>
      <c r="E17" s="25"/>
      <c r="F17" s="25" t="s">
        <v>279</v>
      </c>
      <c r="G17" s="25" t="s">
        <v>280</v>
      </c>
      <c r="H17" s="41" t="s">
        <v>281</v>
      </c>
      <c r="I17" s="37" t="s">
        <v>282</v>
      </c>
      <c r="J17" s="42"/>
      <c r="K17" s="38"/>
      <c r="L17" s="38" t="s">
        <v>191</v>
      </c>
      <c r="M17" s="35">
        <v>9419288881</v>
      </c>
      <c r="N17" s="38"/>
      <c r="O17" s="38"/>
      <c r="P17" s="44"/>
      <c r="Q17" s="44"/>
      <c r="R17" s="44"/>
    </row>
    <row r="18" spans="1:18" ht="23.25" customHeight="1" x14ac:dyDescent="0.25">
      <c r="A18" s="40">
        <v>15</v>
      </c>
      <c r="B18" s="25" t="s">
        <v>137</v>
      </c>
      <c r="C18" s="25" t="s">
        <v>80</v>
      </c>
      <c r="D18" s="25" t="s">
        <v>283</v>
      </c>
      <c r="E18" s="25" t="s">
        <v>284</v>
      </c>
      <c r="F18" s="25" t="s">
        <v>285</v>
      </c>
      <c r="G18" s="25" t="s">
        <v>286</v>
      </c>
      <c r="H18" s="41" t="s">
        <v>287</v>
      </c>
      <c r="I18" s="37" t="s">
        <v>288</v>
      </c>
      <c r="J18" s="42" t="s">
        <v>289</v>
      </c>
      <c r="K18" s="38" t="s">
        <v>190</v>
      </c>
      <c r="L18" s="38" t="s">
        <v>191</v>
      </c>
      <c r="M18" s="35">
        <v>9086136765</v>
      </c>
      <c r="N18" s="38">
        <v>9906313042</v>
      </c>
      <c r="O18" s="38" t="s">
        <v>290</v>
      </c>
      <c r="P18" s="314" t="s">
        <v>291</v>
      </c>
      <c r="Q18" s="314"/>
      <c r="R18" s="314"/>
    </row>
    <row r="19" spans="1:18" ht="24.75" customHeight="1" x14ac:dyDescent="0.25">
      <c r="A19" s="157">
        <v>16</v>
      </c>
      <c r="B19" s="25" t="s">
        <v>140</v>
      </c>
      <c r="C19" s="25" t="s">
        <v>81</v>
      </c>
      <c r="D19" s="25" t="s">
        <v>292</v>
      </c>
      <c r="E19" s="25" t="s">
        <v>185</v>
      </c>
      <c r="F19" s="25" t="s">
        <v>293</v>
      </c>
      <c r="G19" s="25" t="s">
        <v>294</v>
      </c>
      <c r="H19" s="41" t="s">
        <v>295</v>
      </c>
      <c r="I19" s="37" t="s">
        <v>296</v>
      </c>
      <c r="J19" s="42" t="s">
        <v>297</v>
      </c>
      <c r="K19" s="38" t="s">
        <v>190</v>
      </c>
      <c r="L19" s="38" t="s">
        <v>191</v>
      </c>
      <c r="M19" s="35">
        <v>8492965844</v>
      </c>
      <c r="N19" s="38">
        <v>9797588278</v>
      </c>
      <c r="O19" s="38" t="s">
        <v>298</v>
      </c>
      <c r="P19" s="314"/>
      <c r="Q19" s="314"/>
      <c r="R19" s="314"/>
    </row>
    <row r="20" spans="1:18" ht="24.75" customHeight="1" x14ac:dyDescent="0.25">
      <c r="A20" s="40">
        <v>17</v>
      </c>
      <c r="B20" s="25" t="s">
        <v>143</v>
      </c>
      <c r="C20" s="25" t="s">
        <v>82</v>
      </c>
      <c r="D20" s="25" t="s">
        <v>299</v>
      </c>
      <c r="E20" s="25" t="s">
        <v>185</v>
      </c>
      <c r="F20" s="25" t="s">
        <v>300</v>
      </c>
      <c r="G20" s="25" t="s">
        <v>301</v>
      </c>
      <c r="H20" s="41" t="s">
        <v>302</v>
      </c>
      <c r="I20" s="37" t="s">
        <v>303</v>
      </c>
      <c r="J20" s="42" t="s">
        <v>304</v>
      </c>
      <c r="K20" s="38" t="s">
        <v>190</v>
      </c>
      <c r="L20" s="38" t="s">
        <v>191</v>
      </c>
      <c r="M20" s="35">
        <v>8716074946</v>
      </c>
      <c r="N20" s="38">
        <v>9858548813</v>
      </c>
      <c r="O20" s="38" t="s">
        <v>305</v>
      </c>
      <c r="P20" s="314"/>
      <c r="Q20" s="314"/>
      <c r="R20" s="314"/>
    </row>
    <row r="21" spans="1:18" ht="29.25" customHeight="1" x14ac:dyDescent="0.25">
      <c r="A21" s="157">
        <v>18</v>
      </c>
      <c r="B21" s="25" t="s">
        <v>146</v>
      </c>
      <c r="C21" s="25" t="s">
        <v>83</v>
      </c>
      <c r="D21" s="25" t="s">
        <v>306</v>
      </c>
      <c r="E21" s="25" t="s">
        <v>185</v>
      </c>
      <c r="F21" s="25" t="s">
        <v>307</v>
      </c>
      <c r="G21" s="25" t="s">
        <v>308</v>
      </c>
      <c r="H21" s="41" t="s">
        <v>309</v>
      </c>
      <c r="I21" s="37" t="s">
        <v>310</v>
      </c>
      <c r="J21" s="42" t="s">
        <v>311</v>
      </c>
      <c r="K21" s="38" t="s">
        <v>190</v>
      </c>
      <c r="L21" s="38" t="s">
        <v>191</v>
      </c>
      <c r="M21" s="38">
        <v>9419240225</v>
      </c>
      <c r="N21" s="38">
        <v>8082159704</v>
      </c>
      <c r="O21" s="38" t="s">
        <v>312</v>
      </c>
      <c r="P21" s="314" t="s">
        <v>313</v>
      </c>
      <c r="Q21" s="314"/>
      <c r="R21" s="314"/>
    </row>
    <row r="22" spans="1:18" ht="21.75" customHeight="1" x14ac:dyDescent="0.25">
      <c r="A22" s="157">
        <v>19</v>
      </c>
      <c r="B22" s="25" t="s">
        <v>151</v>
      </c>
      <c r="C22" s="25" t="s">
        <v>84</v>
      </c>
      <c r="D22" s="25" t="s">
        <v>314</v>
      </c>
      <c r="E22" s="25" t="s">
        <v>315</v>
      </c>
      <c r="F22" s="25" t="s">
        <v>316</v>
      </c>
      <c r="G22" s="25" t="s">
        <v>272</v>
      </c>
      <c r="H22" s="41" t="s">
        <v>317</v>
      </c>
      <c r="I22" s="37" t="s">
        <v>318</v>
      </c>
      <c r="J22" s="42"/>
      <c r="K22" s="38" t="s">
        <v>190</v>
      </c>
      <c r="L22" s="38" t="s">
        <v>191</v>
      </c>
      <c r="M22" s="35">
        <v>9419165078</v>
      </c>
      <c r="N22" s="38">
        <v>9797341806</v>
      </c>
      <c r="O22" s="38" t="s">
        <v>319</v>
      </c>
      <c r="P22" s="314" t="s">
        <v>320</v>
      </c>
      <c r="Q22" s="314"/>
      <c r="R22" s="314"/>
    </row>
    <row r="23" spans="1:18" ht="27.75" customHeight="1" x14ac:dyDescent="0.25">
      <c r="A23" s="40">
        <v>20</v>
      </c>
      <c r="B23" s="25" t="s">
        <v>152</v>
      </c>
      <c r="C23" s="25" t="s">
        <v>85</v>
      </c>
      <c r="D23" s="25" t="s">
        <v>321</v>
      </c>
      <c r="E23" s="25" t="s">
        <v>322</v>
      </c>
      <c r="F23" s="25" t="s">
        <v>323</v>
      </c>
      <c r="G23" s="25" t="s">
        <v>324</v>
      </c>
      <c r="H23" s="41" t="s">
        <v>325</v>
      </c>
      <c r="I23" s="37" t="s">
        <v>326</v>
      </c>
      <c r="J23" s="42" t="s">
        <v>327</v>
      </c>
      <c r="K23" s="38" t="s">
        <v>190</v>
      </c>
      <c r="L23" s="38" t="s">
        <v>191</v>
      </c>
      <c r="M23" s="35">
        <v>9419124163</v>
      </c>
      <c r="N23" s="38">
        <v>9419195156</v>
      </c>
      <c r="O23" s="38" t="s">
        <v>328</v>
      </c>
      <c r="P23" s="314"/>
      <c r="Q23" s="314"/>
      <c r="R23" s="314"/>
    </row>
    <row r="24" spans="1:18" ht="27" customHeight="1" x14ac:dyDescent="0.25">
      <c r="A24" s="157">
        <v>21</v>
      </c>
      <c r="B24" s="25" t="s">
        <v>155</v>
      </c>
      <c r="C24" s="25" t="s">
        <v>86</v>
      </c>
      <c r="D24" s="25" t="s">
        <v>329</v>
      </c>
      <c r="E24" s="25" t="s">
        <v>185</v>
      </c>
      <c r="F24" s="25" t="s">
        <v>330</v>
      </c>
      <c r="G24" s="25" t="s">
        <v>331</v>
      </c>
      <c r="H24" s="41" t="s">
        <v>332</v>
      </c>
      <c r="I24" s="37" t="s">
        <v>333</v>
      </c>
      <c r="J24" s="42" t="s">
        <v>334</v>
      </c>
      <c r="K24" s="38" t="s">
        <v>190</v>
      </c>
      <c r="L24" s="38" t="s">
        <v>191</v>
      </c>
      <c r="M24" s="35">
        <v>9622332969</v>
      </c>
      <c r="N24" s="38">
        <v>9149923552</v>
      </c>
      <c r="O24" s="38" t="s">
        <v>335</v>
      </c>
      <c r="P24" s="314" t="s">
        <v>336</v>
      </c>
      <c r="Q24" s="314"/>
      <c r="R24" s="314"/>
    </row>
    <row r="25" spans="1:18" ht="25.5" customHeight="1" x14ac:dyDescent="0.25">
      <c r="A25" s="40">
        <v>22</v>
      </c>
      <c r="B25" s="25" t="s">
        <v>158</v>
      </c>
      <c r="C25" s="25" t="s">
        <v>87</v>
      </c>
      <c r="D25" s="25" t="s">
        <v>337</v>
      </c>
      <c r="E25" s="25" t="s">
        <v>201</v>
      </c>
      <c r="F25" s="25" t="s">
        <v>338</v>
      </c>
      <c r="G25" s="25" t="s">
        <v>339</v>
      </c>
      <c r="H25" s="41" t="s">
        <v>340</v>
      </c>
      <c r="I25" s="37" t="s">
        <v>341</v>
      </c>
      <c r="J25" s="42" t="s">
        <v>342</v>
      </c>
      <c r="K25" s="38" t="s">
        <v>190</v>
      </c>
      <c r="L25" s="38" t="s">
        <v>191</v>
      </c>
      <c r="M25" s="35">
        <v>9419183623</v>
      </c>
      <c r="N25" s="35">
        <v>9419140131</v>
      </c>
      <c r="O25" s="38" t="s">
        <v>343</v>
      </c>
      <c r="P25" s="315"/>
      <c r="Q25" s="316"/>
      <c r="R25" s="317"/>
    </row>
    <row r="26" spans="1:18" ht="24.75" customHeight="1" x14ac:dyDescent="0.25">
      <c r="A26" s="40">
        <v>23</v>
      </c>
      <c r="B26" s="25" t="s">
        <v>344</v>
      </c>
      <c r="C26" s="25" t="s">
        <v>88</v>
      </c>
      <c r="D26" s="25" t="s">
        <v>345</v>
      </c>
      <c r="E26" s="25" t="s">
        <v>346</v>
      </c>
      <c r="F26" s="25" t="s">
        <v>347</v>
      </c>
      <c r="G26" s="25" t="s">
        <v>348</v>
      </c>
      <c r="H26" s="41" t="s">
        <v>349</v>
      </c>
      <c r="I26" s="37" t="s">
        <v>350</v>
      </c>
      <c r="J26" s="42" t="s">
        <v>351</v>
      </c>
      <c r="K26" s="38" t="s">
        <v>228</v>
      </c>
      <c r="L26" s="38" t="s">
        <v>191</v>
      </c>
      <c r="M26" s="38">
        <v>9419146434</v>
      </c>
      <c r="N26" s="35">
        <v>9419176007</v>
      </c>
      <c r="O26" s="38" t="s">
        <v>352</v>
      </c>
      <c r="P26" s="318" t="s">
        <v>353</v>
      </c>
      <c r="Q26" s="314"/>
      <c r="R26" s="314"/>
    </row>
    <row r="27" spans="1:18" ht="26.25" customHeight="1" x14ac:dyDescent="0.25">
      <c r="A27" s="157">
        <v>24</v>
      </c>
      <c r="B27" s="25" t="s">
        <v>164</v>
      </c>
      <c r="C27" s="25" t="s">
        <v>89</v>
      </c>
      <c r="D27" s="25" t="s">
        <v>354</v>
      </c>
      <c r="E27" s="25" t="s">
        <v>272</v>
      </c>
      <c r="F27" s="25" t="s">
        <v>355</v>
      </c>
      <c r="G27" s="25" t="s">
        <v>272</v>
      </c>
      <c r="H27" s="41" t="s">
        <v>356</v>
      </c>
      <c r="I27" s="37" t="s">
        <v>357</v>
      </c>
      <c r="J27" s="42" t="s">
        <v>358</v>
      </c>
      <c r="K27" s="38" t="s">
        <v>190</v>
      </c>
      <c r="L27" s="38" t="s">
        <v>191</v>
      </c>
      <c r="M27" s="35">
        <v>9419242624</v>
      </c>
      <c r="N27" s="38">
        <v>9419262296</v>
      </c>
      <c r="O27" s="38" t="s">
        <v>359</v>
      </c>
      <c r="P27" s="314"/>
      <c r="Q27" s="314"/>
      <c r="R27" s="314"/>
    </row>
    <row r="28" spans="1:18" ht="27.75" customHeight="1" x14ac:dyDescent="0.25">
      <c r="A28" s="40">
        <v>25</v>
      </c>
      <c r="B28" s="25" t="s">
        <v>167</v>
      </c>
      <c r="C28" s="25" t="s">
        <v>90</v>
      </c>
      <c r="D28" s="25" t="s">
        <v>360</v>
      </c>
      <c r="E28" s="25" t="s">
        <v>230</v>
      </c>
      <c r="F28" s="25" t="s">
        <v>361</v>
      </c>
      <c r="G28" s="25" t="s">
        <v>230</v>
      </c>
      <c r="H28" s="41" t="s">
        <v>362</v>
      </c>
      <c r="I28" s="37" t="s">
        <v>363</v>
      </c>
      <c r="J28" s="42" t="s">
        <v>364</v>
      </c>
      <c r="K28" s="38" t="s">
        <v>190</v>
      </c>
      <c r="L28" s="38" t="s">
        <v>191</v>
      </c>
      <c r="M28" s="35">
        <v>9469232668</v>
      </c>
      <c r="N28" s="38">
        <v>9469745472</v>
      </c>
      <c r="O28" s="38" t="s">
        <v>365</v>
      </c>
      <c r="P28" s="314" t="s">
        <v>366</v>
      </c>
      <c r="Q28" s="314"/>
      <c r="R28" s="314"/>
    </row>
    <row r="29" spans="1:18" ht="28.5" customHeight="1" x14ac:dyDescent="0.25">
      <c r="A29" s="40">
        <v>26</v>
      </c>
      <c r="B29" s="25" t="s">
        <v>170</v>
      </c>
      <c r="C29" s="25" t="s">
        <v>91</v>
      </c>
      <c r="D29" s="25" t="s">
        <v>367</v>
      </c>
      <c r="E29" s="25" t="s">
        <v>185</v>
      </c>
      <c r="F29" s="25" t="s">
        <v>368</v>
      </c>
      <c r="G29" s="25" t="s">
        <v>215</v>
      </c>
      <c r="H29" s="41" t="s">
        <v>369</v>
      </c>
      <c r="I29" s="37" t="s">
        <v>370</v>
      </c>
      <c r="J29" s="42"/>
      <c r="K29" s="38" t="s">
        <v>190</v>
      </c>
      <c r="L29" s="38" t="s">
        <v>191</v>
      </c>
      <c r="M29" s="35">
        <v>9596804788</v>
      </c>
      <c r="N29" s="38">
        <v>7889921180</v>
      </c>
      <c r="O29" s="38" t="s">
        <v>371</v>
      </c>
      <c r="P29" s="314"/>
      <c r="Q29" s="314"/>
      <c r="R29" s="314"/>
    </row>
  </sheetData>
  <mergeCells count="28">
    <mergeCell ref="P11:R11"/>
    <mergeCell ref="A1:I1"/>
    <mergeCell ref="J1:O1"/>
    <mergeCell ref="A2:I2"/>
    <mergeCell ref="J2:O2"/>
    <mergeCell ref="M3:N3"/>
    <mergeCell ref="P3:R3"/>
    <mergeCell ref="P5:R5"/>
    <mergeCell ref="P7:R7"/>
    <mergeCell ref="P8:R8"/>
    <mergeCell ref="P9:R9"/>
    <mergeCell ref="P10:R10"/>
    <mergeCell ref="P12:R12"/>
    <mergeCell ref="P13:R13"/>
    <mergeCell ref="P14:R14"/>
    <mergeCell ref="P15:R15"/>
    <mergeCell ref="P18:R18"/>
    <mergeCell ref="P29:R29"/>
    <mergeCell ref="P19:R19"/>
    <mergeCell ref="P20:R20"/>
    <mergeCell ref="P21:R21"/>
    <mergeCell ref="P22:R22"/>
    <mergeCell ref="P23:R23"/>
    <mergeCell ref="P24:R24"/>
    <mergeCell ref="P25:R25"/>
    <mergeCell ref="P26:R26"/>
    <mergeCell ref="P27:R27"/>
    <mergeCell ref="P28:R28"/>
  </mergeCells>
  <hyperlinks>
    <hyperlink ref="A3" r:id="rId1"/>
    <hyperlink ref="B3" r:id="rId2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272"/>
  <sheetViews>
    <sheetView topLeftCell="A43" zoomScaleNormal="100" workbookViewId="0">
      <selection activeCell="R54" sqref="R54"/>
    </sheetView>
  </sheetViews>
  <sheetFormatPr defaultRowHeight="15" x14ac:dyDescent="0.25"/>
  <cols>
    <col min="1" max="1" width="2.42578125" customWidth="1"/>
    <col min="2" max="2" width="15.85546875" customWidth="1"/>
    <col min="3" max="3" width="6" customWidth="1"/>
    <col min="4" max="4" width="6.85546875" customWidth="1"/>
    <col min="5" max="5" width="8.85546875" customWidth="1"/>
    <col min="8" max="8" width="4.42578125" customWidth="1"/>
    <col min="9" max="9" width="5.5703125" customWidth="1"/>
    <col min="10" max="10" width="7.7109375" customWidth="1"/>
    <col min="11" max="11" width="7.85546875" customWidth="1"/>
    <col min="13" max="13" width="8.5703125" customWidth="1"/>
    <col min="14" max="14" width="5.7109375" customWidth="1"/>
  </cols>
  <sheetData>
    <row r="1" spans="2:14" x14ac:dyDescent="0.25">
      <c r="B1" s="495" t="s">
        <v>495</v>
      </c>
      <c r="C1" s="496"/>
      <c r="D1" s="496"/>
      <c r="E1" s="496"/>
      <c r="F1" s="496"/>
      <c r="G1" s="496"/>
      <c r="H1" s="496"/>
      <c r="I1" s="496"/>
      <c r="J1" s="496"/>
      <c r="K1" s="497" t="s">
        <v>496</v>
      </c>
      <c r="L1" s="497"/>
      <c r="M1" s="497"/>
      <c r="N1" s="498"/>
    </row>
    <row r="2" spans="2:14" ht="26.25" customHeight="1" x14ac:dyDescent="0.3">
      <c r="B2" s="499" t="s">
        <v>528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1"/>
    </row>
    <row r="3" spans="2:14" ht="15" customHeight="1" x14ac:dyDescent="0.25">
      <c r="B3" s="251"/>
      <c r="C3" s="502" t="s">
        <v>497</v>
      </c>
      <c r="D3" s="502"/>
      <c r="E3" s="229" t="s">
        <v>498</v>
      </c>
      <c r="F3" s="139"/>
      <c r="G3" s="508"/>
      <c r="H3" s="508"/>
      <c r="J3" s="139" t="s">
        <v>499</v>
      </c>
      <c r="K3" s="139"/>
      <c r="L3" s="152" t="s">
        <v>500</v>
      </c>
      <c r="N3" s="156"/>
    </row>
    <row r="4" spans="2:14" ht="16.5" x14ac:dyDescent="0.3">
      <c r="B4" s="479" t="s">
        <v>512</v>
      </c>
      <c r="C4" s="480"/>
      <c r="D4" s="480"/>
      <c r="E4" s="480"/>
      <c r="F4" s="480"/>
      <c r="G4" s="480"/>
      <c r="H4" s="480"/>
      <c r="I4" s="480"/>
      <c r="J4" s="480"/>
      <c r="K4" s="480"/>
      <c r="L4" s="480"/>
      <c r="M4" s="480"/>
      <c r="N4" s="481"/>
    </row>
    <row r="5" spans="2:14" ht="16.5" x14ac:dyDescent="0.3">
      <c r="B5" s="482" t="s">
        <v>513</v>
      </c>
      <c r="C5" s="466"/>
      <c r="D5" s="466"/>
      <c r="E5" s="466"/>
      <c r="F5" s="466"/>
      <c r="G5" s="466"/>
      <c r="H5" s="466"/>
      <c r="I5" s="466"/>
      <c r="J5" s="466"/>
      <c r="K5" s="466"/>
      <c r="L5" s="466"/>
      <c r="M5" s="466"/>
      <c r="N5" s="467"/>
    </row>
    <row r="6" spans="2:14" ht="16.5" x14ac:dyDescent="0.3">
      <c r="B6" s="483" t="s">
        <v>501</v>
      </c>
      <c r="C6" s="484"/>
      <c r="D6" s="484"/>
      <c r="E6" s="484"/>
      <c r="F6" s="484"/>
      <c r="G6" s="484"/>
      <c r="H6" s="484"/>
      <c r="I6" s="484"/>
      <c r="J6" s="484"/>
      <c r="K6" s="484"/>
      <c r="L6" s="484"/>
      <c r="M6" s="484"/>
      <c r="N6" s="485"/>
    </row>
    <row r="7" spans="2:14" ht="15.75" customHeight="1" x14ac:dyDescent="0.3">
      <c r="B7" s="475" t="s">
        <v>520</v>
      </c>
      <c r="C7" s="475"/>
      <c r="D7" s="555">
        <v>1</v>
      </c>
      <c r="E7" s="505"/>
      <c r="F7" s="505"/>
      <c r="G7" s="506"/>
      <c r="H7" s="250" t="s">
        <v>519</v>
      </c>
      <c r="I7" s="222"/>
      <c r="J7" s="250"/>
      <c r="K7" s="552" t="s">
        <v>66</v>
      </c>
      <c r="L7" s="553"/>
      <c r="M7" s="553"/>
      <c r="N7" s="554"/>
    </row>
    <row r="8" spans="2:14" ht="15.75" customHeight="1" x14ac:dyDescent="0.3">
      <c r="B8" s="475" t="s">
        <v>521</v>
      </c>
      <c r="C8" s="475"/>
      <c r="D8" s="453">
        <v>40376</v>
      </c>
      <c r="E8" s="454"/>
      <c r="F8" s="454"/>
      <c r="G8" s="455"/>
      <c r="H8" s="250" t="s">
        <v>522</v>
      </c>
      <c r="I8" s="222"/>
      <c r="J8" s="250"/>
      <c r="K8" s="456">
        <v>1415</v>
      </c>
      <c r="L8" s="457"/>
      <c r="M8" s="457"/>
      <c r="N8" s="458"/>
    </row>
    <row r="9" spans="2:14" ht="18.75" customHeight="1" x14ac:dyDescent="0.3">
      <c r="B9" s="475" t="s">
        <v>523</v>
      </c>
      <c r="C9" s="475"/>
      <c r="D9" s="456" t="s">
        <v>96</v>
      </c>
      <c r="E9" s="457"/>
      <c r="F9" s="457"/>
      <c r="G9" s="458"/>
      <c r="H9" s="222" t="s">
        <v>524</v>
      </c>
      <c r="I9" s="222"/>
      <c r="J9" s="250"/>
      <c r="K9" s="552" t="s">
        <v>95</v>
      </c>
      <c r="L9" s="553"/>
      <c r="M9" s="553"/>
      <c r="N9" s="554"/>
    </row>
    <row r="10" spans="2:14" ht="16.5" x14ac:dyDescent="0.3">
      <c r="B10" s="487" t="s">
        <v>502</v>
      </c>
      <c r="C10" s="488"/>
      <c r="D10" s="488"/>
      <c r="E10" s="488"/>
      <c r="F10" s="488"/>
      <c r="G10" s="488"/>
      <c r="H10" s="488"/>
      <c r="I10" s="488"/>
      <c r="J10" s="488"/>
      <c r="K10" s="488"/>
      <c r="L10" s="488"/>
      <c r="M10" s="488"/>
      <c r="N10" s="489"/>
    </row>
    <row r="11" spans="2:14" ht="16.5" customHeight="1" x14ac:dyDescent="0.25">
      <c r="B11" s="507" t="s">
        <v>503</v>
      </c>
      <c r="C11" s="459" t="s">
        <v>554</v>
      </c>
      <c r="D11" s="459"/>
      <c r="E11" s="459"/>
      <c r="F11" s="459"/>
      <c r="G11" s="459"/>
      <c r="H11" s="459"/>
      <c r="I11" s="459" t="s">
        <v>555</v>
      </c>
      <c r="J11" s="459"/>
      <c r="K11" s="459"/>
      <c r="L11" s="459"/>
      <c r="M11" s="459"/>
      <c r="N11" s="460"/>
    </row>
    <row r="12" spans="2:14" ht="70.5" customHeight="1" x14ac:dyDescent="0.25">
      <c r="B12" s="507"/>
      <c r="C12" s="153" t="s">
        <v>515</v>
      </c>
      <c r="D12" s="153" t="s">
        <v>516</v>
      </c>
      <c r="E12" s="153" t="s">
        <v>527</v>
      </c>
      <c r="F12" s="153" t="s">
        <v>514</v>
      </c>
      <c r="G12" s="153" t="s">
        <v>518</v>
      </c>
      <c r="H12" s="223" t="s">
        <v>34</v>
      </c>
      <c r="I12" s="153" t="s">
        <v>515</v>
      </c>
      <c r="J12" s="153" t="s">
        <v>516</v>
      </c>
      <c r="K12" s="153" t="s">
        <v>527</v>
      </c>
      <c r="L12" s="153" t="s">
        <v>517</v>
      </c>
      <c r="M12" s="153" t="s">
        <v>518</v>
      </c>
      <c r="N12" s="224" t="s">
        <v>34</v>
      </c>
    </row>
    <row r="13" spans="2:14" ht="16.5" x14ac:dyDescent="0.3">
      <c r="B13" s="219" t="s">
        <v>11</v>
      </c>
      <c r="C13" s="260">
        <v>3.5</v>
      </c>
      <c r="D13" s="261">
        <v>3</v>
      </c>
      <c r="E13" s="261">
        <v>3</v>
      </c>
      <c r="F13" s="260">
        <v>28.5</v>
      </c>
      <c r="G13" s="159">
        <f>SUM(C13:F13)</f>
        <v>38</v>
      </c>
      <c r="H13" s="176" t="str">
        <f t="shared" ref="H13:H17" si="0">IF(G13&gt;=91,"A1",IF(G13&gt;=81,"A2",IF(G13&gt;=71,"B1",IF(G13&gt;=61,"B2",IF(G13&gt;=51,"C1",IF(G13&gt;=41,"C2",IF(G13&gt;=33,"D","E")))))))</f>
        <v>D</v>
      </c>
      <c r="I13" s="261">
        <v>2.5</v>
      </c>
      <c r="J13" s="261">
        <v>5</v>
      </c>
      <c r="K13" s="261">
        <v>4</v>
      </c>
      <c r="L13" s="262">
        <v>14.5</v>
      </c>
      <c r="M13" s="225">
        <f>SUM(I13:L13)</f>
        <v>26</v>
      </c>
      <c r="N13" s="230" t="str">
        <f t="shared" ref="N13:N17" si="1">IF(M13&gt;=91,"A1",IF(M13&gt;=81,"A2",IF(M13&gt;=71,"B1",IF(M13&gt;=61,"B2",IF(M13&gt;=51,"C1",IF(M13&gt;=41,"C2",IF(M13&gt;=33,"D","E")))))))</f>
        <v>E</v>
      </c>
    </row>
    <row r="14" spans="2:14" ht="16.5" x14ac:dyDescent="0.3">
      <c r="B14" s="219" t="s">
        <v>12</v>
      </c>
      <c r="C14" s="261">
        <v>3.75</v>
      </c>
      <c r="D14" s="261">
        <v>3</v>
      </c>
      <c r="E14" s="261">
        <v>3</v>
      </c>
      <c r="F14" s="261">
        <v>21.5</v>
      </c>
      <c r="G14" s="159">
        <f t="shared" ref="G14:G21" si="2">SUM(C14:F14)</f>
        <v>31.25</v>
      </c>
      <c r="H14" s="176" t="str">
        <f t="shared" si="0"/>
        <v>E</v>
      </c>
      <c r="I14" s="261">
        <v>2</v>
      </c>
      <c r="J14" s="261">
        <v>2</v>
      </c>
      <c r="K14" s="261">
        <v>2</v>
      </c>
      <c r="L14" s="261">
        <v>32.5</v>
      </c>
      <c r="M14" s="225">
        <f t="shared" ref="M14:M17" si="3">SUM(I14:L14)</f>
        <v>38.5</v>
      </c>
      <c r="N14" s="230" t="str">
        <f t="shared" si="1"/>
        <v>D</v>
      </c>
    </row>
    <row r="15" spans="2:14" ht="16.5" x14ac:dyDescent="0.3">
      <c r="B15" s="219" t="s">
        <v>504</v>
      </c>
      <c r="C15" s="261">
        <v>0.5</v>
      </c>
      <c r="D15" s="261">
        <v>2.5</v>
      </c>
      <c r="E15" s="261">
        <v>2.5</v>
      </c>
      <c r="F15" s="261">
        <v>16</v>
      </c>
      <c r="G15" s="159">
        <f t="shared" si="2"/>
        <v>21.5</v>
      </c>
      <c r="H15" s="176" t="str">
        <f t="shared" si="0"/>
        <v>E</v>
      </c>
      <c r="I15" s="261">
        <v>2</v>
      </c>
      <c r="J15" s="261">
        <v>3</v>
      </c>
      <c r="K15" s="261">
        <v>3</v>
      </c>
      <c r="L15" s="263">
        <v>46</v>
      </c>
      <c r="M15" s="225">
        <f t="shared" si="3"/>
        <v>54</v>
      </c>
      <c r="N15" s="230" t="str">
        <f t="shared" si="1"/>
        <v>C1</v>
      </c>
    </row>
    <row r="16" spans="2:14" ht="16.5" x14ac:dyDescent="0.3">
      <c r="B16" s="219" t="s">
        <v>22</v>
      </c>
      <c r="C16" s="261">
        <v>4</v>
      </c>
      <c r="D16" s="261">
        <v>3</v>
      </c>
      <c r="E16" s="261">
        <v>3</v>
      </c>
      <c r="F16" s="261">
        <v>31</v>
      </c>
      <c r="G16" s="159">
        <f t="shared" si="2"/>
        <v>41</v>
      </c>
      <c r="H16" s="176" t="str">
        <f t="shared" si="0"/>
        <v>C2</v>
      </c>
      <c r="I16" s="261">
        <v>4.25</v>
      </c>
      <c r="J16" s="264">
        <v>2.5</v>
      </c>
      <c r="K16" s="264">
        <v>3</v>
      </c>
      <c r="L16" s="263">
        <v>55</v>
      </c>
      <c r="M16" s="225">
        <f t="shared" si="3"/>
        <v>64.75</v>
      </c>
      <c r="N16" s="230" t="str">
        <f t="shared" si="1"/>
        <v>B2</v>
      </c>
    </row>
    <row r="17" spans="2:14" ht="16.5" x14ac:dyDescent="0.3">
      <c r="B17" s="219" t="s">
        <v>25</v>
      </c>
      <c r="C17" s="261">
        <v>3.25</v>
      </c>
      <c r="D17" s="261">
        <v>3</v>
      </c>
      <c r="E17" s="261">
        <v>3</v>
      </c>
      <c r="F17" s="261">
        <v>21.5</v>
      </c>
      <c r="G17" s="159">
        <f t="shared" si="2"/>
        <v>30.75</v>
      </c>
      <c r="H17" s="176" t="str">
        <f t="shared" si="0"/>
        <v>E</v>
      </c>
      <c r="I17" s="261">
        <v>1.25</v>
      </c>
      <c r="J17" s="261">
        <v>2</v>
      </c>
      <c r="K17" s="261">
        <v>1.5</v>
      </c>
      <c r="L17" s="263">
        <v>24.5</v>
      </c>
      <c r="M17" s="225">
        <f t="shared" si="3"/>
        <v>29.25</v>
      </c>
      <c r="N17" s="230" t="str">
        <f t="shared" si="1"/>
        <v>E</v>
      </c>
    </row>
    <row r="18" spans="2:14" ht="16.5" x14ac:dyDescent="0.3">
      <c r="B18" s="219" t="s">
        <v>505</v>
      </c>
      <c r="C18" s="261"/>
      <c r="D18" s="220"/>
      <c r="E18" s="220"/>
      <c r="F18" s="261">
        <v>37</v>
      </c>
      <c r="G18" s="159">
        <f t="shared" si="2"/>
        <v>37</v>
      </c>
      <c r="H18" s="176"/>
      <c r="I18" s="220"/>
      <c r="J18" s="220"/>
      <c r="K18" s="220"/>
      <c r="L18" s="7">
        <v>29.5</v>
      </c>
      <c r="M18" s="225">
        <f t="shared" ref="M18:M21" si="4">SUM(I18:L18)</f>
        <v>29.5</v>
      </c>
      <c r="N18" s="224"/>
    </row>
    <row r="19" spans="2:14" ht="16.5" x14ac:dyDescent="0.3">
      <c r="B19" s="219" t="s">
        <v>487</v>
      </c>
      <c r="C19" s="220"/>
      <c r="D19" s="220"/>
      <c r="E19" s="220"/>
      <c r="F19" s="155">
        <v>31</v>
      </c>
      <c r="G19" s="159">
        <f t="shared" si="2"/>
        <v>31</v>
      </c>
      <c r="H19" s="176"/>
      <c r="I19" s="220"/>
      <c r="J19" s="220"/>
      <c r="K19" s="220"/>
      <c r="L19" s="7">
        <v>21</v>
      </c>
      <c r="M19" s="225">
        <f t="shared" si="4"/>
        <v>21</v>
      </c>
      <c r="N19" s="224"/>
    </row>
    <row r="20" spans="2:14" ht="16.5" x14ac:dyDescent="0.3">
      <c r="B20" s="219" t="s">
        <v>506</v>
      </c>
      <c r="C20" s="220"/>
      <c r="D20" s="220"/>
      <c r="E20" s="220"/>
      <c r="F20" s="220">
        <v>27</v>
      </c>
      <c r="G20" s="159">
        <f t="shared" si="2"/>
        <v>27</v>
      </c>
      <c r="H20" s="176"/>
      <c r="I20" s="220"/>
      <c r="J20" s="220"/>
      <c r="K20" s="220"/>
      <c r="L20" s="7">
        <v>19</v>
      </c>
      <c r="M20" s="225">
        <f t="shared" si="4"/>
        <v>19</v>
      </c>
      <c r="N20" s="224"/>
    </row>
    <row r="21" spans="2:14" ht="16.5" x14ac:dyDescent="0.3">
      <c r="B21" s="219" t="s">
        <v>557</v>
      </c>
      <c r="C21" s="220"/>
      <c r="D21" s="220"/>
      <c r="E21" s="220"/>
      <c r="F21" s="220">
        <v>7.5</v>
      </c>
      <c r="G21" s="159">
        <f t="shared" si="2"/>
        <v>7.5</v>
      </c>
      <c r="H21" s="218"/>
      <c r="I21" s="220"/>
      <c r="J21" s="220"/>
      <c r="K21" s="220"/>
      <c r="L21" s="7">
        <v>11</v>
      </c>
      <c r="M21" s="225">
        <f t="shared" si="4"/>
        <v>11</v>
      </c>
      <c r="N21" s="224"/>
    </row>
    <row r="22" spans="2:14" ht="25.5" customHeight="1" x14ac:dyDescent="0.3">
      <c r="B22" s="231" t="s">
        <v>536</v>
      </c>
      <c r="C22" s="463">
        <v>500</v>
      </c>
      <c r="D22" s="463"/>
      <c r="E22" s="486" t="s">
        <v>538</v>
      </c>
      <c r="F22" s="486"/>
      <c r="G22" s="465">
        <f>C23*100/500</f>
        <v>32.5</v>
      </c>
      <c r="H22" s="503"/>
      <c r="I22" s="486" t="s">
        <v>558</v>
      </c>
      <c r="J22" s="486"/>
      <c r="K22" s="222">
        <v>500</v>
      </c>
      <c r="L22" s="486" t="s">
        <v>560</v>
      </c>
      <c r="M22" s="486"/>
      <c r="N22" s="224">
        <f>K23*100/500</f>
        <v>42.5</v>
      </c>
    </row>
    <row r="23" spans="2:14" ht="21.75" customHeight="1" x14ac:dyDescent="0.3">
      <c r="B23" s="231" t="s">
        <v>537</v>
      </c>
      <c r="C23" s="511">
        <f>SUM(G13:G17)</f>
        <v>162.5</v>
      </c>
      <c r="D23" s="511"/>
      <c r="E23" s="486" t="s">
        <v>539</v>
      </c>
      <c r="F23" s="486"/>
      <c r="G23" s="509" t="str">
        <f>IF(G22&gt;=91,"A1",IF(G22&gt;=81,"A2",IF(G22&gt;=71,"B1",IF(G22&gt;=61,"B2",IF(G22&gt;=51,"C1",IF(G22&gt;=41,"C2",IF(G22&gt;=33,"D","E")))))))</f>
        <v>E</v>
      </c>
      <c r="H23" s="510"/>
      <c r="I23" s="486" t="s">
        <v>559</v>
      </c>
      <c r="J23" s="486"/>
      <c r="K23" s="216">
        <f>SUM(M13:M17)</f>
        <v>212.5</v>
      </c>
      <c r="L23" s="486" t="s">
        <v>561</v>
      </c>
      <c r="M23" s="486"/>
      <c r="N23" s="230" t="str">
        <f>IF(N22&gt;=91,"A1",IF(N22&gt;=81,"A2",IF(N22&gt;=71,"B1",IF(N22&gt;=61,"B2",IF(N22&gt;=51,"C1",IF(N22&gt;=41,"C2",IF(N22&gt;=33,"D","E")))))))</f>
        <v>C2</v>
      </c>
    </row>
    <row r="24" spans="2:14" ht="35.25" customHeight="1" x14ac:dyDescent="0.3">
      <c r="B24" s="512" t="s">
        <v>556</v>
      </c>
      <c r="C24" s="513"/>
      <c r="D24" s="514"/>
      <c r="E24" s="515">
        <f>C23+K23</f>
        <v>375</v>
      </c>
      <c r="F24" s="516"/>
      <c r="G24" s="490" t="s">
        <v>562</v>
      </c>
      <c r="H24" s="491"/>
      <c r="I24" s="492"/>
      <c r="J24" s="265">
        <f>E24*100/1000</f>
        <v>37.5</v>
      </c>
      <c r="K24" s="266" t="s">
        <v>507</v>
      </c>
      <c r="L24" s="266"/>
      <c r="M24" s="517" t="str">
        <f>IF(J24&gt;=91,"A1",IF(J24&gt;=81,"A2",IF(J24&gt;=71,"B1",IF(J24&gt;=61,"B2",IF(J24&gt;=51,"C1",IF(J24&gt;=41,"C2",IF(J24&gt;=33,"D","E")))))))</f>
        <v>D</v>
      </c>
      <c r="N24" s="518"/>
    </row>
    <row r="25" spans="2:14" x14ac:dyDescent="0.25">
      <c r="B25" s="547" t="s">
        <v>373</v>
      </c>
      <c r="C25" s="548"/>
      <c r="D25" s="548"/>
      <c r="E25" s="548"/>
      <c r="F25" s="548"/>
      <c r="G25" s="548"/>
      <c r="H25" s="548"/>
      <c r="I25" s="548"/>
      <c r="J25" s="548"/>
      <c r="K25" s="548"/>
      <c r="L25" s="548"/>
      <c r="M25" s="548"/>
      <c r="N25" s="549"/>
    </row>
    <row r="26" spans="2:14" ht="16.5" x14ac:dyDescent="0.3">
      <c r="B26" s="478" t="s">
        <v>375</v>
      </c>
      <c r="C26" s="463"/>
      <c r="D26" s="463"/>
      <c r="E26" s="463"/>
      <c r="F26" s="463"/>
      <c r="G26" s="463" t="s">
        <v>376</v>
      </c>
      <c r="H26" s="463"/>
      <c r="I26" s="463"/>
      <c r="J26" s="463"/>
      <c r="K26" s="463"/>
      <c r="L26" s="463" t="s">
        <v>508</v>
      </c>
      <c r="M26" s="463"/>
      <c r="N26" s="464"/>
    </row>
    <row r="27" spans="2:14" ht="16.5" x14ac:dyDescent="0.3">
      <c r="B27" s="476" t="s">
        <v>377</v>
      </c>
      <c r="C27" s="477"/>
      <c r="D27" s="477"/>
      <c r="E27" s="477"/>
      <c r="F27" s="477"/>
      <c r="G27" s="463" t="s">
        <v>404</v>
      </c>
      <c r="H27" s="463"/>
      <c r="I27" s="463"/>
      <c r="J27" s="463"/>
      <c r="K27" s="463"/>
      <c r="L27" s="463" t="s">
        <v>404</v>
      </c>
      <c r="M27" s="463"/>
      <c r="N27" s="464"/>
    </row>
    <row r="28" spans="2:14" ht="16.5" x14ac:dyDescent="0.3">
      <c r="B28" s="478" t="s">
        <v>378</v>
      </c>
      <c r="C28" s="463"/>
      <c r="D28" s="463"/>
      <c r="E28" s="463"/>
      <c r="F28" s="463"/>
      <c r="G28" s="463"/>
      <c r="H28" s="463"/>
      <c r="I28" s="463"/>
      <c r="J28" s="463"/>
      <c r="K28" s="463"/>
      <c r="L28" s="463"/>
      <c r="M28" s="463"/>
      <c r="N28" s="464"/>
    </row>
    <row r="29" spans="2:14" ht="16.5" x14ac:dyDescent="0.3">
      <c r="B29" s="478" t="s">
        <v>375</v>
      </c>
      <c r="C29" s="463"/>
      <c r="D29" s="463"/>
      <c r="E29" s="463"/>
      <c r="F29" s="463"/>
      <c r="G29" s="463" t="s">
        <v>376</v>
      </c>
      <c r="H29" s="463"/>
      <c r="I29" s="463"/>
      <c r="J29" s="463"/>
      <c r="K29" s="463"/>
      <c r="L29" s="463" t="s">
        <v>508</v>
      </c>
      <c r="M29" s="463"/>
      <c r="N29" s="464"/>
    </row>
    <row r="30" spans="2:14" ht="16.5" x14ac:dyDescent="0.3">
      <c r="B30" s="474" t="s">
        <v>379</v>
      </c>
      <c r="C30" s="475"/>
      <c r="D30" s="475"/>
      <c r="E30" s="475"/>
      <c r="F30" s="475"/>
      <c r="G30" s="463" t="s">
        <v>399</v>
      </c>
      <c r="H30" s="463"/>
      <c r="I30" s="463"/>
      <c r="J30" s="463"/>
      <c r="K30" s="463"/>
      <c r="L30" s="463" t="s">
        <v>394</v>
      </c>
      <c r="M30" s="463"/>
      <c r="N30" s="464"/>
    </row>
    <row r="31" spans="2:14" ht="16.5" x14ac:dyDescent="0.3">
      <c r="B31" s="474" t="s">
        <v>380</v>
      </c>
      <c r="C31" s="475"/>
      <c r="D31" s="475"/>
      <c r="E31" s="475"/>
      <c r="F31" s="475"/>
      <c r="G31" s="463" t="s">
        <v>399</v>
      </c>
      <c r="H31" s="463"/>
      <c r="I31" s="463"/>
      <c r="J31" s="463"/>
      <c r="K31" s="463"/>
      <c r="L31" s="463" t="s">
        <v>394</v>
      </c>
      <c r="M31" s="463"/>
      <c r="N31" s="464"/>
    </row>
    <row r="32" spans="2:14" ht="16.5" x14ac:dyDescent="0.3">
      <c r="B32" s="504" t="s">
        <v>381</v>
      </c>
      <c r="C32" s="505"/>
      <c r="D32" s="505"/>
      <c r="E32" s="505"/>
      <c r="F32" s="506"/>
      <c r="G32" s="465" t="s">
        <v>399</v>
      </c>
      <c r="H32" s="466"/>
      <c r="I32" s="466"/>
      <c r="J32" s="466"/>
      <c r="K32" s="503"/>
      <c r="L32" s="465" t="s">
        <v>399</v>
      </c>
      <c r="M32" s="466"/>
      <c r="N32" s="467"/>
    </row>
    <row r="33" spans="2:14" ht="16.5" x14ac:dyDescent="0.3">
      <c r="B33" s="504" t="s">
        <v>382</v>
      </c>
      <c r="C33" s="505"/>
      <c r="D33" s="505"/>
      <c r="E33" s="505"/>
      <c r="F33" s="506"/>
      <c r="G33" s="465" t="s">
        <v>399</v>
      </c>
      <c r="H33" s="466"/>
      <c r="I33" s="466"/>
      <c r="J33" s="466"/>
      <c r="K33" s="503"/>
      <c r="L33" s="465" t="s">
        <v>399</v>
      </c>
      <c r="M33" s="466"/>
      <c r="N33" s="467"/>
    </row>
    <row r="34" spans="2:14" ht="16.5" x14ac:dyDescent="0.3">
      <c r="B34" s="478" t="s">
        <v>383</v>
      </c>
      <c r="C34" s="463"/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4"/>
    </row>
    <row r="35" spans="2:14" ht="16.5" x14ac:dyDescent="0.3">
      <c r="B35" s="482" t="s">
        <v>375</v>
      </c>
      <c r="C35" s="466"/>
      <c r="D35" s="466"/>
      <c r="E35" s="466"/>
      <c r="F35" s="503"/>
      <c r="G35" s="465" t="s">
        <v>376</v>
      </c>
      <c r="H35" s="466"/>
      <c r="I35" s="466"/>
      <c r="J35" s="466"/>
      <c r="K35" s="503"/>
      <c r="L35" s="465" t="s">
        <v>508</v>
      </c>
      <c r="M35" s="466"/>
      <c r="N35" s="467"/>
    </row>
    <row r="36" spans="2:14" ht="16.5" x14ac:dyDescent="0.3">
      <c r="B36" s="476" t="s">
        <v>384</v>
      </c>
      <c r="C36" s="477"/>
      <c r="D36" s="477"/>
      <c r="E36" s="477"/>
      <c r="F36" s="477"/>
      <c r="G36" s="477"/>
      <c r="H36" s="545" t="s">
        <v>563</v>
      </c>
      <c r="I36" s="545"/>
      <c r="J36" s="545"/>
      <c r="K36" s="545"/>
      <c r="L36" s="545"/>
      <c r="M36" s="545"/>
      <c r="N36" s="546"/>
    </row>
    <row r="37" spans="2:14" ht="16.5" x14ac:dyDescent="0.3">
      <c r="B37" s="221" t="s">
        <v>385</v>
      </c>
      <c r="C37" s="537" t="s">
        <v>584</v>
      </c>
      <c r="D37" s="538"/>
      <c r="E37" s="538"/>
      <c r="F37" s="538"/>
      <c r="G37" s="538"/>
      <c r="H37" s="226" t="s">
        <v>509</v>
      </c>
      <c r="I37" s="226"/>
      <c r="J37" s="227"/>
      <c r="K37" s="227" t="s">
        <v>585</v>
      </c>
      <c r="L37" s="227"/>
      <c r="M37" s="227"/>
      <c r="N37" s="228"/>
    </row>
    <row r="38" spans="2:14" ht="15" customHeight="1" x14ac:dyDescent="0.25">
      <c r="B38" s="483" t="s">
        <v>510</v>
      </c>
      <c r="C38" s="484"/>
      <c r="D38" s="484"/>
      <c r="E38" s="484"/>
      <c r="F38" s="484"/>
      <c r="G38" s="519"/>
      <c r="H38" s="533" t="s">
        <v>511</v>
      </c>
      <c r="I38" s="484"/>
      <c r="J38" s="484"/>
      <c r="K38" s="484"/>
      <c r="L38" s="484"/>
      <c r="M38" s="484"/>
      <c r="N38" s="485"/>
    </row>
    <row r="39" spans="2:14" ht="12" customHeight="1" x14ac:dyDescent="0.25">
      <c r="B39" s="479"/>
      <c r="C39" s="480"/>
      <c r="D39" s="480"/>
      <c r="E39" s="480"/>
      <c r="F39" s="480"/>
      <c r="G39" s="523"/>
      <c r="H39" s="536"/>
      <c r="I39" s="480"/>
      <c r="J39" s="480"/>
      <c r="K39" s="480"/>
      <c r="L39" s="480"/>
      <c r="M39" s="480"/>
      <c r="N39" s="481"/>
    </row>
    <row r="40" spans="2:14" ht="0.75" customHeight="1" x14ac:dyDescent="0.3">
      <c r="B40" s="221"/>
      <c r="C40" s="222"/>
      <c r="D40" s="222"/>
      <c r="E40" s="170"/>
      <c r="F40" s="170"/>
      <c r="G40" s="170"/>
      <c r="H40" s="170"/>
      <c r="I40" s="170"/>
      <c r="J40" s="170"/>
      <c r="K40" s="222"/>
      <c r="L40" s="222"/>
      <c r="M40" s="222"/>
      <c r="N40" s="171"/>
    </row>
    <row r="41" spans="2:14" ht="1.5" hidden="1" customHeight="1" x14ac:dyDescent="0.3">
      <c r="B41" s="221"/>
      <c r="C41" s="222"/>
      <c r="D41" s="222"/>
      <c r="E41" s="170"/>
      <c r="F41" s="170"/>
      <c r="G41" s="170"/>
      <c r="H41" s="170"/>
      <c r="I41" s="170"/>
      <c r="J41" s="170"/>
      <c r="K41" s="222"/>
      <c r="L41" s="222"/>
      <c r="M41" s="222"/>
      <c r="N41" s="171"/>
    </row>
    <row r="42" spans="2:14" ht="3" customHeight="1" x14ac:dyDescent="0.3">
      <c r="B42" s="482"/>
      <c r="C42" s="466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7"/>
    </row>
    <row r="43" spans="2:14" ht="16.5" x14ac:dyDescent="0.3">
      <c r="B43" s="478" t="s">
        <v>386</v>
      </c>
      <c r="C43" s="463"/>
      <c r="D43" s="463"/>
      <c r="E43" s="463"/>
      <c r="F43" s="463"/>
      <c r="G43" s="463"/>
      <c r="H43" s="463"/>
      <c r="I43" s="465" t="s">
        <v>387</v>
      </c>
      <c r="J43" s="466"/>
      <c r="K43" s="466"/>
      <c r="L43" s="466"/>
      <c r="M43" s="466"/>
      <c r="N43" s="467"/>
    </row>
    <row r="44" spans="2:14" ht="13.5" customHeight="1" x14ac:dyDescent="0.3">
      <c r="B44" s="219" t="s">
        <v>388</v>
      </c>
      <c r="C44" s="463" t="s">
        <v>19</v>
      </c>
      <c r="D44" s="463"/>
      <c r="E44" s="465" t="s">
        <v>388</v>
      </c>
      <c r="F44" s="503"/>
      <c r="G44" s="463" t="s">
        <v>19</v>
      </c>
      <c r="H44" s="463"/>
      <c r="I44" s="267"/>
      <c r="J44" s="254"/>
      <c r="K44" s="268" t="s">
        <v>389</v>
      </c>
      <c r="L44" s="226"/>
      <c r="M44" s="269" t="s">
        <v>19</v>
      </c>
      <c r="N44" s="256"/>
    </row>
    <row r="45" spans="2:14" ht="11.25" customHeight="1" x14ac:dyDescent="0.3">
      <c r="B45" s="219" t="s">
        <v>390</v>
      </c>
      <c r="C45" s="463" t="s">
        <v>391</v>
      </c>
      <c r="D45" s="463"/>
      <c r="E45" s="463" t="s">
        <v>392</v>
      </c>
      <c r="F45" s="463"/>
      <c r="G45" s="463" t="s">
        <v>393</v>
      </c>
      <c r="H45" s="463"/>
      <c r="I45" s="267"/>
      <c r="J45" s="254"/>
      <c r="K45" s="465">
        <v>3</v>
      </c>
      <c r="L45" s="503"/>
      <c r="M45" s="249" t="s">
        <v>394</v>
      </c>
      <c r="N45" s="256"/>
    </row>
    <row r="46" spans="2:14" ht="11.25" customHeight="1" x14ac:dyDescent="0.3">
      <c r="B46" s="219" t="s">
        <v>395</v>
      </c>
      <c r="C46" s="463" t="s">
        <v>396</v>
      </c>
      <c r="D46" s="463"/>
      <c r="E46" s="463" t="s">
        <v>397</v>
      </c>
      <c r="F46" s="463"/>
      <c r="G46" s="463" t="s">
        <v>398</v>
      </c>
      <c r="H46" s="463"/>
      <c r="I46" s="267"/>
      <c r="J46" s="254"/>
      <c r="K46" s="465">
        <v>2</v>
      </c>
      <c r="L46" s="503"/>
      <c r="M46" s="249" t="s">
        <v>399</v>
      </c>
      <c r="N46" s="256"/>
    </row>
    <row r="47" spans="2:14" ht="12.75" customHeight="1" x14ac:dyDescent="0.3">
      <c r="B47" s="219" t="s">
        <v>400</v>
      </c>
      <c r="C47" s="463" t="s">
        <v>401</v>
      </c>
      <c r="D47" s="463"/>
      <c r="E47" s="463" t="s">
        <v>402</v>
      </c>
      <c r="F47" s="463"/>
      <c r="G47" s="463" t="s">
        <v>403</v>
      </c>
      <c r="H47" s="463"/>
      <c r="I47" s="267"/>
      <c r="J47" s="254"/>
      <c r="K47" s="465">
        <v>1</v>
      </c>
      <c r="L47" s="503"/>
      <c r="M47" s="249" t="s">
        <v>404</v>
      </c>
      <c r="N47" s="256"/>
    </row>
    <row r="48" spans="2:14" ht="12" customHeight="1" thickBot="1" x14ac:dyDescent="0.35">
      <c r="B48" s="270" t="s">
        <v>405</v>
      </c>
      <c r="C48" s="544" t="s">
        <v>406</v>
      </c>
      <c r="D48" s="544"/>
      <c r="E48" s="544" t="s">
        <v>407</v>
      </c>
      <c r="F48" s="544"/>
      <c r="G48" s="544" t="s">
        <v>408</v>
      </c>
      <c r="H48" s="544"/>
      <c r="I48" s="271"/>
      <c r="J48" s="272"/>
      <c r="K48" s="272"/>
      <c r="L48" s="272"/>
      <c r="M48" s="272"/>
      <c r="N48" s="273"/>
    </row>
    <row r="49" spans="2:14" ht="9.75" customHeight="1" thickBot="1" x14ac:dyDescent="0.3"/>
    <row r="50" spans="2:14" x14ac:dyDescent="0.25">
      <c r="B50" s="495" t="s">
        <v>495</v>
      </c>
      <c r="C50" s="496"/>
      <c r="D50" s="496"/>
      <c r="E50" s="496"/>
      <c r="F50" s="496"/>
      <c r="G50" s="496"/>
      <c r="H50" s="496"/>
      <c r="I50" s="496"/>
      <c r="J50" s="496"/>
      <c r="K50" s="497" t="s">
        <v>496</v>
      </c>
      <c r="L50" s="497"/>
      <c r="M50" s="497"/>
      <c r="N50" s="498"/>
    </row>
    <row r="51" spans="2:14" ht="26.25" customHeight="1" x14ac:dyDescent="0.3">
      <c r="B51" s="499" t="s">
        <v>528</v>
      </c>
      <c r="C51" s="500"/>
      <c r="D51" s="500"/>
      <c r="E51" s="500"/>
      <c r="F51" s="500"/>
      <c r="G51" s="500"/>
      <c r="H51" s="500"/>
      <c r="I51" s="500"/>
      <c r="J51" s="500"/>
      <c r="K51" s="500"/>
      <c r="L51" s="500"/>
      <c r="M51" s="500"/>
      <c r="N51" s="501"/>
    </row>
    <row r="52" spans="2:14" ht="15" customHeight="1" x14ac:dyDescent="0.25">
      <c r="B52" s="251"/>
      <c r="C52" s="502" t="s">
        <v>497</v>
      </c>
      <c r="D52" s="502"/>
      <c r="E52" s="229" t="s">
        <v>498</v>
      </c>
      <c r="F52" s="139"/>
      <c r="G52" s="508"/>
      <c r="H52" s="508"/>
      <c r="J52" s="139" t="s">
        <v>499</v>
      </c>
      <c r="K52" s="139"/>
      <c r="L52" s="152" t="s">
        <v>500</v>
      </c>
      <c r="N52" s="156"/>
    </row>
    <row r="53" spans="2:14" ht="16.5" x14ac:dyDescent="0.3">
      <c r="B53" s="479" t="s">
        <v>512</v>
      </c>
      <c r="C53" s="480"/>
      <c r="D53" s="480"/>
      <c r="E53" s="480"/>
      <c r="F53" s="480"/>
      <c r="G53" s="480"/>
      <c r="H53" s="480"/>
      <c r="I53" s="480"/>
      <c r="J53" s="480"/>
      <c r="K53" s="480"/>
      <c r="L53" s="480"/>
      <c r="M53" s="480"/>
      <c r="N53" s="481"/>
    </row>
    <row r="54" spans="2:14" ht="16.5" x14ac:dyDescent="0.3">
      <c r="B54" s="482" t="s">
        <v>513</v>
      </c>
      <c r="C54" s="466"/>
      <c r="D54" s="466"/>
      <c r="E54" s="466"/>
      <c r="F54" s="466"/>
      <c r="G54" s="466"/>
      <c r="H54" s="466"/>
      <c r="I54" s="466"/>
      <c r="J54" s="466"/>
      <c r="K54" s="466"/>
      <c r="L54" s="466"/>
      <c r="M54" s="466"/>
      <c r="N54" s="467"/>
    </row>
    <row r="55" spans="2:14" ht="16.5" x14ac:dyDescent="0.3">
      <c r="B55" s="483" t="s">
        <v>501</v>
      </c>
      <c r="C55" s="484"/>
      <c r="D55" s="484"/>
      <c r="E55" s="484"/>
      <c r="F55" s="484"/>
      <c r="G55" s="484"/>
      <c r="H55" s="484"/>
      <c r="I55" s="484"/>
      <c r="J55" s="484"/>
      <c r="K55" s="484"/>
      <c r="L55" s="484"/>
      <c r="M55" s="484"/>
      <c r="N55" s="485"/>
    </row>
    <row r="56" spans="2:14" ht="15.75" customHeight="1" x14ac:dyDescent="0.3">
      <c r="B56" s="493" t="s">
        <v>520</v>
      </c>
      <c r="C56" s="494"/>
      <c r="D56" s="253">
        <v>2</v>
      </c>
      <c r="E56" s="252"/>
      <c r="F56" s="252"/>
      <c r="G56" s="252"/>
      <c r="H56" s="253" t="s">
        <v>519</v>
      </c>
      <c r="I56" s="252"/>
      <c r="J56" s="253"/>
      <c r="K56" s="542" t="s">
        <v>67</v>
      </c>
      <c r="L56" s="542"/>
      <c r="M56" s="542"/>
      <c r="N56" s="543"/>
    </row>
    <row r="57" spans="2:14" ht="15.75" customHeight="1" x14ac:dyDescent="0.3">
      <c r="B57" s="461" t="s">
        <v>521</v>
      </c>
      <c r="C57" s="462"/>
      <c r="D57" s="468">
        <v>40303</v>
      </c>
      <c r="E57" s="469"/>
      <c r="F57" s="254"/>
      <c r="G57" s="254"/>
      <c r="H57" s="255" t="s">
        <v>522</v>
      </c>
      <c r="I57" s="254"/>
      <c r="J57" s="255"/>
      <c r="K57" s="469">
        <v>912</v>
      </c>
      <c r="L57" s="469"/>
      <c r="M57" s="254"/>
      <c r="N57" s="256"/>
    </row>
    <row r="58" spans="2:14" ht="21" customHeight="1" x14ac:dyDescent="0.3">
      <c r="B58" s="470" t="s">
        <v>523</v>
      </c>
      <c r="C58" s="471"/>
      <c r="D58" s="472" t="s">
        <v>99</v>
      </c>
      <c r="E58" s="472"/>
      <c r="F58" s="472" t="e">
        <f>VLOOKUP(#REF!,PROFILE!#REF!,3,0)</f>
        <v>#REF!</v>
      </c>
      <c r="G58" s="472"/>
      <c r="H58" s="257" t="s">
        <v>524</v>
      </c>
      <c r="I58" s="257"/>
      <c r="J58" s="259"/>
      <c r="K58" s="472" t="s">
        <v>98</v>
      </c>
      <c r="L58" s="472"/>
      <c r="M58" s="472" t="e">
        <f>VLOOKUP(F57,PROFILE!C53:J78,2,0)</f>
        <v>#N/A</v>
      </c>
      <c r="N58" s="473"/>
    </row>
    <row r="59" spans="2:14" ht="16.5" x14ac:dyDescent="0.3">
      <c r="B59" s="487" t="s">
        <v>502</v>
      </c>
      <c r="C59" s="488"/>
      <c r="D59" s="488"/>
      <c r="E59" s="488"/>
      <c r="F59" s="488"/>
      <c r="G59" s="488"/>
      <c r="H59" s="488"/>
      <c r="I59" s="488"/>
      <c r="J59" s="488"/>
      <c r="K59" s="488"/>
      <c r="L59" s="488"/>
      <c r="M59" s="488"/>
      <c r="N59" s="489"/>
    </row>
    <row r="60" spans="2:14" ht="19.5" customHeight="1" x14ac:dyDescent="0.25">
      <c r="B60" s="507" t="s">
        <v>503</v>
      </c>
      <c r="C60" s="459" t="s">
        <v>525</v>
      </c>
      <c r="D60" s="459"/>
      <c r="E60" s="459"/>
      <c r="F60" s="459"/>
      <c r="G60" s="459"/>
      <c r="H60" s="459"/>
      <c r="I60" s="459" t="s">
        <v>526</v>
      </c>
      <c r="J60" s="459"/>
      <c r="K60" s="459"/>
      <c r="L60" s="459"/>
      <c r="M60" s="459"/>
      <c r="N60" s="460"/>
    </row>
    <row r="61" spans="2:14" ht="70.5" customHeight="1" x14ac:dyDescent="0.25">
      <c r="B61" s="507"/>
      <c r="C61" s="153" t="s">
        <v>515</v>
      </c>
      <c r="D61" s="153" t="s">
        <v>516</v>
      </c>
      <c r="E61" s="153" t="s">
        <v>527</v>
      </c>
      <c r="F61" s="153" t="s">
        <v>514</v>
      </c>
      <c r="G61" s="153" t="s">
        <v>518</v>
      </c>
      <c r="H61" s="223" t="s">
        <v>34</v>
      </c>
      <c r="I61" s="153" t="s">
        <v>515</v>
      </c>
      <c r="J61" s="153" t="s">
        <v>516</v>
      </c>
      <c r="K61" s="153" t="s">
        <v>527</v>
      </c>
      <c r="L61" s="153" t="s">
        <v>517</v>
      </c>
      <c r="M61" s="153" t="s">
        <v>518</v>
      </c>
      <c r="N61" s="224" t="s">
        <v>34</v>
      </c>
    </row>
    <row r="62" spans="2:14" ht="16.5" x14ac:dyDescent="0.3">
      <c r="B62" s="219" t="s">
        <v>11</v>
      </c>
      <c r="C62" s="260">
        <v>2</v>
      </c>
      <c r="D62" s="261">
        <v>2</v>
      </c>
      <c r="E62" s="261">
        <v>2</v>
      </c>
      <c r="F62" s="260">
        <v>31.5</v>
      </c>
      <c r="G62" s="159">
        <f>SUM(C62:F62)</f>
        <v>37.5</v>
      </c>
      <c r="H62" s="176" t="str">
        <f t="shared" ref="H62:H66" si="5">IF(G62&gt;=91,"A1",IF(G62&gt;=81,"A2",IF(G62&gt;=71,"B1",IF(G62&gt;=61,"B2",IF(G62&gt;=51,"C1",IF(G62&gt;=41,"C2",IF(G62&gt;=33,"D","E")))))))</f>
        <v>D</v>
      </c>
      <c r="I62" s="261">
        <v>2.5</v>
      </c>
      <c r="J62" s="261">
        <v>3</v>
      </c>
      <c r="K62" s="261">
        <v>4</v>
      </c>
      <c r="L62" s="262">
        <v>20.5</v>
      </c>
      <c r="M62" s="159">
        <f>SUM(I62:L62)</f>
        <v>30</v>
      </c>
      <c r="N62" s="230" t="str">
        <f t="shared" ref="N62:N66" si="6">IF(M62&gt;=91,"A1",IF(M62&gt;=81,"A2",IF(M62&gt;=71,"B1",IF(M62&gt;=61,"B2",IF(M62&gt;=51,"C1",IF(M62&gt;=41,"C2",IF(M62&gt;=33,"D","E")))))))</f>
        <v>E</v>
      </c>
    </row>
    <row r="63" spans="2:14" ht="16.5" x14ac:dyDescent="0.3">
      <c r="B63" s="219" t="s">
        <v>12</v>
      </c>
      <c r="C63" s="261">
        <v>5.75</v>
      </c>
      <c r="D63" s="261">
        <v>3</v>
      </c>
      <c r="E63" s="261">
        <v>2</v>
      </c>
      <c r="F63" s="261">
        <v>29.5</v>
      </c>
      <c r="G63" s="159">
        <f t="shared" ref="G63:G70" si="7">SUM(C63:F63)</f>
        <v>40.25</v>
      </c>
      <c r="H63" s="176" t="str">
        <f t="shared" si="5"/>
        <v>D</v>
      </c>
      <c r="I63" s="261">
        <v>3.25</v>
      </c>
      <c r="J63" s="261">
        <v>3</v>
      </c>
      <c r="K63" s="261">
        <v>4</v>
      </c>
      <c r="L63" s="261">
        <v>45</v>
      </c>
      <c r="M63" s="159">
        <f t="shared" ref="M63:M70" si="8">SUM(I63:L63)</f>
        <v>55.25</v>
      </c>
      <c r="N63" s="230" t="str">
        <f t="shared" si="6"/>
        <v>C1</v>
      </c>
    </row>
    <row r="64" spans="2:14" ht="16.5" x14ac:dyDescent="0.3">
      <c r="B64" s="219" t="s">
        <v>504</v>
      </c>
      <c r="C64" s="261">
        <v>2.5</v>
      </c>
      <c r="D64" s="261">
        <v>2.5</v>
      </c>
      <c r="E64" s="261">
        <v>3</v>
      </c>
      <c r="F64" s="261">
        <v>30</v>
      </c>
      <c r="G64" s="159">
        <f t="shared" si="7"/>
        <v>38</v>
      </c>
      <c r="H64" s="176" t="str">
        <f t="shared" si="5"/>
        <v>D</v>
      </c>
      <c r="I64" s="261">
        <v>1.75</v>
      </c>
      <c r="J64" s="261">
        <v>3</v>
      </c>
      <c r="K64" s="261">
        <v>3</v>
      </c>
      <c r="L64" s="261">
        <v>19</v>
      </c>
      <c r="M64" s="159">
        <f t="shared" si="8"/>
        <v>26.75</v>
      </c>
      <c r="N64" s="230" t="str">
        <f t="shared" si="6"/>
        <v>E</v>
      </c>
    </row>
    <row r="65" spans="2:14" ht="16.5" x14ac:dyDescent="0.3">
      <c r="B65" s="219" t="s">
        <v>22</v>
      </c>
      <c r="C65" s="261">
        <v>5.25</v>
      </c>
      <c r="D65" s="261">
        <v>3</v>
      </c>
      <c r="E65" s="261">
        <v>3</v>
      </c>
      <c r="F65" s="261">
        <v>28</v>
      </c>
      <c r="G65" s="159">
        <f t="shared" si="7"/>
        <v>39.25</v>
      </c>
      <c r="H65" s="176" t="str">
        <f t="shared" si="5"/>
        <v>D</v>
      </c>
      <c r="I65" s="261">
        <v>1</v>
      </c>
      <c r="J65" s="274">
        <v>3</v>
      </c>
      <c r="K65" s="274">
        <v>3</v>
      </c>
      <c r="L65" s="261">
        <v>37.5</v>
      </c>
      <c r="M65" s="159">
        <f t="shared" si="8"/>
        <v>44.5</v>
      </c>
      <c r="N65" s="230" t="str">
        <f t="shared" si="6"/>
        <v>C2</v>
      </c>
    </row>
    <row r="66" spans="2:14" ht="16.5" x14ac:dyDescent="0.3">
      <c r="B66" s="219" t="s">
        <v>25</v>
      </c>
      <c r="C66" s="261">
        <v>5.75</v>
      </c>
      <c r="D66" s="261">
        <v>3</v>
      </c>
      <c r="E66" s="261">
        <v>3</v>
      </c>
      <c r="F66" s="261">
        <v>23</v>
      </c>
      <c r="G66" s="159">
        <f t="shared" si="7"/>
        <v>34.75</v>
      </c>
      <c r="H66" s="176" t="str">
        <f t="shared" si="5"/>
        <v>D</v>
      </c>
      <c r="I66" s="261">
        <v>2.25</v>
      </c>
      <c r="J66" s="261">
        <v>2</v>
      </c>
      <c r="K66" s="261">
        <v>2</v>
      </c>
      <c r="L66" s="261">
        <v>21</v>
      </c>
      <c r="M66" s="159">
        <f t="shared" si="8"/>
        <v>27.25</v>
      </c>
      <c r="N66" s="230" t="str">
        <f t="shared" si="6"/>
        <v>E</v>
      </c>
    </row>
    <row r="67" spans="2:14" ht="16.5" x14ac:dyDescent="0.3">
      <c r="B67" s="219" t="s">
        <v>505</v>
      </c>
      <c r="C67" s="220"/>
      <c r="D67" s="220"/>
      <c r="E67" s="220"/>
      <c r="F67" s="261">
        <v>22</v>
      </c>
      <c r="G67" s="159">
        <f t="shared" si="7"/>
        <v>22</v>
      </c>
      <c r="H67" s="176"/>
      <c r="I67" s="220"/>
      <c r="J67" s="220"/>
      <c r="K67" s="220"/>
      <c r="L67" s="275">
        <v>31.5</v>
      </c>
      <c r="M67" s="159">
        <f t="shared" si="8"/>
        <v>31.5</v>
      </c>
      <c r="N67" s="224"/>
    </row>
    <row r="68" spans="2:14" ht="16.5" x14ac:dyDescent="0.3">
      <c r="B68" s="219" t="s">
        <v>487</v>
      </c>
      <c r="C68" s="220"/>
      <c r="D68" s="220"/>
      <c r="E68" s="220"/>
      <c r="F68" s="155">
        <v>29.5</v>
      </c>
      <c r="G68" s="159">
        <f t="shared" si="7"/>
        <v>29.5</v>
      </c>
      <c r="H68" s="223"/>
      <c r="I68" s="220"/>
      <c r="J68" s="220"/>
      <c r="K68" s="220"/>
      <c r="L68" s="275">
        <v>13</v>
      </c>
      <c r="M68" s="159">
        <f t="shared" si="8"/>
        <v>13</v>
      </c>
      <c r="N68" s="224"/>
    </row>
    <row r="69" spans="2:14" ht="16.5" x14ac:dyDescent="0.3">
      <c r="B69" s="219" t="s">
        <v>506</v>
      </c>
      <c r="C69" s="220"/>
      <c r="D69" s="220"/>
      <c r="E69" s="220"/>
      <c r="F69" s="220">
        <v>27</v>
      </c>
      <c r="G69" s="159">
        <f t="shared" si="7"/>
        <v>27</v>
      </c>
      <c r="H69" s="223"/>
      <c r="I69" s="220"/>
      <c r="J69" s="220"/>
      <c r="K69" s="220"/>
      <c r="L69" s="275">
        <v>29</v>
      </c>
      <c r="M69" s="159">
        <f t="shared" si="8"/>
        <v>29</v>
      </c>
      <c r="N69" s="224"/>
    </row>
    <row r="70" spans="2:14" ht="16.5" x14ac:dyDescent="0.3">
      <c r="B70" s="219" t="s">
        <v>557</v>
      </c>
      <c r="C70" s="220"/>
      <c r="D70" s="220"/>
      <c r="E70" s="220"/>
      <c r="F70" s="220">
        <v>8</v>
      </c>
      <c r="G70" s="217">
        <f t="shared" si="7"/>
        <v>8</v>
      </c>
      <c r="H70" s="218"/>
      <c r="I70" s="220"/>
      <c r="J70" s="220"/>
      <c r="K70" s="220"/>
      <c r="L70" s="275">
        <v>5</v>
      </c>
      <c r="M70" s="159">
        <f t="shared" si="8"/>
        <v>5</v>
      </c>
      <c r="N70" s="224"/>
    </row>
    <row r="71" spans="2:14" ht="21" customHeight="1" x14ac:dyDescent="0.3">
      <c r="B71" s="231" t="s">
        <v>536</v>
      </c>
      <c r="C71" s="463">
        <v>500</v>
      </c>
      <c r="D71" s="463"/>
      <c r="E71" s="486" t="s">
        <v>538</v>
      </c>
      <c r="F71" s="486"/>
      <c r="G71" s="465">
        <f>C72*100/500</f>
        <v>37.950000000000003</v>
      </c>
      <c r="H71" s="503"/>
      <c r="I71" s="486" t="s">
        <v>558</v>
      </c>
      <c r="J71" s="486"/>
      <c r="K71" s="222">
        <v>500</v>
      </c>
      <c r="L71" s="486" t="s">
        <v>560</v>
      </c>
      <c r="M71" s="486"/>
      <c r="N71" s="224">
        <f>K72*100/500</f>
        <v>36.75</v>
      </c>
    </row>
    <row r="72" spans="2:14" ht="17.25" customHeight="1" x14ac:dyDescent="0.3">
      <c r="B72" s="231" t="s">
        <v>537</v>
      </c>
      <c r="C72" s="511">
        <f>SUM(G62:G66)</f>
        <v>189.75</v>
      </c>
      <c r="D72" s="511"/>
      <c r="E72" s="486" t="s">
        <v>539</v>
      </c>
      <c r="F72" s="486"/>
      <c r="G72" s="509" t="str">
        <f>IF(G71&gt;=91,"A1",IF(G71&gt;=81,"A2",IF(G71&gt;=71,"B1",IF(G71&gt;=61,"B2",IF(G71&gt;=51,"C1",IF(G71&gt;=41,"C2",IF(G71&gt;=33,"D","E")))))))</f>
        <v>D</v>
      </c>
      <c r="H72" s="510"/>
      <c r="I72" s="486" t="s">
        <v>559</v>
      </c>
      <c r="J72" s="486"/>
      <c r="K72" s="216">
        <f>SUM(M62:M66)</f>
        <v>183.75</v>
      </c>
      <c r="L72" s="486" t="s">
        <v>561</v>
      </c>
      <c r="M72" s="486"/>
      <c r="N72" s="230" t="str">
        <f>IF(N71&gt;=91,"A1",IF(N71&gt;=81,"A2",IF(N71&gt;=71,"B1",IF(N71&gt;=61,"B2",IF(N71&gt;=51,"C1",IF(N71&gt;=41,"C2",IF(N71&gt;=33,"D","E")))))))</f>
        <v>D</v>
      </c>
    </row>
    <row r="73" spans="2:14" ht="35.25" customHeight="1" x14ac:dyDescent="0.3">
      <c r="B73" s="512" t="s">
        <v>556</v>
      </c>
      <c r="C73" s="513"/>
      <c r="D73" s="514"/>
      <c r="E73" s="515">
        <f>C72+K72</f>
        <v>373.5</v>
      </c>
      <c r="F73" s="516"/>
      <c r="G73" s="490" t="s">
        <v>562</v>
      </c>
      <c r="H73" s="491"/>
      <c r="I73" s="492"/>
      <c r="J73" s="265">
        <f>E73*100/1000</f>
        <v>37.35</v>
      </c>
      <c r="K73" s="266" t="s">
        <v>507</v>
      </c>
      <c r="L73" s="266"/>
      <c r="M73" s="517" t="str">
        <f>IF(J73&gt;=91,"A1",IF(J73&gt;=81,"A2",IF(J73&gt;=71,"B1",IF(J73&gt;=61,"B2",IF(J73&gt;=51,"C1",IF(J73&gt;=41,"C2",IF(J73&gt;=33,"D","E")))))))</f>
        <v>D</v>
      </c>
      <c r="N73" s="518"/>
    </row>
    <row r="74" spans="2:14" x14ac:dyDescent="0.25">
      <c r="B74" s="547" t="s">
        <v>373</v>
      </c>
      <c r="C74" s="548"/>
      <c r="D74" s="548"/>
      <c r="E74" s="548"/>
      <c r="F74" s="548"/>
      <c r="G74" s="548"/>
      <c r="H74" s="548"/>
      <c r="I74" s="548"/>
      <c r="J74" s="548"/>
      <c r="K74" s="548"/>
      <c r="L74" s="548"/>
      <c r="M74" s="548"/>
      <c r="N74" s="549"/>
    </row>
    <row r="75" spans="2:14" ht="16.5" x14ac:dyDescent="0.3">
      <c r="B75" s="476" t="s">
        <v>377</v>
      </c>
      <c r="C75" s="477"/>
      <c r="D75" s="477"/>
      <c r="E75" s="477"/>
      <c r="F75" s="477"/>
      <c r="G75" s="463" t="s">
        <v>404</v>
      </c>
      <c r="H75" s="463"/>
      <c r="I75" s="463"/>
      <c r="J75" s="463"/>
      <c r="K75" s="463"/>
      <c r="L75" s="463" t="s">
        <v>404</v>
      </c>
      <c r="M75" s="463"/>
      <c r="N75" s="464"/>
    </row>
    <row r="76" spans="2:14" ht="16.5" x14ac:dyDescent="0.3">
      <c r="B76" s="478" t="s">
        <v>378</v>
      </c>
      <c r="C76" s="463"/>
      <c r="D76" s="463"/>
      <c r="E76" s="463"/>
      <c r="F76" s="463"/>
      <c r="G76" s="463"/>
      <c r="H76" s="463"/>
      <c r="I76" s="463"/>
      <c r="J76" s="463"/>
      <c r="K76" s="463"/>
      <c r="L76" s="463"/>
      <c r="M76" s="463"/>
      <c r="N76" s="464"/>
    </row>
    <row r="77" spans="2:14" ht="16.5" x14ac:dyDescent="0.3">
      <c r="B77" s="478" t="s">
        <v>375</v>
      </c>
      <c r="C77" s="463"/>
      <c r="D77" s="463"/>
      <c r="E77" s="463"/>
      <c r="F77" s="463"/>
      <c r="G77" s="463" t="s">
        <v>376</v>
      </c>
      <c r="H77" s="463"/>
      <c r="I77" s="463"/>
      <c r="J77" s="463"/>
      <c r="K77" s="463"/>
      <c r="L77" s="463" t="s">
        <v>508</v>
      </c>
      <c r="M77" s="463"/>
      <c r="N77" s="464"/>
    </row>
    <row r="78" spans="2:14" ht="16.5" x14ac:dyDescent="0.3">
      <c r="B78" s="474" t="s">
        <v>379</v>
      </c>
      <c r="C78" s="475"/>
      <c r="D78" s="475"/>
      <c r="E78" s="475"/>
      <c r="F78" s="475"/>
      <c r="G78" s="465" t="s">
        <v>394</v>
      </c>
      <c r="H78" s="466"/>
      <c r="I78" s="466"/>
      <c r="J78" s="466"/>
      <c r="K78" s="503"/>
      <c r="L78" s="463" t="s">
        <v>394</v>
      </c>
      <c r="M78" s="463"/>
      <c r="N78" s="464"/>
    </row>
    <row r="79" spans="2:14" ht="16.5" x14ac:dyDescent="0.3">
      <c r="B79" s="474" t="s">
        <v>380</v>
      </c>
      <c r="C79" s="475"/>
      <c r="D79" s="475"/>
      <c r="E79" s="475"/>
      <c r="F79" s="475"/>
      <c r="G79" s="465" t="s">
        <v>399</v>
      </c>
      <c r="H79" s="466"/>
      <c r="I79" s="466"/>
      <c r="J79" s="466"/>
      <c r="K79" s="503"/>
      <c r="L79" s="463" t="s">
        <v>394</v>
      </c>
      <c r="M79" s="463"/>
      <c r="N79" s="464"/>
    </row>
    <row r="80" spans="2:14" ht="16.5" x14ac:dyDescent="0.3">
      <c r="B80" s="504" t="s">
        <v>381</v>
      </c>
      <c r="C80" s="505"/>
      <c r="D80" s="505"/>
      <c r="E80" s="505"/>
      <c r="F80" s="506"/>
      <c r="G80" s="465" t="s">
        <v>399</v>
      </c>
      <c r="H80" s="466"/>
      <c r="I80" s="466"/>
      <c r="J80" s="466"/>
      <c r="K80" s="503"/>
      <c r="L80" s="465" t="s">
        <v>399</v>
      </c>
      <c r="M80" s="466"/>
      <c r="N80" s="467"/>
    </row>
    <row r="81" spans="2:14" ht="16.5" x14ac:dyDescent="0.3">
      <c r="B81" s="504" t="s">
        <v>382</v>
      </c>
      <c r="C81" s="505"/>
      <c r="D81" s="505"/>
      <c r="E81" s="505"/>
      <c r="F81" s="506"/>
      <c r="G81" s="465" t="s">
        <v>399</v>
      </c>
      <c r="H81" s="466"/>
      <c r="I81" s="466"/>
      <c r="J81" s="466"/>
      <c r="K81" s="503"/>
      <c r="L81" s="465" t="s">
        <v>399</v>
      </c>
      <c r="M81" s="466"/>
      <c r="N81" s="467"/>
    </row>
    <row r="82" spans="2:14" ht="16.5" x14ac:dyDescent="0.3">
      <c r="B82" s="478" t="s">
        <v>383</v>
      </c>
      <c r="C82" s="463"/>
      <c r="D82" s="463"/>
      <c r="E82" s="463"/>
      <c r="F82" s="463"/>
      <c r="G82" s="463"/>
      <c r="H82" s="463"/>
      <c r="I82" s="463"/>
      <c r="J82" s="463"/>
      <c r="K82" s="463"/>
      <c r="L82" s="463"/>
      <c r="M82" s="463"/>
      <c r="N82" s="464"/>
    </row>
    <row r="83" spans="2:14" ht="16.5" x14ac:dyDescent="0.3">
      <c r="B83" s="478" t="s">
        <v>375</v>
      </c>
      <c r="C83" s="463"/>
      <c r="D83" s="463"/>
      <c r="E83" s="463"/>
      <c r="F83" s="463"/>
      <c r="G83" s="463" t="s">
        <v>376</v>
      </c>
      <c r="H83" s="463"/>
      <c r="I83" s="463"/>
      <c r="J83" s="463"/>
      <c r="K83" s="463"/>
      <c r="L83" s="463" t="s">
        <v>508</v>
      </c>
      <c r="M83" s="463"/>
      <c r="N83" s="464"/>
    </row>
    <row r="84" spans="2:14" ht="16.5" x14ac:dyDescent="0.3">
      <c r="B84" s="476" t="s">
        <v>384</v>
      </c>
      <c r="C84" s="477"/>
      <c r="D84" s="477"/>
      <c r="E84" s="477"/>
      <c r="F84" s="477"/>
      <c r="G84" s="477"/>
      <c r="H84" s="545" t="s">
        <v>564</v>
      </c>
      <c r="I84" s="545"/>
      <c r="J84" s="545"/>
      <c r="K84" s="545"/>
      <c r="L84" s="545"/>
      <c r="M84" s="545"/>
      <c r="N84" s="546"/>
    </row>
    <row r="85" spans="2:14" ht="16.5" x14ac:dyDescent="0.3">
      <c r="B85" s="221" t="s">
        <v>385</v>
      </c>
      <c r="C85" s="537" t="s">
        <v>584</v>
      </c>
      <c r="D85" s="538"/>
      <c r="E85" s="538"/>
      <c r="F85" s="538"/>
      <c r="G85" s="538"/>
      <c r="H85" s="226" t="s">
        <v>509</v>
      </c>
      <c r="I85" s="226"/>
      <c r="J85" s="227"/>
      <c r="K85" s="227" t="s">
        <v>587</v>
      </c>
      <c r="L85" s="227"/>
      <c r="M85" s="227"/>
      <c r="N85" s="228"/>
    </row>
    <row r="86" spans="2:14" ht="15" customHeight="1" x14ac:dyDescent="0.25">
      <c r="B86" s="483" t="s">
        <v>510</v>
      </c>
      <c r="C86" s="484"/>
      <c r="D86" s="484"/>
      <c r="E86" s="484"/>
      <c r="F86" s="484"/>
      <c r="G86" s="519"/>
      <c r="H86" s="533" t="s">
        <v>511</v>
      </c>
      <c r="I86" s="484"/>
      <c r="J86" s="484"/>
      <c r="K86" s="484"/>
      <c r="L86" s="484"/>
      <c r="M86" s="484"/>
      <c r="N86" s="485"/>
    </row>
    <row r="87" spans="2:14" ht="12" customHeight="1" x14ac:dyDescent="0.25">
      <c r="B87" s="479"/>
      <c r="C87" s="480"/>
      <c r="D87" s="480"/>
      <c r="E87" s="480"/>
      <c r="F87" s="480"/>
      <c r="G87" s="523"/>
      <c r="H87" s="536"/>
      <c r="I87" s="480"/>
      <c r="J87" s="480"/>
      <c r="K87" s="480"/>
      <c r="L87" s="480"/>
      <c r="M87" s="480"/>
      <c r="N87" s="481"/>
    </row>
    <row r="88" spans="2:14" ht="0.75" customHeight="1" x14ac:dyDescent="0.3">
      <c r="B88" s="221"/>
      <c r="C88" s="222"/>
      <c r="D88" s="222"/>
      <c r="E88" s="170"/>
      <c r="F88" s="170"/>
      <c r="G88" s="170"/>
      <c r="H88" s="170"/>
      <c r="I88" s="170"/>
      <c r="J88" s="170"/>
      <c r="K88" s="222"/>
      <c r="L88" s="222"/>
      <c r="M88" s="222"/>
      <c r="N88" s="171"/>
    </row>
    <row r="89" spans="2:14" ht="1.5" hidden="1" customHeight="1" x14ac:dyDescent="0.3">
      <c r="B89" s="221"/>
      <c r="C89" s="222"/>
      <c r="D89" s="222"/>
      <c r="E89" s="170"/>
      <c r="F89" s="170"/>
      <c r="G89" s="170"/>
      <c r="H89" s="170"/>
      <c r="I89" s="170"/>
      <c r="J89" s="170"/>
      <c r="K89" s="222"/>
      <c r="L89" s="222"/>
      <c r="M89" s="222"/>
      <c r="N89" s="171"/>
    </row>
    <row r="90" spans="2:14" ht="2.25" customHeight="1" x14ac:dyDescent="0.3">
      <c r="B90" s="482"/>
      <c r="C90" s="466"/>
      <c r="D90" s="466"/>
      <c r="E90" s="466"/>
      <c r="F90" s="466"/>
      <c r="G90" s="466"/>
      <c r="H90" s="466"/>
      <c r="I90" s="466"/>
      <c r="J90" s="466"/>
      <c r="K90" s="466"/>
      <c r="L90" s="466"/>
      <c r="M90" s="466"/>
      <c r="N90" s="467"/>
    </row>
    <row r="91" spans="2:14" ht="16.5" x14ac:dyDescent="0.3">
      <c r="B91" s="478" t="s">
        <v>386</v>
      </c>
      <c r="C91" s="463"/>
      <c r="D91" s="463"/>
      <c r="E91" s="463"/>
      <c r="F91" s="463"/>
      <c r="G91" s="463"/>
      <c r="H91" s="463"/>
      <c r="I91" s="465" t="s">
        <v>387</v>
      </c>
      <c r="J91" s="466"/>
      <c r="K91" s="466"/>
      <c r="L91" s="466"/>
      <c r="M91" s="466"/>
      <c r="N91" s="467"/>
    </row>
    <row r="92" spans="2:14" ht="16.5" x14ac:dyDescent="0.3">
      <c r="B92" s="219" t="s">
        <v>388</v>
      </c>
      <c r="C92" s="463" t="s">
        <v>19</v>
      </c>
      <c r="D92" s="463"/>
      <c r="E92" s="465" t="s">
        <v>388</v>
      </c>
      <c r="F92" s="503"/>
      <c r="G92" s="463" t="s">
        <v>19</v>
      </c>
      <c r="H92" s="463"/>
      <c r="I92" s="267"/>
      <c r="J92" s="254"/>
      <c r="K92" s="268" t="s">
        <v>389</v>
      </c>
      <c r="L92" s="226"/>
      <c r="M92" s="269" t="s">
        <v>19</v>
      </c>
      <c r="N92" s="256"/>
    </row>
    <row r="93" spans="2:14" ht="16.5" x14ac:dyDescent="0.3">
      <c r="B93" s="219" t="s">
        <v>390</v>
      </c>
      <c r="C93" s="463" t="s">
        <v>391</v>
      </c>
      <c r="D93" s="463"/>
      <c r="E93" s="463" t="s">
        <v>392</v>
      </c>
      <c r="F93" s="463"/>
      <c r="G93" s="463" t="s">
        <v>393</v>
      </c>
      <c r="H93" s="463"/>
      <c r="I93" s="267"/>
      <c r="J93" s="254"/>
      <c r="K93" s="465">
        <v>3</v>
      </c>
      <c r="L93" s="503"/>
      <c r="M93" s="249" t="s">
        <v>394</v>
      </c>
      <c r="N93" s="256"/>
    </row>
    <row r="94" spans="2:14" ht="16.5" x14ac:dyDescent="0.3">
      <c r="B94" s="219" t="s">
        <v>395</v>
      </c>
      <c r="C94" s="463" t="s">
        <v>396</v>
      </c>
      <c r="D94" s="463"/>
      <c r="E94" s="463" t="s">
        <v>397</v>
      </c>
      <c r="F94" s="463"/>
      <c r="G94" s="463" t="s">
        <v>398</v>
      </c>
      <c r="H94" s="463"/>
      <c r="I94" s="267"/>
      <c r="J94" s="254"/>
      <c r="K94" s="465">
        <v>2</v>
      </c>
      <c r="L94" s="503"/>
      <c r="M94" s="249" t="s">
        <v>399</v>
      </c>
      <c r="N94" s="256"/>
    </row>
    <row r="95" spans="2:14" ht="16.5" x14ac:dyDescent="0.3">
      <c r="B95" s="219" t="s">
        <v>400</v>
      </c>
      <c r="C95" s="463" t="s">
        <v>401</v>
      </c>
      <c r="D95" s="463"/>
      <c r="E95" s="463" t="s">
        <v>402</v>
      </c>
      <c r="F95" s="463"/>
      <c r="G95" s="463" t="s">
        <v>403</v>
      </c>
      <c r="H95" s="463"/>
      <c r="I95" s="267"/>
      <c r="J95" s="254"/>
      <c r="K95" s="465">
        <v>1</v>
      </c>
      <c r="L95" s="503"/>
      <c r="M95" s="249" t="s">
        <v>404</v>
      </c>
      <c r="N95" s="256"/>
    </row>
    <row r="96" spans="2:14" ht="17.25" thickBot="1" x14ac:dyDescent="0.35">
      <c r="B96" s="270" t="s">
        <v>405</v>
      </c>
      <c r="C96" s="544" t="s">
        <v>406</v>
      </c>
      <c r="D96" s="544"/>
      <c r="E96" s="544" t="s">
        <v>407</v>
      </c>
      <c r="F96" s="544"/>
      <c r="G96" s="544" t="s">
        <v>408</v>
      </c>
      <c r="H96" s="544"/>
      <c r="I96" s="271"/>
      <c r="J96" s="272"/>
      <c r="K96" s="272"/>
      <c r="L96" s="272"/>
      <c r="M96" s="272"/>
      <c r="N96" s="273"/>
    </row>
    <row r="97" spans="2:14" ht="15.75" thickBot="1" x14ac:dyDescent="0.3"/>
    <row r="98" spans="2:14" x14ac:dyDescent="0.25">
      <c r="B98" s="495" t="s">
        <v>495</v>
      </c>
      <c r="C98" s="496"/>
      <c r="D98" s="496"/>
      <c r="E98" s="496"/>
      <c r="F98" s="496"/>
      <c r="G98" s="496"/>
      <c r="H98" s="496"/>
      <c r="I98" s="496"/>
      <c r="J98" s="496"/>
      <c r="K98" s="497" t="s">
        <v>496</v>
      </c>
      <c r="L98" s="497"/>
      <c r="M98" s="497"/>
      <c r="N98" s="498"/>
    </row>
    <row r="99" spans="2:14" ht="26.25" customHeight="1" x14ac:dyDescent="0.3">
      <c r="B99" s="499" t="s">
        <v>528</v>
      </c>
      <c r="C99" s="500"/>
      <c r="D99" s="500"/>
      <c r="E99" s="500"/>
      <c r="F99" s="500"/>
      <c r="G99" s="500"/>
      <c r="H99" s="500"/>
      <c r="I99" s="500"/>
      <c r="J99" s="500"/>
      <c r="K99" s="500"/>
      <c r="L99" s="500"/>
      <c r="M99" s="500"/>
      <c r="N99" s="501"/>
    </row>
    <row r="100" spans="2:14" ht="15" customHeight="1" x14ac:dyDescent="0.25">
      <c r="B100" s="251"/>
      <c r="C100" s="502" t="s">
        <v>497</v>
      </c>
      <c r="D100" s="502"/>
      <c r="E100" s="229" t="s">
        <v>498</v>
      </c>
      <c r="F100" s="139"/>
      <c r="G100" s="508"/>
      <c r="H100" s="508"/>
      <c r="J100" s="139" t="s">
        <v>499</v>
      </c>
      <c r="K100" s="139"/>
      <c r="L100" s="152" t="s">
        <v>500</v>
      </c>
      <c r="N100" s="156"/>
    </row>
    <row r="101" spans="2:14" ht="16.5" x14ac:dyDescent="0.3">
      <c r="B101" s="479" t="s">
        <v>512</v>
      </c>
      <c r="C101" s="480"/>
      <c r="D101" s="480"/>
      <c r="E101" s="480"/>
      <c r="F101" s="480"/>
      <c r="G101" s="480"/>
      <c r="H101" s="480"/>
      <c r="I101" s="480"/>
      <c r="J101" s="480"/>
      <c r="K101" s="480"/>
      <c r="L101" s="480"/>
      <c r="M101" s="480"/>
      <c r="N101" s="481"/>
    </row>
    <row r="102" spans="2:14" ht="16.5" x14ac:dyDescent="0.3">
      <c r="B102" s="482" t="s">
        <v>513</v>
      </c>
      <c r="C102" s="466"/>
      <c r="D102" s="466"/>
      <c r="E102" s="466"/>
      <c r="F102" s="466"/>
      <c r="G102" s="466"/>
      <c r="H102" s="466"/>
      <c r="I102" s="466"/>
      <c r="J102" s="466"/>
      <c r="K102" s="466"/>
      <c r="L102" s="466"/>
      <c r="M102" s="466"/>
      <c r="N102" s="467"/>
    </row>
    <row r="103" spans="2:14" ht="16.5" x14ac:dyDescent="0.3">
      <c r="B103" s="483" t="s">
        <v>501</v>
      </c>
      <c r="C103" s="484"/>
      <c r="D103" s="484"/>
      <c r="E103" s="484"/>
      <c r="F103" s="484"/>
      <c r="G103" s="484"/>
      <c r="H103" s="484"/>
      <c r="I103" s="484"/>
      <c r="J103" s="484"/>
      <c r="K103" s="484"/>
      <c r="L103" s="484"/>
      <c r="M103" s="484"/>
      <c r="N103" s="485"/>
    </row>
    <row r="104" spans="2:14" ht="16.5" x14ac:dyDescent="0.3">
      <c r="B104" s="493" t="s">
        <v>520</v>
      </c>
      <c r="C104" s="494"/>
      <c r="D104" s="252">
        <v>3</v>
      </c>
      <c r="E104" s="252"/>
      <c r="F104" s="252"/>
      <c r="G104" s="252"/>
      <c r="H104" s="253" t="s">
        <v>519</v>
      </c>
      <c r="I104" s="252"/>
      <c r="J104" s="253"/>
      <c r="K104" s="542" t="s">
        <v>68</v>
      </c>
      <c r="L104" s="542"/>
      <c r="M104" s="252"/>
      <c r="N104" s="276"/>
    </row>
    <row r="105" spans="2:14" ht="15.75" customHeight="1" x14ac:dyDescent="0.3">
      <c r="B105" s="461" t="s">
        <v>521</v>
      </c>
      <c r="C105" s="462"/>
      <c r="D105" s="468">
        <v>40633</v>
      </c>
      <c r="E105" s="469"/>
      <c r="F105" s="254"/>
      <c r="G105" s="254"/>
      <c r="H105" s="255" t="s">
        <v>522</v>
      </c>
      <c r="I105" s="254"/>
      <c r="J105" s="255"/>
      <c r="K105" s="469">
        <v>1448</v>
      </c>
      <c r="L105" s="469"/>
      <c r="M105" s="254"/>
      <c r="N105" s="256"/>
    </row>
    <row r="106" spans="2:14" ht="21.75" customHeight="1" x14ac:dyDescent="0.3">
      <c r="B106" s="470" t="s">
        <v>523</v>
      </c>
      <c r="C106" s="471"/>
      <c r="D106" s="472" t="s">
        <v>102</v>
      </c>
      <c r="E106" s="472"/>
      <c r="F106" s="472" t="e">
        <f>VLOOKUP(#REF!,PROFILE!#REF!,3,0)</f>
        <v>#REF!</v>
      </c>
      <c r="G106" s="472"/>
      <c r="H106" s="257" t="s">
        <v>524</v>
      </c>
      <c r="I106" s="257"/>
      <c r="J106" s="259"/>
      <c r="K106" s="472" t="s">
        <v>531</v>
      </c>
      <c r="L106" s="472"/>
      <c r="M106" s="472" t="e">
        <f>VLOOKUP(F105,PROFILE!C101:J126,2,0)</f>
        <v>#N/A</v>
      </c>
      <c r="N106" s="473"/>
    </row>
    <row r="107" spans="2:14" ht="16.5" x14ac:dyDescent="0.3">
      <c r="B107" s="487" t="s">
        <v>502</v>
      </c>
      <c r="C107" s="488"/>
      <c r="D107" s="488"/>
      <c r="E107" s="488"/>
      <c r="F107" s="488"/>
      <c r="G107" s="488"/>
      <c r="H107" s="488"/>
      <c r="I107" s="488"/>
      <c r="J107" s="488"/>
      <c r="K107" s="488"/>
      <c r="L107" s="488"/>
      <c r="M107" s="488"/>
      <c r="N107" s="489"/>
    </row>
    <row r="108" spans="2:14" ht="19.5" customHeight="1" x14ac:dyDescent="0.25">
      <c r="B108" s="507" t="s">
        <v>503</v>
      </c>
      <c r="C108" s="459" t="s">
        <v>525</v>
      </c>
      <c r="D108" s="459"/>
      <c r="E108" s="459"/>
      <c r="F108" s="459"/>
      <c r="G108" s="459"/>
      <c r="H108" s="459"/>
      <c r="I108" s="459" t="s">
        <v>526</v>
      </c>
      <c r="J108" s="459"/>
      <c r="K108" s="459"/>
      <c r="L108" s="459"/>
      <c r="M108" s="459"/>
      <c r="N108" s="460"/>
    </row>
    <row r="109" spans="2:14" ht="70.5" customHeight="1" x14ac:dyDescent="0.25">
      <c r="B109" s="507"/>
      <c r="C109" s="153" t="s">
        <v>515</v>
      </c>
      <c r="D109" s="153" t="s">
        <v>516</v>
      </c>
      <c r="E109" s="153" t="s">
        <v>527</v>
      </c>
      <c r="F109" s="153" t="s">
        <v>514</v>
      </c>
      <c r="G109" s="153" t="s">
        <v>518</v>
      </c>
      <c r="H109" s="223" t="s">
        <v>34</v>
      </c>
      <c r="I109" s="153" t="s">
        <v>515</v>
      </c>
      <c r="J109" s="153" t="s">
        <v>516</v>
      </c>
      <c r="K109" s="153" t="s">
        <v>527</v>
      </c>
      <c r="L109" s="153" t="s">
        <v>517</v>
      </c>
      <c r="M109" s="153" t="s">
        <v>518</v>
      </c>
      <c r="N109" s="224" t="s">
        <v>34</v>
      </c>
    </row>
    <row r="110" spans="2:14" ht="16.5" x14ac:dyDescent="0.3">
      <c r="B110" s="219" t="s">
        <v>11</v>
      </c>
      <c r="C110" s="277">
        <v>4.75</v>
      </c>
      <c r="D110" s="261">
        <v>3</v>
      </c>
      <c r="E110" s="261">
        <v>3</v>
      </c>
      <c r="F110" s="277">
        <v>46</v>
      </c>
      <c r="G110" s="159">
        <f>SUM(C110:F110)</f>
        <v>56.75</v>
      </c>
      <c r="H110" s="176" t="str">
        <f t="shared" ref="H110:H114" si="9">IF(G110&gt;=91,"A1",IF(G110&gt;=81,"A2",IF(G110&gt;=71,"B1",IF(G110&gt;=61,"B2",IF(G110&gt;=51,"C1",IF(G110&gt;=41,"C2",IF(G110&gt;=33,"D","E")))))))</f>
        <v>C1</v>
      </c>
      <c r="I110" s="261">
        <v>4.5</v>
      </c>
      <c r="J110" s="261">
        <v>4.5</v>
      </c>
      <c r="K110" s="261">
        <v>5</v>
      </c>
      <c r="L110" s="262">
        <v>42.5</v>
      </c>
      <c r="M110" s="159">
        <f>SUM(I110:L110)</f>
        <v>56.5</v>
      </c>
      <c r="N110" s="230" t="str">
        <f t="shared" ref="N110:N114" si="10">IF(M110&gt;=91,"A1",IF(M110&gt;=81,"A2",IF(M110&gt;=71,"B1",IF(M110&gt;=61,"B2",IF(M110&gt;=51,"C1",IF(M110&gt;=41,"C2",IF(M110&gt;=33,"D","E")))))))</f>
        <v>C1</v>
      </c>
    </row>
    <row r="111" spans="2:14" ht="16.5" x14ac:dyDescent="0.3">
      <c r="B111" s="219" t="s">
        <v>12</v>
      </c>
      <c r="C111" s="277">
        <v>6.5</v>
      </c>
      <c r="D111" s="261">
        <v>4</v>
      </c>
      <c r="E111" s="261">
        <v>4</v>
      </c>
      <c r="F111" s="261">
        <v>40</v>
      </c>
      <c r="G111" s="159">
        <f t="shared" ref="G111:G118" si="11">SUM(C111:F111)</f>
        <v>54.5</v>
      </c>
      <c r="H111" s="176" t="str">
        <f t="shared" si="9"/>
        <v>C1</v>
      </c>
      <c r="I111" s="261">
        <v>3.5</v>
      </c>
      <c r="J111" s="261">
        <v>3</v>
      </c>
      <c r="K111" s="261">
        <v>4</v>
      </c>
      <c r="L111" s="261">
        <v>45</v>
      </c>
      <c r="M111" s="159">
        <f t="shared" ref="M111:M118" si="12">SUM(I111:L111)</f>
        <v>55.5</v>
      </c>
      <c r="N111" s="230" t="str">
        <f t="shared" si="10"/>
        <v>C1</v>
      </c>
    </row>
    <row r="112" spans="2:14" ht="16.5" x14ac:dyDescent="0.3">
      <c r="B112" s="219" t="s">
        <v>504</v>
      </c>
      <c r="C112" s="261">
        <v>4.5</v>
      </c>
      <c r="D112" s="261">
        <v>3</v>
      </c>
      <c r="E112" s="261">
        <v>3</v>
      </c>
      <c r="F112" s="261">
        <v>40</v>
      </c>
      <c r="G112" s="159">
        <f t="shared" si="11"/>
        <v>50.5</v>
      </c>
      <c r="H112" s="176" t="str">
        <f t="shared" si="9"/>
        <v>C2</v>
      </c>
      <c r="I112" s="261">
        <v>4.25</v>
      </c>
      <c r="J112" s="261">
        <v>3</v>
      </c>
      <c r="K112" s="261">
        <v>3</v>
      </c>
      <c r="L112" s="263">
        <v>29</v>
      </c>
      <c r="M112" s="159">
        <f t="shared" si="12"/>
        <v>39.25</v>
      </c>
      <c r="N112" s="230" t="str">
        <f t="shared" si="10"/>
        <v>D</v>
      </c>
    </row>
    <row r="113" spans="2:14" ht="16.5" x14ac:dyDescent="0.3">
      <c r="B113" s="219" t="s">
        <v>22</v>
      </c>
      <c r="C113" s="261">
        <v>6.5</v>
      </c>
      <c r="D113" s="261">
        <v>4</v>
      </c>
      <c r="E113" s="261">
        <v>4</v>
      </c>
      <c r="F113" s="261">
        <v>50</v>
      </c>
      <c r="G113" s="159">
        <f t="shared" si="11"/>
        <v>64.5</v>
      </c>
      <c r="H113" s="176" t="str">
        <f t="shared" si="9"/>
        <v>B2</v>
      </c>
      <c r="I113" s="261">
        <v>6.5</v>
      </c>
      <c r="J113" s="264">
        <v>3.5</v>
      </c>
      <c r="K113" s="264">
        <v>4</v>
      </c>
      <c r="L113" s="261">
        <v>49</v>
      </c>
      <c r="M113" s="159">
        <f t="shared" si="12"/>
        <v>63</v>
      </c>
      <c r="N113" s="230" t="str">
        <f t="shared" si="10"/>
        <v>B2</v>
      </c>
    </row>
    <row r="114" spans="2:14" ht="16.5" x14ac:dyDescent="0.3">
      <c r="B114" s="219" t="s">
        <v>25</v>
      </c>
      <c r="C114" s="261">
        <v>6.5</v>
      </c>
      <c r="D114" s="261">
        <v>4</v>
      </c>
      <c r="E114" s="261">
        <v>4</v>
      </c>
      <c r="F114" s="261">
        <v>46.5</v>
      </c>
      <c r="G114" s="159">
        <f t="shared" si="11"/>
        <v>61</v>
      </c>
      <c r="H114" s="176" t="str">
        <f t="shared" si="9"/>
        <v>B2</v>
      </c>
      <c r="I114" s="261">
        <v>5.75</v>
      </c>
      <c r="J114" s="261">
        <v>2</v>
      </c>
      <c r="K114" s="261">
        <v>2</v>
      </c>
      <c r="L114" s="261">
        <v>38</v>
      </c>
      <c r="M114" s="159">
        <f t="shared" si="12"/>
        <v>47.75</v>
      </c>
      <c r="N114" s="230" t="str">
        <f t="shared" si="10"/>
        <v>C2</v>
      </c>
    </row>
    <row r="115" spans="2:14" ht="16.5" x14ac:dyDescent="0.3">
      <c r="B115" s="219" t="s">
        <v>505</v>
      </c>
      <c r="C115" s="220"/>
      <c r="D115" s="220"/>
      <c r="E115" s="220"/>
      <c r="F115" s="261">
        <v>40.5</v>
      </c>
      <c r="G115" s="159">
        <f t="shared" si="11"/>
        <v>40.5</v>
      </c>
      <c r="H115" s="176"/>
      <c r="I115" s="220"/>
      <c r="J115" s="220"/>
      <c r="K115" s="220"/>
      <c r="L115" s="275">
        <v>38.5</v>
      </c>
      <c r="M115" s="159">
        <f t="shared" si="12"/>
        <v>38.5</v>
      </c>
      <c r="N115" s="224"/>
    </row>
    <row r="116" spans="2:14" ht="16.5" x14ac:dyDescent="0.3">
      <c r="B116" s="219" t="s">
        <v>487</v>
      </c>
      <c r="C116" s="220"/>
      <c r="D116" s="220"/>
      <c r="E116" s="220"/>
      <c r="F116" s="155">
        <v>34.5</v>
      </c>
      <c r="G116" s="159">
        <f t="shared" si="11"/>
        <v>34.5</v>
      </c>
      <c r="H116" s="223"/>
      <c r="I116" s="220"/>
      <c r="J116" s="220"/>
      <c r="K116" s="220"/>
      <c r="L116" s="275">
        <v>40</v>
      </c>
      <c r="M116" s="159">
        <f t="shared" si="12"/>
        <v>40</v>
      </c>
      <c r="N116" s="224"/>
    </row>
    <row r="117" spans="2:14" ht="16.5" x14ac:dyDescent="0.3">
      <c r="B117" s="219" t="s">
        <v>506</v>
      </c>
      <c r="C117" s="220"/>
      <c r="D117" s="220"/>
      <c r="E117" s="220"/>
      <c r="F117" s="220">
        <v>46</v>
      </c>
      <c r="G117" s="159">
        <f t="shared" si="11"/>
        <v>46</v>
      </c>
      <c r="H117" s="223"/>
      <c r="I117" s="220"/>
      <c r="J117" s="220"/>
      <c r="K117" s="220"/>
      <c r="L117" s="275">
        <v>43</v>
      </c>
      <c r="M117" s="159">
        <f t="shared" si="12"/>
        <v>43</v>
      </c>
      <c r="N117" s="224"/>
    </row>
    <row r="118" spans="2:14" ht="16.5" x14ac:dyDescent="0.3">
      <c r="B118" s="219" t="s">
        <v>557</v>
      </c>
      <c r="C118" s="220"/>
      <c r="D118" s="220"/>
      <c r="E118" s="220"/>
      <c r="F118" s="220">
        <v>27.5</v>
      </c>
      <c r="G118" s="159">
        <f t="shared" si="11"/>
        <v>27.5</v>
      </c>
      <c r="H118" s="218"/>
      <c r="I118" s="220"/>
      <c r="J118" s="220"/>
      <c r="K118" s="220"/>
      <c r="L118" s="275">
        <v>23</v>
      </c>
      <c r="M118" s="159">
        <f t="shared" si="12"/>
        <v>23</v>
      </c>
      <c r="N118" s="224"/>
    </row>
    <row r="119" spans="2:14" ht="21" customHeight="1" x14ac:dyDescent="0.3">
      <c r="B119" s="231" t="s">
        <v>536</v>
      </c>
      <c r="C119" s="463">
        <v>500</v>
      </c>
      <c r="D119" s="463"/>
      <c r="E119" s="486" t="s">
        <v>538</v>
      </c>
      <c r="F119" s="486"/>
      <c r="G119" s="465">
        <f>C120*100/500</f>
        <v>57.45</v>
      </c>
      <c r="H119" s="503"/>
      <c r="I119" s="486" t="s">
        <v>558</v>
      </c>
      <c r="J119" s="486"/>
      <c r="K119" s="222">
        <v>500</v>
      </c>
      <c r="L119" s="486" t="s">
        <v>560</v>
      </c>
      <c r="M119" s="486"/>
      <c r="N119" s="224">
        <f>K120*100/500</f>
        <v>52.4</v>
      </c>
    </row>
    <row r="120" spans="2:14" ht="23.25" customHeight="1" x14ac:dyDescent="0.3">
      <c r="B120" s="231" t="s">
        <v>537</v>
      </c>
      <c r="C120" s="511">
        <f>SUM(G110:G114)</f>
        <v>287.25</v>
      </c>
      <c r="D120" s="511"/>
      <c r="E120" s="486" t="s">
        <v>539</v>
      </c>
      <c r="F120" s="486"/>
      <c r="G120" s="509" t="str">
        <f>IF(G119&gt;=91,"A1",IF(G119&gt;=81,"A2",IF(G119&gt;=71,"B1",IF(G119&gt;=61,"B2",IF(G119&gt;=51,"C1",IF(G119&gt;=41,"C2",IF(G119&gt;=33,"D","E")))))))</f>
        <v>C1</v>
      </c>
      <c r="H120" s="510"/>
      <c r="I120" s="486" t="s">
        <v>559</v>
      </c>
      <c r="J120" s="486"/>
      <c r="K120" s="216">
        <f>SUM(M110:M114)</f>
        <v>262</v>
      </c>
      <c r="L120" s="486" t="s">
        <v>561</v>
      </c>
      <c r="M120" s="486"/>
      <c r="N120" s="230" t="str">
        <f>IF(N119&gt;=91,"A1",IF(N119&gt;=81,"A2",IF(N119&gt;=71,"B1",IF(N119&gt;=61,"B2",IF(N119&gt;=51,"C1",IF(N119&gt;=41,"C2",IF(N119&gt;=33,"D","E")))))))</f>
        <v>C1</v>
      </c>
    </row>
    <row r="121" spans="2:14" ht="35.25" customHeight="1" x14ac:dyDescent="0.3">
      <c r="B121" s="512" t="s">
        <v>556</v>
      </c>
      <c r="C121" s="513"/>
      <c r="D121" s="514"/>
      <c r="E121" s="515">
        <f>C120+K120</f>
        <v>549.25</v>
      </c>
      <c r="F121" s="516"/>
      <c r="G121" s="490" t="s">
        <v>562</v>
      </c>
      <c r="H121" s="491"/>
      <c r="I121" s="492"/>
      <c r="J121" s="278">
        <f>E121*100/1000</f>
        <v>54.924999999999997</v>
      </c>
      <c r="K121" s="266" t="s">
        <v>507</v>
      </c>
      <c r="L121" s="266"/>
      <c r="M121" s="517" t="str">
        <f>IF(J121&gt;=91,"A1",IF(J121&gt;=81,"A2",IF(J121&gt;=71,"B1",IF(J121&gt;=61,"B2",IF(J121&gt;=51,"C1",IF(J121&gt;=41,"C2",IF(J121&gt;=33,"D","E")))))))</f>
        <v>C1</v>
      </c>
      <c r="N121" s="518"/>
    </row>
    <row r="122" spans="2:14" x14ac:dyDescent="0.25">
      <c r="B122" s="547" t="s">
        <v>373</v>
      </c>
      <c r="C122" s="548"/>
      <c r="D122" s="548"/>
      <c r="E122" s="548"/>
      <c r="F122" s="548"/>
      <c r="G122" s="548"/>
      <c r="H122" s="548"/>
      <c r="I122" s="548"/>
      <c r="J122" s="548"/>
      <c r="K122" s="548"/>
      <c r="L122" s="548"/>
      <c r="M122" s="548"/>
      <c r="N122" s="549"/>
    </row>
    <row r="123" spans="2:14" ht="16.5" x14ac:dyDescent="0.3">
      <c r="B123" s="478" t="s">
        <v>375</v>
      </c>
      <c r="C123" s="463"/>
      <c r="D123" s="463"/>
      <c r="E123" s="463"/>
      <c r="F123" s="463"/>
      <c r="G123" s="463" t="s">
        <v>376</v>
      </c>
      <c r="H123" s="463"/>
      <c r="I123" s="463"/>
      <c r="J123" s="463"/>
      <c r="K123" s="463"/>
      <c r="L123" s="463" t="s">
        <v>508</v>
      </c>
      <c r="M123" s="463"/>
      <c r="N123" s="464"/>
    </row>
    <row r="124" spans="2:14" ht="16.5" x14ac:dyDescent="0.3">
      <c r="B124" s="476" t="s">
        <v>377</v>
      </c>
      <c r="C124" s="477"/>
      <c r="D124" s="477"/>
      <c r="E124" s="477"/>
      <c r="F124" s="477"/>
      <c r="G124" s="463" t="s">
        <v>404</v>
      </c>
      <c r="H124" s="463"/>
      <c r="I124" s="463"/>
      <c r="J124" s="463"/>
      <c r="K124" s="463"/>
      <c r="L124" s="463" t="s">
        <v>404</v>
      </c>
      <c r="M124" s="463"/>
      <c r="N124" s="464"/>
    </row>
    <row r="125" spans="2:14" ht="16.5" x14ac:dyDescent="0.3">
      <c r="B125" s="478" t="s">
        <v>378</v>
      </c>
      <c r="C125" s="463"/>
      <c r="D125" s="463"/>
      <c r="E125" s="463"/>
      <c r="F125" s="463"/>
      <c r="G125" s="463"/>
      <c r="H125" s="463"/>
      <c r="I125" s="463"/>
      <c r="J125" s="463"/>
      <c r="K125" s="463"/>
      <c r="L125" s="463"/>
      <c r="M125" s="463"/>
      <c r="N125" s="464"/>
    </row>
    <row r="126" spans="2:14" ht="16.5" x14ac:dyDescent="0.3">
      <c r="B126" s="478" t="s">
        <v>375</v>
      </c>
      <c r="C126" s="463"/>
      <c r="D126" s="463"/>
      <c r="E126" s="463"/>
      <c r="F126" s="463"/>
      <c r="G126" s="463" t="s">
        <v>376</v>
      </c>
      <c r="H126" s="463"/>
      <c r="I126" s="463"/>
      <c r="J126" s="463"/>
      <c r="K126" s="463"/>
      <c r="L126" s="463" t="s">
        <v>508</v>
      </c>
      <c r="M126" s="463"/>
      <c r="N126" s="464"/>
    </row>
    <row r="127" spans="2:14" ht="16.5" x14ac:dyDescent="0.3">
      <c r="B127" s="474" t="s">
        <v>379</v>
      </c>
      <c r="C127" s="475"/>
      <c r="D127" s="475"/>
      <c r="E127" s="475"/>
      <c r="F127" s="475"/>
      <c r="G127" s="463" t="s">
        <v>394</v>
      </c>
      <c r="H127" s="463"/>
      <c r="I127" s="463"/>
      <c r="J127" s="463"/>
      <c r="K127" s="463"/>
      <c r="L127" s="463" t="s">
        <v>394</v>
      </c>
      <c r="M127" s="463"/>
      <c r="N127" s="464"/>
    </row>
    <row r="128" spans="2:14" ht="16.5" x14ac:dyDescent="0.3">
      <c r="B128" s="474" t="s">
        <v>380</v>
      </c>
      <c r="C128" s="475"/>
      <c r="D128" s="475"/>
      <c r="E128" s="475"/>
      <c r="F128" s="475"/>
      <c r="G128" s="463" t="s">
        <v>394</v>
      </c>
      <c r="H128" s="463"/>
      <c r="I128" s="463"/>
      <c r="J128" s="463"/>
      <c r="K128" s="463"/>
      <c r="L128" s="463" t="s">
        <v>394</v>
      </c>
      <c r="M128" s="463"/>
      <c r="N128" s="464"/>
    </row>
    <row r="129" spans="2:14" ht="16.5" x14ac:dyDescent="0.3">
      <c r="B129" s="504" t="s">
        <v>381</v>
      </c>
      <c r="C129" s="505"/>
      <c r="D129" s="505"/>
      <c r="E129" s="505"/>
      <c r="F129" s="506"/>
      <c r="G129" s="465" t="s">
        <v>399</v>
      </c>
      <c r="H129" s="466"/>
      <c r="I129" s="466"/>
      <c r="J129" s="466"/>
      <c r="K129" s="503"/>
      <c r="L129" s="465" t="s">
        <v>399</v>
      </c>
      <c r="M129" s="466"/>
      <c r="N129" s="467"/>
    </row>
    <row r="130" spans="2:14" ht="16.5" x14ac:dyDescent="0.3">
      <c r="B130" s="504" t="s">
        <v>382</v>
      </c>
      <c r="C130" s="505"/>
      <c r="D130" s="505"/>
      <c r="E130" s="505"/>
      <c r="F130" s="506"/>
      <c r="G130" s="465" t="s">
        <v>399</v>
      </c>
      <c r="H130" s="466"/>
      <c r="I130" s="466"/>
      <c r="J130" s="466"/>
      <c r="K130" s="503"/>
      <c r="L130" s="465" t="s">
        <v>399</v>
      </c>
      <c r="M130" s="466"/>
      <c r="N130" s="467"/>
    </row>
    <row r="131" spans="2:14" ht="16.5" x14ac:dyDescent="0.3">
      <c r="B131" s="478" t="s">
        <v>383</v>
      </c>
      <c r="C131" s="463"/>
      <c r="D131" s="463"/>
      <c r="E131" s="463"/>
      <c r="F131" s="463"/>
      <c r="G131" s="463"/>
      <c r="H131" s="463"/>
      <c r="I131" s="463"/>
      <c r="J131" s="463"/>
      <c r="K131" s="463"/>
      <c r="L131" s="463"/>
      <c r="M131" s="463"/>
      <c r="N131" s="464"/>
    </row>
    <row r="132" spans="2:14" ht="16.5" x14ac:dyDescent="0.3">
      <c r="B132" s="478" t="s">
        <v>375</v>
      </c>
      <c r="C132" s="463"/>
      <c r="D132" s="463"/>
      <c r="E132" s="463"/>
      <c r="F132" s="463"/>
      <c r="G132" s="463" t="s">
        <v>376</v>
      </c>
      <c r="H132" s="463"/>
      <c r="I132" s="463"/>
      <c r="J132" s="463"/>
      <c r="K132" s="463"/>
      <c r="L132" s="463" t="s">
        <v>508</v>
      </c>
      <c r="M132" s="463"/>
      <c r="N132" s="464"/>
    </row>
    <row r="133" spans="2:14" ht="16.5" x14ac:dyDescent="0.3">
      <c r="B133" s="476" t="s">
        <v>384</v>
      </c>
      <c r="C133" s="477"/>
      <c r="D133" s="477"/>
      <c r="E133" s="477"/>
      <c r="F133" s="477"/>
      <c r="G133" s="477"/>
      <c r="H133" s="545" t="s">
        <v>565</v>
      </c>
      <c r="I133" s="545"/>
      <c r="J133" s="545"/>
      <c r="K133" s="545"/>
      <c r="L133" s="545"/>
      <c r="M133" s="545"/>
      <c r="N133" s="546"/>
    </row>
    <row r="134" spans="2:14" ht="16.5" x14ac:dyDescent="0.3">
      <c r="B134" s="221" t="s">
        <v>385</v>
      </c>
      <c r="C134" s="537" t="s">
        <v>584</v>
      </c>
      <c r="D134" s="538"/>
      <c r="E134" s="538"/>
      <c r="F134" s="538"/>
      <c r="G134" s="538"/>
      <c r="H134" s="226" t="s">
        <v>509</v>
      </c>
      <c r="I134" s="226"/>
      <c r="J134" s="227"/>
      <c r="K134" s="227" t="s">
        <v>585</v>
      </c>
      <c r="L134" s="227"/>
      <c r="M134" s="227"/>
      <c r="N134" s="228"/>
    </row>
    <row r="135" spans="2:14" ht="15" customHeight="1" x14ac:dyDescent="0.25">
      <c r="B135" s="483" t="s">
        <v>510</v>
      </c>
      <c r="C135" s="484"/>
      <c r="D135" s="484"/>
      <c r="E135" s="484"/>
      <c r="F135" s="484"/>
      <c r="G135" s="519"/>
      <c r="H135" s="533" t="s">
        <v>511</v>
      </c>
      <c r="I135" s="484"/>
      <c r="J135" s="484"/>
      <c r="K135" s="484"/>
      <c r="L135" s="484"/>
      <c r="M135" s="484"/>
      <c r="N135" s="485"/>
    </row>
    <row r="136" spans="2:14" ht="12.75" customHeight="1" x14ac:dyDescent="0.25">
      <c r="B136" s="479"/>
      <c r="C136" s="480"/>
      <c r="D136" s="480"/>
      <c r="E136" s="480"/>
      <c r="F136" s="480"/>
      <c r="G136" s="523"/>
      <c r="H136" s="536"/>
      <c r="I136" s="480"/>
      <c r="J136" s="480"/>
      <c r="K136" s="480"/>
      <c r="L136" s="480"/>
      <c r="M136" s="480"/>
      <c r="N136" s="481"/>
    </row>
    <row r="137" spans="2:14" ht="0.75" hidden="1" customHeight="1" x14ac:dyDescent="0.3">
      <c r="B137" s="221"/>
      <c r="C137" s="222"/>
      <c r="D137" s="222"/>
      <c r="E137" s="170"/>
      <c r="F137" s="170"/>
      <c r="G137" s="170"/>
      <c r="H137" s="170"/>
      <c r="I137" s="170"/>
      <c r="J137" s="170"/>
      <c r="K137" s="222"/>
      <c r="L137" s="222"/>
      <c r="M137" s="222"/>
      <c r="N137" s="171"/>
    </row>
    <row r="138" spans="2:14" ht="1.5" hidden="1" customHeight="1" x14ac:dyDescent="0.3">
      <c r="B138" s="221"/>
      <c r="C138" s="222"/>
      <c r="D138" s="222"/>
      <c r="E138" s="170"/>
      <c r="F138" s="170"/>
      <c r="G138" s="170"/>
      <c r="H138" s="170"/>
      <c r="I138" s="170"/>
      <c r="J138" s="170"/>
      <c r="K138" s="222"/>
      <c r="L138" s="222"/>
      <c r="M138" s="222"/>
      <c r="N138" s="171"/>
    </row>
    <row r="139" spans="2:14" ht="12" hidden="1" customHeight="1" x14ac:dyDescent="0.3">
      <c r="B139" s="482"/>
      <c r="C139" s="466"/>
      <c r="D139" s="466"/>
      <c r="E139" s="466"/>
      <c r="F139" s="466"/>
      <c r="G139" s="466"/>
      <c r="H139" s="466"/>
      <c r="I139" s="466"/>
      <c r="J139" s="466"/>
      <c r="K139" s="466"/>
      <c r="L139" s="466"/>
      <c r="M139" s="466"/>
      <c r="N139" s="467"/>
    </row>
    <row r="140" spans="2:14" ht="16.5" x14ac:dyDescent="0.3">
      <c r="B140" s="478" t="s">
        <v>386</v>
      </c>
      <c r="C140" s="463"/>
      <c r="D140" s="463"/>
      <c r="E140" s="463"/>
      <c r="F140" s="463"/>
      <c r="G140" s="463"/>
      <c r="H140" s="463"/>
      <c r="I140" s="465" t="s">
        <v>387</v>
      </c>
      <c r="J140" s="466"/>
      <c r="K140" s="466"/>
      <c r="L140" s="466"/>
      <c r="M140" s="466"/>
      <c r="N140" s="467"/>
    </row>
    <row r="141" spans="2:14" ht="16.5" x14ac:dyDescent="0.3">
      <c r="B141" s="219" t="s">
        <v>388</v>
      </c>
      <c r="C141" s="463" t="s">
        <v>19</v>
      </c>
      <c r="D141" s="463"/>
      <c r="E141" s="465" t="s">
        <v>388</v>
      </c>
      <c r="F141" s="503"/>
      <c r="G141" s="463" t="s">
        <v>19</v>
      </c>
      <c r="H141" s="463"/>
      <c r="I141" s="267"/>
      <c r="J141" s="254"/>
      <c r="K141" s="268" t="s">
        <v>389</v>
      </c>
      <c r="L141" s="226"/>
      <c r="M141" s="269" t="s">
        <v>19</v>
      </c>
      <c r="N141" s="256"/>
    </row>
    <row r="142" spans="2:14" ht="16.5" x14ac:dyDescent="0.3">
      <c r="B142" s="219" t="s">
        <v>390</v>
      </c>
      <c r="C142" s="463" t="s">
        <v>391</v>
      </c>
      <c r="D142" s="463"/>
      <c r="E142" s="463" t="s">
        <v>392</v>
      </c>
      <c r="F142" s="463"/>
      <c r="G142" s="463" t="s">
        <v>393</v>
      </c>
      <c r="H142" s="463"/>
      <c r="I142" s="267"/>
      <c r="J142" s="254"/>
      <c r="K142" s="465">
        <v>3</v>
      </c>
      <c r="L142" s="503"/>
      <c r="M142" s="249" t="s">
        <v>394</v>
      </c>
      <c r="N142" s="256"/>
    </row>
    <row r="143" spans="2:14" ht="16.5" x14ac:dyDescent="0.3">
      <c r="B143" s="219" t="s">
        <v>395</v>
      </c>
      <c r="C143" s="463" t="s">
        <v>396</v>
      </c>
      <c r="D143" s="463"/>
      <c r="E143" s="463" t="s">
        <v>397</v>
      </c>
      <c r="F143" s="463"/>
      <c r="G143" s="463" t="s">
        <v>398</v>
      </c>
      <c r="H143" s="463"/>
      <c r="I143" s="267"/>
      <c r="J143" s="254"/>
      <c r="K143" s="465">
        <v>2</v>
      </c>
      <c r="L143" s="503"/>
      <c r="M143" s="249" t="s">
        <v>399</v>
      </c>
      <c r="N143" s="256"/>
    </row>
    <row r="144" spans="2:14" ht="16.5" x14ac:dyDescent="0.3">
      <c r="B144" s="219" t="s">
        <v>400</v>
      </c>
      <c r="C144" s="463" t="s">
        <v>401</v>
      </c>
      <c r="D144" s="463"/>
      <c r="E144" s="463" t="s">
        <v>402</v>
      </c>
      <c r="F144" s="463"/>
      <c r="G144" s="463" t="s">
        <v>403</v>
      </c>
      <c r="H144" s="463"/>
      <c r="I144" s="267"/>
      <c r="J144" s="254"/>
      <c r="K144" s="465">
        <v>1</v>
      </c>
      <c r="L144" s="503"/>
      <c r="M144" s="249" t="s">
        <v>404</v>
      </c>
      <c r="N144" s="256"/>
    </row>
    <row r="145" spans="2:14" ht="17.25" thickBot="1" x14ac:dyDescent="0.35">
      <c r="B145" s="270" t="s">
        <v>405</v>
      </c>
      <c r="C145" s="544" t="s">
        <v>406</v>
      </c>
      <c r="D145" s="544"/>
      <c r="E145" s="544" t="s">
        <v>407</v>
      </c>
      <c r="F145" s="544"/>
      <c r="G145" s="544" t="s">
        <v>408</v>
      </c>
      <c r="H145" s="544"/>
      <c r="I145" s="271"/>
      <c r="J145" s="272"/>
      <c r="K145" s="272"/>
      <c r="L145" s="272"/>
      <c r="M145" s="272"/>
      <c r="N145" s="273"/>
    </row>
    <row r="146" spans="2:14" ht="12" customHeight="1" thickBot="1" x14ac:dyDescent="0.3"/>
    <row r="147" spans="2:14" x14ac:dyDescent="0.25">
      <c r="B147" s="495" t="s">
        <v>495</v>
      </c>
      <c r="C147" s="496"/>
      <c r="D147" s="496"/>
      <c r="E147" s="496"/>
      <c r="F147" s="496"/>
      <c r="G147" s="496"/>
      <c r="H147" s="496"/>
      <c r="I147" s="496"/>
      <c r="J147" s="496"/>
      <c r="K147" s="497" t="s">
        <v>496</v>
      </c>
      <c r="L147" s="497"/>
      <c r="M147" s="497"/>
      <c r="N147" s="498"/>
    </row>
    <row r="148" spans="2:14" ht="26.25" customHeight="1" x14ac:dyDescent="0.3">
      <c r="B148" s="499" t="s">
        <v>528</v>
      </c>
      <c r="C148" s="500"/>
      <c r="D148" s="500"/>
      <c r="E148" s="500"/>
      <c r="F148" s="500"/>
      <c r="G148" s="500"/>
      <c r="H148" s="500"/>
      <c r="I148" s="500"/>
      <c r="J148" s="500"/>
      <c r="K148" s="500"/>
      <c r="L148" s="500"/>
      <c r="M148" s="500"/>
      <c r="N148" s="501"/>
    </row>
    <row r="149" spans="2:14" ht="15" customHeight="1" x14ac:dyDescent="0.25">
      <c r="B149" s="251"/>
      <c r="C149" s="502" t="s">
        <v>497</v>
      </c>
      <c r="D149" s="502"/>
      <c r="E149" s="229" t="s">
        <v>498</v>
      </c>
      <c r="F149" s="139"/>
      <c r="G149" s="508"/>
      <c r="H149" s="508"/>
      <c r="J149" s="139" t="s">
        <v>499</v>
      </c>
      <c r="K149" s="139"/>
      <c r="L149" s="152" t="s">
        <v>500</v>
      </c>
      <c r="N149" s="156"/>
    </row>
    <row r="150" spans="2:14" ht="16.5" x14ac:dyDescent="0.3">
      <c r="B150" s="479" t="s">
        <v>512</v>
      </c>
      <c r="C150" s="480"/>
      <c r="D150" s="480"/>
      <c r="E150" s="480"/>
      <c r="F150" s="480"/>
      <c r="G150" s="480"/>
      <c r="H150" s="480"/>
      <c r="I150" s="480"/>
      <c r="J150" s="480"/>
      <c r="K150" s="480"/>
      <c r="L150" s="480"/>
      <c r="M150" s="480"/>
      <c r="N150" s="481"/>
    </row>
    <row r="151" spans="2:14" ht="16.5" x14ac:dyDescent="0.3">
      <c r="B151" s="482" t="s">
        <v>513</v>
      </c>
      <c r="C151" s="466"/>
      <c r="D151" s="466"/>
      <c r="E151" s="466"/>
      <c r="F151" s="466"/>
      <c r="G151" s="466"/>
      <c r="H151" s="466"/>
      <c r="I151" s="466"/>
      <c r="J151" s="466"/>
      <c r="K151" s="466"/>
      <c r="L151" s="466"/>
      <c r="M151" s="466"/>
      <c r="N151" s="467"/>
    </row>
    <row r="152" spans="2:14" ht="16.5" x14ac:dyDescent="0.3">
      <c r="B152" s="483" t="s">
        <v>501</v>
      </c>
      <c r="C152" s="484"/>
      <c r="D152" s="484"/>
      <c r="E152" s="484"/>
      <c r="F152" s="484"/>
      <c r="G152" s="484"/>
      <c r="H152" s="484"/>
      <c r="I152" s="484"/>
      <c r="J152" s="484"/>
      <c r="K152" s="484"/>
      <c r="L152" s="484"/>
      <c r="M152" s="484"/>
      <c r="N152" s="485"/>
    </row>
    <row r="153" spans="2:14" ht="16.5" x14ac:dyDescent="0.3">
      <c r="B153" s="493" t="s">
        <v>520</v>
      </c>
      <c r="C153" s="494"/>
      <c r="D153" s="252">
        <v>4</v>
      </c>
      <c r="E153" s="252"/>
      <c r="F153" s="252"/>
      <c r="G153" s="252"/>
      <c r="H153" s="253" t="s">
        <v>519</v>
      </c>
      <c r="I153" s="252"/>
      <c r="J153" s="253"/>
      <c r="K153" s="542" t="s">
        <v>69</v>
      </c>
      <c r="L153" s="542"/>
      <c r="M153" s="252"/>
      <c r="N153" s="276"/>
    </row>
    <row r="154" spans="2:14" ht="15.75" customHeight="1" x14ac:dyDescent="0.3">
      <c r="B154" s="461" t="s">
        <v>521</v>
      </c>
      <c r="C154" s="462"/>
      <c r="D154" s="468">
        <v>40574</v>
      </c>
      <c r="E154" s="469"/>
      <c r="F154" s="254"/>
      <c r="G154" s="254"/>
      <c r="H154" s="255" t="s">
        <v>522</v>
      </c>
      <c r="I154" s="254"/>
      <c r="J154" s="255"/>
      <c r="K154" s="469">
        <v>923</v>
      </c>
      <c r="L154" s="469"/>
      <c r="M154" s="254"/>
      <c r="N154" s="256"/>
    </row>
    <row r="155" spans="2:14" ht="18.75" customHeight="1" x14ac:dyDescent="0.3">
      <c r="B155" s="470" t="s">
        <v>523</v>
      </c>
      <c r="C155" s="471"/>
      <c r="D155" s="472" t="s">
        <v>102</v>
      </c>
      <c r="E155" s="472"/>
      <c r="F155" s="472" t="e">
        <f>VLOOKUP(#REF!,PROFILE!#REF!,3,0)</f>
        <v>#REF!</v>
      </c>
      <c r="G155" s="472"/>
      <c r="H155" s="257" t="s">
        <v>524</v>
      </c>
      <c r="I155" s="257"/>
      <c r="J155" s="259"/>
      <c r="K155" s="472" t="s">
        <v>106</v>
      </c>
      <c r="L155" s="472"/>
      <c r="M155" s="472" t="e">
        <f>VLOOKUP(F154,PROFILE!C149:J174,2,0)</f>
        <v>#N/A</v>
      </c>
      <c r="N155" s="473"/>
    </row>
    <row r="156" spans="2:14" ht="16.5" x14ac:dyDescent="0.3">
      <c r="B156" s="487" t="s">
        <v>502</v>
      </c>
      <c r="C156" s="488"/>
      <c r="D156" s="488"/>
      <c r="E156" s="488"/>
      <c r="F156" s="488"/>
      <c r="G156" s="488"/>
      <c r="H156" s="488"/>
      <c r="I156" s="488"/>
      <c r="J156" s="488"/>
      <c r="K156" s="488"/>
      <c r="L156" s="488"/>
      <c r="M156" s="488"/>
      <c r="N156" s="489"/>
    </row>
    <row r="157" spans="2:14" ht="19.5" customHeight="1" x14ac:dyDescent="0.25">
      <c r="B157" s="507" t="s">
        <v>503</v>
      </c>
      <c r="C157" s="459" t="s">
        <v>525</v>
      </c>
      <c r="D157" s="459"/>
      <c r="E157" s="459"/>
      <c r="F157" s="459"/>
      <c r="G157" s="459"/>
      <c r="H157" s="459"/>
      <c r="I157" s="459" t="s">
        <v>526</v>
      </c>
      <c r="J157" s="459"/>
      <c r="K157" s="459"/>
      <c r="L157" s="459"/>
      <c r="M157" s="459"/>
      <c r="N157" s="460"/>
    </row>
    <row r="158" spans="2:14" ht="70.5" customHeight="1" x14ac:dyDescent="0.25">
      <c r="B158" s="507"/>
      <c r="C158" s="153" t="s">
        <v>515</v>
      </c>
      <c r="D158" s="153" t="s">
        <v>516</v>
      </c>
      <c r="E158" s="153" t="s">
        <v>527</v>
      </c>
      <c r="F158" s="153" t="s">
        <v>514</v>
      </c>
      <c r="G158" s="153" t="s">
        <v>518</v>
      </c>
      <c r="H158" s="223" t="s">
        <v>34</v>
      </c>
      <c r="I158" s="153" t="s">
        <v>515</v>
      </c>
      <c r="J158" s="153" t="s">
        <v>516</v>
      </c>
      <c r="K158" s="153" t="s">
        <v>527</v>
      </c>
      <c r="L158" s="153" t="s">
        <v>517</v>
      </c>
      <c r="M158" s="153" t="s">
        <v>518</v>
      </c>
      <c r="N158" s="224" t="s">
        <v>34</v>
      </c>
    </row>
    <row r="159" spans="2:14" ht="16.5" x14ac:dyDescent="0.3">
      <c r="B159" s="219" t="s">
        <v>11</v>
      </c>
      <c r="C159" s="277">
        <v>3.75</v>
      </c>
      <c r="D159" s="261">
        <v>3</v>
      </c>
      <c r="E159" s="261">
        <v>2</v>
      </c>
      <c r="F159" s="277">
        <v>27</v>
      </c>
      <c r="G159" s="225">
        <f>SUM(C159:F159)</f>
        <v>35.75</v>
      </c>
      <c r="H159" s="176" t="str">
        <f t="shared" ref="H159:H163" si="13">IF(G159&gt;=91,"A1",IF(G159&gt;=81,"A2",IF(G159&gt;=71,"B1",IF(G159&gt;=61,"B2",IF(G159&gt;=51,"C1",IF(G159&gt;=41,"C2",IF(G159&gt;=33,"D","E")))))))</f>
        <v>D</v>
      </c>
      <c r="I159" s="261">
        <v>3.25</v>
      </c>
      <c r="J159" s="261">
        <v>3</v>
      </c>
      <c r="K159" s="261">
        <v>3</v>
      </c>
      <c r="L159" s="262">
        <v>24</v>
      </c>
      <c r="M159" s="225">
        <f>SUM(I159:L159)</f>
        <v>33.25</v>
      </c>
      <c r="N159" s="230" t="str">
        <f t="shared" ref="N159:N163" si="14">IF(M159&gt;=91,"A1",IF(M159&gt;=81,"A2",IF(M159&gt;=71,"B1",IF(M159&gt;=61,"B2",IF(M159&gt;=51,"C1",IF(M159&gt;=41,"C2",IF(M159&gt;=33,"D","E")))))))</f>
        <v>D</v>
      </c>
    </row>
    <row r="160" spans="2:14" ht="16.5" x14ac:dyDescent="0.3">
      <c r="B160" s="219" t="s">
        <v>12</v>
      </c>
      <c r="C160" s="277">
        <v>3.75</v>
      </c>
      <c r="D160" s="261">
        <v>2</v>
      </c>
      <c r="E160" s="261">
        <v>2</v>
      </c>
      <c r="F160" s="261" t="s">
        <v>415</v>
      </c>
      <c r="G160" s="225">
        <f t="shared" ref="G160:G166" si="15">SUM(C160:F160)</f>
        <v>7.75</v>
      </c>
      <c r="H160" s="176" t="str">
        <f t="shared" si="13"/>
        <v>E</v>
      </c>
      <c r="I160" s="261">
        <v>3.25</v>
      </c>
      <c r="J160" s="261">
        <v>3</v>
      </c>
      <c r="K160" s="261">
        <v>3</v>
      </c>
      <c r="L160" s="263">
        <v>34</v>
      </c>
      <c r="M160" s="225">
        <f t="shared" ref="M160:M167" si="16">SUM(I160:L160)</f>
        <v>43.25</v>
      </c>
      <c r="N160" s="230" t="str">
        <f t="shared" si="14"/>
        <v>C2</v>
      </c>
    </row>
    <row r="161" spans="2:14" ht="16.5" x14ac:dyDescent="0.3">
      <c r="B161" s="219" t="s">
        <v>504</v>
      </c>
      <c r="C161" s="261">
        <v>3.5</v>
      </c>
      <c r="D161" s="261">
        <v>3</v>
      </c>
      <c r="E161" s="261">
        <v>3.5</v>
      </c>
      <c r="F161" s="261" t="s">
        <v>415</v>
      </c>
      <c r="G161" s="225">
        <f t="shared" si="15"/>
        <v>10</v>
      </c>
      <c r="H161" s="176" t="str">
        <f t="shared" si="13"/>
        <v>E</v>
      </c>
      <c r="I161" s="261">
        <v>4.25</v>
      </c>
      <c r="J161" s="261">
        <v>3</v>
      </c>
      <c r="K161" s="261">
        <v>3</v>
      </c>
      <c r="L161" s="263">
        <v>27</v>
      </c>
      <c r="M161" s="225">
        <f t="shared" si="16"/>
        <v>37.25</v>
      </c>
      <c r="N161" s="230" t="str">
        <f t="shared" si="14"/>
        <v>D</v>
      </c>
    </row>
    <row r="162" spans="2:14" ht="16.5" x14ac:dyDescent="0.3">
      <c r="B162" s="219" t="s">
        <v>22</v>
      </c>
      <c r="C162" s="261">
        <v>3.5</v>
      </c>
      <c r="D162" s="261">
        <v>3</v>
      </c>
      <c r="E162" s="261">
        <v>3</v>
      </c>
      <c r="F162" s="261">
        <v>30.5</v>
      </c>
      <c r="G162" s="225">
        <f t="shared" si="15"/>
        <v>40</v>
      </c>
      <c r="H162" s="176" t="str">
        <f t="shared" si="13"/>
        <v>D</v>
      </c>
      <c r="I162" s="261">
        <v>3.75</v>
      </c>
      <c r="J162" s="274">
        <v>3</v>
      </c>
      <c r="K162" s="264">
        <v>3</v>
      </c>
      <c r="L162" s="263">
        <v>35</v>
      </c>
      <c r="M162" s="225">
        <f t="shared" si="16"/>
        <v>44.75</v>
      </c>
      <c r="N162" s="230" t="str">
        <f t="shared" si="14"/>
        <v>C2</v>
      </c>
    </row>
    <row r="163" spans="2:14" ht="16.5" x14ac:dyDescent="0.3">
      <c r="B163" s="219" t="s">
        <v>25</v>
      </c>
      <c r="C163" s="261">
        <v>2.25</v>
      </c>
      <c r="D163" s="261">
        <v>3</v>
      </c>
      <c r="E163" s="261">
        <v>3</v>
      </c>
      <c r="F163" s="261">
        <v>15.5</v>
      </c>
      <c r="G163" s="225">
        <f t="shared" si="15"/>
        <v>23.75</v>
      </c>
      <c r="H163" s="176" t="str">
        <f t="shared" si="13"/>
        <v>E</v>
      </c>
      <c r="I163" s="261">
        <v>2.25</v>
      </c>
      <c r="J163" s="261">
        <v>2</v>
      </c>
      <c r="K163" s="261">
        <v>2</v>
      </c>
      <c r="L163" s="263">
        <v>26</v>
      </c>
      <c r="M163" s="225">
        <f t="shared" si="16"/>
        <v>32.25</v>
      </c>
      <c r="N163" s="230" t="str">
        <f t="shared" si="14"/>
        <v>E</v>
      </c>
    </row>
    <row r="164" spans="2:14" ht="16.5" x14ac:dyDescent="0.3">
      <c r="B164" s="219" t="s">
        <v>505</v>
      </c>
      <c r="C164" s="220"/>
      <c r="D164" s="220"/>
      <c r="E164" s="220"/>
      <c r="F164" s="279">
        <v>23.5</v>
      </c>
      <c r="G164" s="225">
        <v>23.5</v>
      </c>
      <c r="H164" s="176"/>
      <c r="I164" s="220"/>
      <c r="J164" s="220"/>
      <c r="K164" s="220"/>
      <c r="L164" s="7">
        <v>29.5</v>
      </c>
      <c r="M164" s="225">
        <f t="shared" si="16"/>
        <v>29.5</v>
      </c>
      <c r="N164" s="224"/>
    </row>
    <row r="165" spans="2:14" ht="16.5" x14ac:dyDescent="0.3">
      <c r="B165" s="219" t="s">
        <v>487</v>
      </c>
      <c r="C165" s="220"/>
      <c r="D165" s="220"/>
      <c r="E165" s="220"/>
      <c r="F165" s="155">
        <v>22</v>
      </c>
      <c r="G165" s="225">
        <f t="shared" si="15"/>
        <v>22</v>
      </c>
      <c r="H165" s="223"/>
      <c r="I165" s="220"/>
      <c r="J165" s="220"/>
      <c r="K165" s="220"/>
      <c r="L165" s="7">
        <v>34</v>
      </c>
      <c r="M165" s="225">
        <f t="shared" si="16"/>
        <v>34</v>
      </c>
      <c r="N165" s="224"/>
    </row>
    <row r="166" spans="2:14" ht="16.5" x14ac:dyDescent="0.3">
      <c r="B166" s="219" t="s">
        <v>506</v>
      </c>
      <c r="C166" s="220"/>
      <c r="D166" s="220"/>
      <c r="E166" s="220"/>
      <c r="F166" s="220">
        <v>15</v>
      </c>
      <c r="G166" s="225">
        <f t="shared" si="15"/>
        <v>15</v>
      </c>
      <c r="H166" s="223"/>
      <c r="I166" s="220"/>
      <c r="J166" s="220"/>
      <c r="K166" s="220"/>
      <c r="L166" s="7">
        <v>26</v>
      </c>
      <c r="M166" s="225">
        <f t="shared" si="16"/>
        <v>26</v>
      </c>
      <c r="N166" s="224"/>
    </row>
    <row r="167" spans="2:14" ht="16.5" x14ac:dyDescent="0.3">
      <c r="B167" s="219" t="s">
        <v>557</v>
      </c>
      <c r="C167" s="220"/>
      <c r="D167" s="220"/>
      <c r="E167" s="220"/>
      <c r="F167" s="220">
        <v>0</v>
      </c>
      <c r="G167" s="159"/>
      <c r="H167" s="218"/>
      <c r="I167" s="220"/>
      <c r="J167" s="220"/>
      <c r="K167" s="220"/>
      <c r="L167" s="7">
        <v>2</v>
      </c>
      <c r="M167" s="225">
        <f t="shared" si="16"/>
        <v>2</v>
      </c>
      <c r="N167" s="224"/>
    </row>
    <row r="168" spans="2:14" ht="27" customHeight="1" x14ac:dyDescent="0.3">
      <c r="B168" s="231" t="s">
        <v>536</v>
      </c>
      <c r="C168" s="463">
        <v>500</v>
      </c>
      <c r="D168" s="463"/>
      <c r="E168" s="486" t="s">
        <v>538</v>
      </c>
      <c r="F168" s="486"/>
      <c r="G168" s="465">
        <f>C169*100/500</f>
        <v>23.45</v>
      </c>
      <c r="H168" s="503"/>
      <c r="I168" s="486" t="s">
        <v>558</v>
      </c>
      <c r="J168" s="486"/>
      <c r="K168" s="222">
        <v>500</v>
      </c>
      <c r="L168" s="486" t="s">
        <v>560</v>
      </c>
      <c r="M168" s="486"/>
      <c r="N168" s="224">
        <f>K169*100/500</f>
        <v>38.15</v>
      </c>
    </row>
    <row r="169" spans="2:14" ht="23.25" customHeight="1" x14ac:dyDescent="0.3">
      <c r="B169" s="231" t="s">
        <v>537</v>
      </c>
      <c r="C169" s="511">
        <f>SUM(G159:G163)</f>
        <v>117.25</v>
      </c>
      <c r="D169" s="511"/>
      <c r="E169" s="486" t="s">
        <v>539</v>
      </c>
      <c r="F169" s="486"/>
      <c r="G169" s="509" t="str">
        <f>IF(G168&gt;=91,"A1",IF(G168&gt;=81,"A2",IF(G168&gt;=71,"B1",IF(G168&gt;=61,"B2",IF(G168&gt;=51,"C1",IF(G168&gt;=41,"C2",IF(G168&gt;=33,"D","E")))))))</f>
        <v>E</v>
      </c>
      <c r="H169" s="510"/>
      <c r="I169" s="486" t="s">
        <v>559</v>
      </c>
      <c r="J169" s="486"/>
      <c r="K169" s="216">
        <f>SUM(M159:M163)</f>
        <v>190.75</v>
      </c>
      <c r="L169" s="486" t="s">
        <v>561</v>
      </c>
      <c r="M169" s="486"/>
      <c r="N169" s="230" t="str">
        <f>IF(N168&gt;=91,"A1",IF(N168&gt;=81,"A2",IF(N168&gt;=71,"B1",IF(N168&gt;=61,"B2",IF(N168&gt;=51,"C1",IF(N168&gt;=41,"C2",IF(N168&gt;=33,"D","E")))))))</f>
        <v>D</v>
      </c>
    </row>
    <row r="170" spans="2:14" ht="35.25" customHeight="1" x14ac:dyDescent="0.3">
      <c r="B170" s="512" t="s">
        <v>556</v>
      </c>
      <c r="C170" s="513"/>
      <c r="D170" s="514"/>
      <c r="E170" s="515">
        <f>C169+K169</f>
        <v>308</v>
      </c>
      <c r="F170" s="516"/>
      <c r="G170" s="490" t="s">
        <v>562</v>
      </c>
      <c r="H170" s="491"/>
      <c r="I170" s="492"/>
      <c r="J170" s="265">
        <f>E170*100/1000</f>
        <v>30.8</v>
      </c>
      <c r="K170" s="266" t="s">
        <v>507</v>
      </c>
      <c r="L170" s="266"/>
      <c r="M170" s="517" t="str">
        <f>IF(J170&gt;=91,"A1",IF(J170&gt;=81,"A2",IF(J170&gt;=71,"B1",IF(J170&gt;=61,"B2",IF(J170&gt;=51,"C1",IF(J170&gt;=41,"C2",IF(J170&gt;=33,"D","E")))))))</f>
        <v>E</v>
      </c>
      <c r="N170" s="518"/>
    </row>
    <row r="171" spans="2:14" x14ac:dyDescent="0.25">
      <c r="B171" s="547" t="s">
        <v>373</v>
      </c>
      <c r="C171" s="548"/>
      <c r="D171" s="548"/>
      <c r="E171" s="548"/>
      <c r="F171" s="548"/>
      <c r="G171" s="548"/>
      <c r="H171" s="548"/>
      <c r="I171" s="548"/>
      <c r="J171" s="548"/>
      <c r="K171" s="548"/>
      <c r="L171" s="548"/>
      <c r="M171" s="548"/>
      <c r="N171" s="549"/>
    </row>
    <row r="172" spans="2:14" ht="16.5" x14ac:dyDescent="0.3">
      <c r="B172" s="478" t="s">
        <v>375</v>
      </c>
      <c r="C172" s="463"/>
      <c r="D172" s="463"/>
      <c r="E172" s="463"/>
      <c r="F172" s="463"/>
      <c r="G172" s="463" t="s">
        <v>376</v>
      </c>
      <c r="H172" s="463"/>
      <c r="I172" s="463"/>
      <c r="J172" s="463"/>
      <c r="K172" s="463"/>
      <c r="L172" s="463" t="s">
        <v>508</v>
      </c>
      <c r="M172" s="463"/>
      <c r="N172" s="464"/>
    </row>
    <row r="173" spans="2:14" ht="16.5" x14ac:dyDescent="0.3">
      <c r="B173" s="476" t="s">
        <v>377</v>
      </c>
      <c r="C173" s="477"/>
      <c r="D173" s="477"/>
      <c r="E173" s="477"/>
      <c r="F173" s="477"/>
      <c r="G173" s="463" t="s">
        <v>394</v>
      </c>
      <c r="H173" s="463"/>
      <c r="I173" s="463"/>
      <c r="J173" s="463"/>
      <c r="K173" s="463"/>
      <c r="L173" s="463" t="s">
        <v>394</v>
      </c>
      <c r="M173" s="463"/>
      <c r="N173" s="464"/>
    </row>
    <row r="174" spans="2:14" ht="16.5" x14ac:dyDescent="0.3">
      <c r="B174" s="478" t="s">
        <v>378</v>
      </c>
      <c r="C174" s="463"/>
      <c r="D174" s="463"/>
      <c r="E174" s="463"/>
      <c r="F174" s="463"/>
      <c r="G174" s="463"/>
      <c r="H174" s="463"/>
      <c r="I174" s="463"/>
      <c r="J174" s="463"/>
      <c r="K174" s="463"/>
      <c r="L174" s="463"/>
      <c r="M174" s="463"/>
      <c r="N174" s="464"/>
    </row>
    <row r="175" spans="2:14" ht="16.5" x14ac:dyDescent="0.3">
      <c r="B175" s="478" t="s">
        <v>375</v>
      </c>
      <c r="C175" s="463"/>
      <c r="D175" s="463"/>
      <c r="E175" s="463"/>
      <c r="F175" s="463"/>
      <c r="G175" s="463" t="s">
        <v>376</v>
      </c>
      <c r="H175" s="463"/>
      <c r="I175" s="463"/>
      <c r="J175" s="463"/>
      <c r="K175" s="463"/>
      <c r="L175" s="463" t="s">
        <v>508</v>
      </c>
      <c r="M175" s="463"/>
      <c r="N175" s="464"/>
    </row>
    <row r="176" spans="2:14" ht="16.5" x14ac:dyDescent="0.3">
      <c r="B176" s="474" t="s">
        <v>379</v>
      </c>
      <c r="C176" s="475"/>
      <c r="D176" s="475"/>
      <c r="E176" s="475"/>
      <c r="F176" s="475"/>
      <c r="G176" s="465" t="s">
        <v>394</v>
      </c>
      <c r="H176" s="466"/>
      <c r="I176" s="466"/>
      <c r="J176" s="466"/>
      <c r="K176" s="503"/>
      <c r="L176" s="463" t="s">
        <v>394</v>
      </c>
      <c r="M176" s="463"/>
      <c r="N176" s="464"/>
    </row>
    <row r="177" spans="2:14" ht="16.5" x14ac:dyDescent="0.3">
      <c r="B177" s="474" t="s">
        <v>380</v>
      </c>
      <c r="C177" s="475"/>
      <c r="D177" s="475"/>
      <c r="E177" s="475"/>
      <c r="F177" s="475"/>
      <c r="G177" s="465" t="s">
        <v>394</v>
      </c>
      <c r="H177" s="466"/>
      <c r="I177" s="466"/>
      <c r="J177" s="466"/>
      <c r="K177" s="503"/>
      <c r="L177" s="463" t="s">
        <v>394</v>
      </c>
      <c r="M177" s="463"/>
      <c r="N177" s="464"/>
    </row>
    <row r="178" spans="2:14" ht="16.5" x14ac:dyDescent="0.3">
      <c r="B178" s="504" t="s">
        <v>381</v>
      </c>
      <c r="C178" s="505"/>
      <c r="D178" s="505"/>
      <c r="E178" s="505"/>
      <c r="F178" s="506"/>
      <c r="G178" s="465" t="s">
        <v>399</v>
      </c>
      <c r="H178" s="466"/>
      <c r="I178" s="466"/>
      <c r="J178" s="466"/>
      <c r="K178" s="503"/>
      <c r="L178" s="463" t="s">
        <v>394</v>
      </c>
      <c r="M178" s="463"/>
      <c r="N178" s="464"/>
    </row>
    <row r="179" spans="2:14" ht="16.5" x14ac:dyDescent="0.3">
      <c r="B179" s="504" t="s">
        <v>382</v>
      </c>
      <c r="C179" s="505"/>
      <c r="D179" s="505"/>
      <c r="E179" s="505"/>
      <c r="F179" s="506"/>
      <c r="G179" s="465" t="s">
        <v>399</v>
      </c>
      <c r="H179" s="466"/>
      <c r="I179" s="466"/>
      <c r="J179" s="466"/>
      <c r="K179" s="503"/>
      <c r="L179" s="463" t="s">
        <v>394</v>
      </c>
      <c r="M179" s="463"/>
      <c r="N179" s="464"/>
    </row>
    <row r="180" spans="2:14" ht="16.5" x14ac:dyDescent="0.3">
      <c r="B180" s="478" t="s">
        <v>383</v>
      </c>
      <c r="C180" s="463"/>
      <c r="D180" s="463"/>
      <c r="E180" s="463"/>
      <c r="F180" s="463"/>
      <c r="G180" s="463"/>
      <c r="H180" s="463"/>
      <c r="I180" s="463"/>
      <c r="J180" s="463"/>
      <c r="K180" s="463"/>
      <c r="L180" s="463"/>
      <c r="M180" s="463"/>
      <c r="N180" s="464"/>
    </row>
    <row r="181" spans="2:14" ht="16.5" x14ac:dyDescent="0.3">
      <c r="B181" s="478" t="s">
        <v>375</v>
      </c>
      <c r="C181" s="463"/>
      <c r="D181" s="463"/>
      <c r="E181" s="463"/>
      <c r="F181" s="463"/>
      <c r="G181" s="463" t="s">
        <v>376</v>
      </c>
      <c r="H181" s="463"/>
      <c r="I181" s="463"/>
      <c r="J181" s="463"/>
      <c r="K181" s="463"/>
      <c r="L181" s="463" t="s">
        <v>508</v>
      </c>
      <c r="M181" s="463"/>
      <c r="N181" s="464"/>
    </row>
    <row r="182" spans="2:14" ht="16.5" x14ac:dyDescent="0.3">
      <c r="B182" s="476" t="s">
        <v>384</v>
      </c>
      <c r="C182" s="477"/>
      <c r="D182" s="477"/>
      <c r="E182" s="477"/>
      <c r="F182" s="477"/>
      <c r="G182" s="477"/>
      <c r="H182" s="545" t="s">
        <v>566</v>
      </c>
      <c r="I182" s="545"/>
      <c r="J182" s="545"/>
      <c r="K182" s="545"/>
      <c r="L182" s="545"/>
      <c r="M182" s="545"/>
      <c r="N182" s="546"/>
    </row>
    <row r="183" spans="2:14" ht="16.5" x14ac:dyDescent="0.3">
      <c r="B183" s="221" t="s">
        <v>385</v>
      </c>
      <c r="C183" s="537"/>
      <c r="D183" s="538"/>
      <c r="E183" s="538"/>
      <c r="F183" s="538"/>
      <c r="G183" s="538"/>
      <c r="H183" s="226" t="s">
        <v>509</v>
      </c>
      <c r="I183" s="226"/>
      <c r="J183" s="227"/>
      <c r="K183" s="227"/>
      <c r="L183" s="227"/>
      <c r="M183" s="227"/>
      <c r="N183" s="228"/>
    </row>
    <row r="184" spans="2:14" ht="15" customHeight="1" x14ac:dyDescent="0.25">
      <c r="B184" s="483" t="s">
        <v>510</v>
      </c>
      <c r="C184" s="484"/>
      <c r="D184" s="484"/>
      <c r="E184" s="484"/>
      <c r="F184" s="484"/>
      <c r="G184" s="519"/>
      <c r="H184" s="533" t="s">
        <v>511</v>
      </c>
      <c r="I184" s="484"/>
      <c r="J184" s="484"/>
      <c r="K184" s="484"/>
      <c r="L184" s="484"/>
      <c r="M184" s="484"/>
      <c r="N184" s="485"/>
    </row>
    <row r="185" spans="2:14" ht="15" customHeight="1" x14ac:dyDescent="0.25">
      <c r="B185" s="479"/>
      <c r="C185" s="480"/>
      <c r="D185" s="480"/>
      <c r="E185" s="480"/>
      <c r="F185" s="480"/>
      <c r="G185" s="523"/>
      <c r="H185" s="536"/>
      <c r="I185" s="480"/>
      <c r="J185" s="480"/>
      <c r="K185" s="480"/>
      <c r="L185" s="480"/>
      <c r="M185" s="480"/>
      <c r="N185" s="481"/>
    </row>
    <row r="186" spans="2:14" ht="0.75" customHeight="1" x14ac:dyDescent="0.3">
      <c r="B186" s="221"/>
      <c r="C186" s="222"/>
      <c r="D186" s="222"/>
      <c r="E186" s="170"/>
      <c r="F186" s="170"/>
      <c r="G186" s="170"/>
      <c r="H186" s="170"/>
      <c r="I186" s="170"/>
      <c r="J186" s="170"/>
      <c r="K186" s="222"/>
      <c r="L186" s="222"/>
      <c r="M186" s="222"/>
      <c r="N186" s="171"/>
    </row>
    <row r="187" spans="2:14" ht="1.5" hidden="1" customHeight="1" x14ac:dyDescent="0.3">
      <c r="B187" s="221"/>
      <c r="C187" s="222"/>
      <c r="D187" s="222"/>
      <c r="E187" s="170"/>
      <c r="F187" s="170"/>
      <c r="G187" s="170"/>
      <c r="H187" s="170"/>
      <c r="I187" s="170"/>
      <c r="J187" s="170"/>
      <c r="K187" s="222"/>
      <c r="L187" s="222"/>
      <c r="M187" s="222"/>
      <c r="N187" s="171"/>
    </row>
    <row r="188" spans="2:14" ht="12" customHeight="1" x14ac:dyDescent="0.3">
      <c r="B188" s="482"/>
      <c r="C188" s="466"/>
      <c r="D188" s="466"/>
      <c r="E188" s="466"/>
      <c r="F188" s="466"/>
      <c r="G188" s="466"/>
      <c r="H188" s="466"/>
      <c r="I188" s="466"/>
      <c r="J188" s="466"/>
      <c r="K188" s="466"/>
      <c r="L188" s="466"/>
      <c r="M188" s="466"/>
      <c r="N188" s="467"/>
    </row>
    <row r="189" spans="2:14" ht="16.5" x14ac:dyDescent="0.3">
      <c r="B189" s="478" t="s">
        <v>386</v>
      </c>
      <c r="C189" s="463"/>
      <c r="D189" s="463"/>
      <c r="E189" s="463"/>
      <c r="F189" s="463"/>
      <c r="G189" s="463"/>
      <c r="H189" s="463"/>
      <c r="I189" s="465" t="s">
        <v>387</v>
      </c>
      <c r="J189" s="466"/>
      <c r="K189" s="466"/>
      <c r="L189" s="466"/>
      <c r="M189" s="466"/>
      <c r="N189" s="467"/>
    </row>
    <row r="190" spans="2:14" ht="16.5" x14ac:dyDescent="0.3">
      <c r="B190" s="219" t="s">
        <v>388</v>
      </c>
      <c r="C190" s="463" t="s">
        <v>19</v>
      </c>
      <c r="D190" s="463"/>
      <c r="E190" s="465" t="s">
        <v>388</v>
      </c>
      <c r="F190" s="503"/>
      <c r="G190" s="463" t="s">
        <v>19</v>
      </c>
      <c r="H190" s="463"/>
      <c r="I190" s="267"/>
      <c r="J190" s="254"/>
      <c r="K190" s="268" t="s">
        <v>389</v>
      </c>
      <c r="L190" s="226"/>
      <c r="M190" s="269" t="s">
        <v>19</v>
      </c>
      <c r="N190" s="256"/>
    </row>
    <row r="191" spans="2:14" ht="16.5" x14ac:dyDescent="0.3">
      <c r="B191" s="219" t="s">
        <v>390</v>
      </c>
      <c r="C191" s="463" t="s">
        <v>391</v>
      </c>
      <c r="D191" s="463"/>
      <c r="E191" s="463" t="s">
        <v>392</v>
      </c>
      <c r="F191" s="463"/>
      <c r="G191" s="463" t="s">
        <v>393</v>
      </c>
      <c r="H191" s="463"/>
      <c r="I191" s="267"/>
      <c r="J191" s="254"/>
      <c r="K191" s="465">
        <v>3</v>
      </c>
      <c r="L191" s="503"/>
      <c r="M191" s="249" t="s">
        <v>394</v>
      </c>
      <c r="N191" s="256"/>
    </row>
    <row r="192" spans="2:14" ht="16.5" x14ac:dyDescent="0.3">
      <c r="B192" s="219" t="s">
        <v>395</v>
      </c>
      <c r="C192" s="463" t="s">
        <v>396</v>
      </c>
      <c r="D192" s="463"/>
      <c r="E192" s="463" t="s">
        <v>397</v>
      </c>
      <c r="F192" s="463"/>
      <c r="G192" s="463" t="s">
        <v>398</v>
      </c>
      <c r="H192" s="463"/>
      <c r="I192" s="267"/>
      <c r="J192" s="254"/>
      <c r="K192" s="465">
        <v>2</v>
      </c>
      <c r="L192" s="503"/>
      <c r="M192" s="249" t="s">
        <v>399</v>
      </c>
      <c r="N192" s="256"/>
    </row>
    <row r="193" spans="2:14" ht="16.5" x14ac:dyDescent="0.3">
      <c r="B193" s="219" t="s">
        <v>400</v>
      </c>
      <c r="C193" s="463" t="s">
        <v>401</v>
      </c>
      <c r="D193" s="463"/>
      <c r="E193" s="463" t="s">
        <v>402</v>
      </c>
      <c r="F193" s="463"/>
      <c r="G193" s="463" t="s">
        <v>403</v>
      </c>
      <c r="H193" s="463"/>
      <c r="I193" s="267"/>
      <c r="J193" s="254"/>
      <c r="K193" s="465">
        <v>1</v>
      </c>
      <c r="L193" s="503"/>
      <c r="M193" s="249" t="s">
        <v>404</v>
      </c>
      <c r="N193" s="256"/>
    </row>
    <row r="194" spans="2:14" ht="17.25" thickBot="1" x14ac:dyDescent="0.35">
      <c r="B194" s="270" t="s">
        <v>405</v>
      </c>
      <c r="C194" s="544" t="s">
        <v>406</v>
      </c>
      <c r="D194" s="544"/>
      <c r="E194" s="544" t="s">
        <v>407</v>
      </c>
      <c r="F194" s="544"/>
      <c r="G194" s="544" t="s">
        <v>408</v>
      </c>
      <c r="H194" s="544"/>
      <c r="I194" s="271"/>
      <c r="J194" s="272"/>
      <c r="K194" s="272"/>
      <c r="L194" s="272"/>
      <c r="M194" s="272"/>
      <c r="N194" s="273"/>
    </row>
    <row r="195" spans="2:14" ht="15.75" thickBot="1" x14ac:dyDescent="0.3"/>
    <row r="196" spans="2:14" x14ac:dyDescent="0.25">
      <c r="B196" s="495" t="s">
        <v>495</v>
      </c>
      <c r="C196" s="496"/>
      <c r="D196" s="496"/>
      <c r="E196" s="496"/>
      <c r="F196" s="496"/>
      <c r="G196" s="496"/>
      <c r="H196" s="496"/>
      <c r="I196" s="496"/>
      <c r="J196" s="496"/>
      <c r="K196" s="497" t="s">
        <v>496</v>
      </c>
      <c r="L196" s="497"/>
      <c r="M196" s="497"/>
      <c r="N196" s="498"/>
    </row>
    <row r="197" spans="2:14" ht="26.25" customHeight="1" x14ac:dyDescent="0.3">
      <c r="B197" s="499" t="s">
        <v>528</v>
      </c>
      <c r="C197" s="500"/>
      <c r="D197" s="500"/>
      <c r="E197" s="500"/>
      <c r="F197" s="500"/>
      <c r="G197" s="500"/>
      <c r="H197" s="500"/>
      <c r="I197" s="500"/>
      <c r="J197" s="500"/>
      <c r="K197" s="500"/>
      <c r="L197" s="500"/>
      <c r="M197" s="500"/>
      <c r="N197" s="501"/>
    </row>
    <row r="198" spans="2:14" ht="15" customHeight="1" x14ac:dyDescent="0.25">
      <c r="B198" s="251"/>
      <c r="C198" s="502" t="s">
        <v>497</v>
      </c>
      <c r="D198" s="502"/>
      <c r="E198" s="229" t="s">
        <v>498</v>
      </c>
      <c r="F198" s="139"/>
      <c r="G198" s="508"/>
      <c r="H198" s="508"/>
      <c r="J198" s="139" t="s">
        <v>499</v>
      </c>
      <c r="K198" s="139"/>
      <c r="L198" s="152" t="s">
        <v>500</v>
      </c>
      <c r="N198" s="156"/>
    </row>
    <row r="199" spans="2:14" ht="16.5" x14ac:dyDescent="0.3">
      <c r="B199" s="479" t="s">
        <v>512</v>
      </c>
      <c r="C199" s="480"/>
      <c r="D199" s="480"/>
      <c r="E199" s="480"/>
      <c r="F199" s="480"/>
      <c r="G199" s="480"/>
      <c r="H199" s="480"/>
      <c r="I199" s="480"/>
      <c r="J199" s="480"/>
      <c r="K199" s="480"/>
      <c r="L199" s="480"/>
      <c r="M199" s="480"/>
      <c r="N199" s="481"/>
    </row>
    <row r="200" spans="2:14" ht="16.5" x14ac:dyDescent="0.3">
      <c r="B200" s="482" t="s">
        <v>513</v>
      </c>
      <c r="C200" s="466"/>
      <c r="D200" s="466"/>
      <c r="E200" s="466"/>
      <c r="F200" s="466"/>
      <c r="G200" s="466"/>
      <c r="H200" s="466"/>
      <c r="I200" s="466"/>
      <c r="J200" s="466"/>
      <c r="K200" s="466"/>
      <c r="L200" s="466"/>
      <c r="M200" s="466"/>
      <c r="N200" s="467"/>
    </row>
    <row r="201" spans="2:14" ht="16.5" x14ac:dyDescent="0.3">
      <c r="B201" s="483" t="s">
        <v>501</v>
      </c>
      <c r="C201" s="484"/>
      <c r="D201" s="484"/>
      <c r="E201" s="484"/>
      <c r="F201" s="484"/>
      <c r="G201" s="484"/>
      <c r="H201" s="484"/>
      <c r="I201" s="484"/>
      <c r="J201" s="484"/>
      <c r="K201" s="484"/>
      <c r="L201" s="484"/>
      <c r="M201" s="484"/>
      <c r="N201" s="485"/>
    </row>
    <row r="202" spans="2:14" ht="16.5" x14ac:dyDescent="0.3">
      <c r="B202" s="493" t="s">
        <v>520</v>
      </c>
      <c r="C202" s="494"/>
      <c r="D202" s="252">
        <v>5</v>
      </c>
      <c r="E202" s="252"/>
      <c r="F202" s="252"/>
      <c r="G202" s="252"/>
      <c r="H202" s="253" t="s">
        <v>519</v>
      </c>
      <c r="I202" s="252"/>
      <c r="J202" s="253"/>
      <c r="K202" s="542" t="s">
        <v>70</v>
      </c>
      <c r="L202" s="542"/>
      <c r="M202" s="252"/>
      <c r="N202" s="276"/>
    </row>
    <row r="203" spans="2:14" ht="15.75" customHeight="1" x14ac:dyDescent="0.3">
      <c r="B203" s="461" t="s">
        <v>521</v>
      </c>
      <c r="C203" s="462"/>
      <c r="D203" s="468">
        <v>40058</v>
      </c>
      <c r="E203" s="469"/>
      <c r="F203" s="254"/>
      <c r="G203" s="254"/>
      <c r="H203" s="255" t="s">
        <v>522</v>
      </c>
      <c r="I203" s="254"/>
      <c r="J203" s="255"/>
      <c r="K203" s="469">
        <v>506</v>
      </c>
      <c r="L203" s="469"/>
      <c r="M203" s="254"/>
      <c r="N203" s="256"/>
    </row>
    <row r="204" spans="2:14" ht="23.25" customHeight="1" x14ac:dyDescent="0.3">
      <c r="B204" s="470" t="s">
        <v>523</v>
      </c>
      <c r="C204" s="471"/>
      <c r="D204" s="472" t="s">
        <v>108</v>
      </c>
      <c r="E204" s="472"/>
      <c r="F204" s="472" t="e">
        <f>VLOOKUP(#REF!,PROFILE!#REF!,3,0)</f>
        <v>#REF!</v>
      </c>
      <c r="G204" s="472"/>
      <c r="H204" s="257" t="s">
        <v>524</v>
      </c>
      <c r="I204" s="257"/>
      <c r="J204" s="259"/>
      <c r="K204" s="472" t="s">
        <v>109</v>
      </c>
      <c r="L204" s="472"/>
      <c r="M204" s="472" t="e">
        <f>VLOOKUP(F203,PROFILE!C197:J222,2,0)</f>
        <v>#N/A</v>
      </c>
      <c r="N204" s="473"/>
    </row>
    <row r="205" spans="2:14" ht="16.5" x14ac:dyDescent="0.3">
      <c r="B205" s="487" t="s">
        <v>502</v>
      </c>
      <c r="C205" s="488"/>
      <c r="D205" s="488"/>
      <c r="E205" s="488"/>
      <c r="F205" s="488"/>
      <c r="G205" s="488"/>
      <c r="H205" s="488"/>
      <c r="I205" s="488"/>
      <c r="J205" s="488"/>
      <c r="K205" s="488"/>
      <c r="L205" s="488"/>
      <c r="M205" s="488"/>
      <c r="N205" s="489"/>
    </row>
    <row r="206" spans="2:14" ht="19.5" customHeight="1" x14ac:dyDescent="0.25">
      <c r="B206" s="507" t="s">
        <v>503</v>
      </c>
      <c r="C206" s="459" t="s">
        <v>525</v>
      </c>
      <c r="D206" s="459"/>
      <c r="E206" s="459"/>
      <c r="F206" s="459"/>
      <c r="G206" s="459"/>
      <c r="H206" s="459"/>
      <c r="I206" s="459" t="s">
        <v>526</v>
      </c>
      <c r="J206" s="459"/>
      <c r="K206" s="459"/>
      <c r="L206" s="459"/>
      <c r="M206" s="459"/>
      <c r="N206" s="460"/>
    </row>
    <row r="207" spans="2:14" ht="70.5" customHeight="1" x14ac:dyDescent="0.25">
      <c r="B207" s="507"/>
      <c r="C207" s="153" t="s">
        <v>515</v>
      </c>
      <c r="D207" s="153" t="s">
        <v>516</v>
      </c>
      <c r="E207" s="153" t="s">
        <v>527</v>
      </c>
      <c r="F207" s="153" t="s">
        <v>514</v>
      </c>
      <c r="G207" s="153" t="s">
        <v>518</v>
      </c>
      <c r="H207" s="223" t="s">
        <v>34</v>
      </c>
      <c r="I207" s="153" t="s">
        <v>515</v>
      </c>
      <c r="J207" s="153" t="s">
        <v>516</v>
      </c>
      <c r="K207" s="153" t="s">
        <v>527</v>
      </c>
      <c r="L207" s="153" t="s">
        <v>517</v>
      </c>
      <c r="M207" s="153" t="s">
        <v>518</v>
      </c>
      <c r="N207" s="224" t="s">
        <v>34</v>
      </c>
    </row>
    <row r="208" spans="2:14" ht="16.5" x14ac:dyDescent="0.3">
      <c r="B208" s="219" t="s">
        <v>11</v>
      </c>
      <c r="C208" s="277">
        <v>2.75</v>
      </c>
      <c r="D208" s="261">
        <v>2</v>
      </c>
      <c r="E208" s="261">
        <v>3</v>
      </c>
      <c r="F208" s="277">
        <v>27</v>
      </c>
      <c r="G208" s="225">
        <f>SUM(C208:F208)</f>
        <v>34.75</v>
      </c>
      <c r="H208" s="176" t="str">
        <f t="shared" ref="H208:H212" si="17">IF(G208&gt;=91,"A1",IF(G208&gt;=81,"A2",IF(G208&gt;=71,"B1",IF(G208&gt;=61,"B2",IF(G208&gt;=51,"C1",IF(G208&gt;=41,"C2",IF(G208&gt;=33,"D","E")))))))</f>
        <v>D</v>
      </c>
      <c r="I208" s="261">
        <v>2.5</v>
      </c>
      <c r="J208" s="261">
        <v>4</v>
      </c>
      <c r="K208" s="261">
        <v>3</v>
      </c>
      <c r="L208" s="262">
        <v>17</v>
      </c>
      <c r="M208" s="225">
        <f>SUM(I208:L208)</f>
        <v>26.5</v>
      </c>
      <c r="N208" s="230" t="str">
        <f t="shared" ref="N208:N212" si="18">IF(M208&gt;=91,"A1",IF(M208&gt;=81,"A2",IF(M208&gt;=71,"B1",IF(M208&gt;=61,"B2",IF(M208&gt;=51,"C1",IF(M208&gt;=41,"C2",IF(M208&gt;=33,"D","E")))))))</f>
        <v>E</v>
      </c>
    </row>
    <row r="209" spans="2:14" ht="16.5" x14ac:dyDescent="0.3">
      <c r="B209" s="219" t="s">
        <v>12</v>
      </c>
      <c r="C209" s="277">
        <v>4.5</v>
      </c>
      <c r="D209" s="261">
        <v>3</v>
      </c>
      <c r="E209" s="261">
        <v>3</v>
      </c>
      <c r="F209" s="261">
        <v>28</v>
      </c>
      <c r="G209" s="225">
        <f t="shared" ref="G209:G216" si="19">SUM(C209:F209)</f>
        <v>38.5</v>
      </c>
      <c r="H209" s="176" t="str">
        <f t="shared" si="17"/>
        <v>D</v>
      </c>
      <c r="I209" s="261">
        <v>3.75</v>
      </c>
      <c r="J209" s="261">
        <v>3</v>
      </c>
      <c r="K209" s="261">
        <v>3</v>
      </c>
      <c r="L209" s="263">
        <v>38</v>
      </c>
      <c r="M209" s="225">
        <f t="shared" ref="M209:M216" si="20">SUM(I209:L209)</f>
        <v>47.75</v>
      </c>
      <c r="N209" s="230" t="str">
        <f t="shared" si="18"/>
        <v>C2</v>
      </c>
    </row>
    <row r="210" spans="2:14" ht="16.5" x14ac:dyDescent="0.3">
      <c r="B210" s="219" t="s">
        <v>504</v>
      </c>
      <c r="C210" s="261">
        <v>2</v>
      </c>
      <c r="D210" s="261">
        <v>2.5</v>
      </c>
      <c r="E210" s="261">
        <v>2.5</v>
      </c>
      <c r="F210" s="261">
        <v>25</v>
      </c>
      <c r="G210" s="280">
        <f t="shared" si="19"/>
        <v>32</v>
      </c>
      <c r="H210" s="176" t="str">
        <f t="shared" si="17"/>
        <v>E</v>
      </c>
      <c r="I210" s="261">
        <v>2</v>
      </c>
      <c r="J210" s="261">
        <v>3</v>
      </c>
      <c r="K210" s="261">
        <v>2</v>
      </c>
      <c r="L210" s="263">
        <v>13</v>
      </c>
      <c r="M210" s="225">
        <f t="shared" si="20"/>
        <v>20</v>
      </c>
      <c r="N210" s="230" t="str">
        <f t="shared" si="18"/>
        <v>E</v>
      </c>
    </row>
    <row r="211" spans="2:14" ht="16.5" x14ac:dyDescent="0.3">
      <c r="B211" s="219" t="s">
        <v>22</v>
      </c>
      <c r="C211" s="261">
        <v>4</v>
      </c>
      <c r="D211" s="261">
        <v>3</v>
      </c>
      <c r="E211" s="261">
        <v>3</v>
      </c>
      <c r="F211" s="261">
        <v>40</v>
      </c>
      <c r="G211" s="280">
        <f t="shared" si="19"/>
        <v>50</v>
      </c>
      <c r="H211" s="176" t="str">
        <f t="shared" si="17"/>
        <v>C2</v>
      </c>
      <c r="I211" s="261">
        <v>6.25</v>
      </c>
      <c r="J211" s="274">
        <v>3</v>
      </c>
      <c r="K211" s="264">
        <v>3</v>
      </c>
      <c r="L211" s="263">
        <v>44</v>
      </c>
      <c r="M211" s="225">
        <f t="shared" si="20"/>
        <v>56.25</v>
      </c>
      <c r="N211" s="230" t="str">
        <f t="shared" si="18"/>
        <v>C1</v>
      </c>
    </row>
    <row r="212" spans="2:14" ht="16.5" x14ac:dyDescent="0.3">
      <c r="B212" s="219" t="s">
        <v>25</v>
      </c>
      <c r="C212" s="261">
        <v>3.625</v>
      </c>
      <c r="D212" s="261">
        <v>3</v>
      </c>
      <c r="E212" s="261">
        <v>3</v>
      </c>
      <c r="F212" s="261">
        <v>19.5</v>
      </c>
      <c r="G212" s="225">
        <f t="shared" si="19"/>
        <v>29.125</v>
      </c>
      <c r="H212" s="176" t="str">
        <f t="shared" si="17"/>
        <v>E</v>
      </c>
      <c r="I212" s="261">
        <v>4.5</v>
      </c>
      <c r="J212" s="261">
        <v>2</v>
      </c>
      <c r="K212" s="261">
        <v>2</v>
      </c>
      <c r="L212" s="263">
        <v>18</v>
      </c>
      <c r="M212" s="225">
        <f t="shared" si="20"/>
        <v>26.5</v>
      </c>
      <c r="N212" s="230" t="str">
        <f t="shared" si="18"/>
        <v>E</v>
      </c>
    </row>
    <row r="213" spans="2:14" ht="16.5" x14ac:dyDescent="0.3">
      <c r="B213" s="219" t="s">
        <v>505</v>
      </c>
      <c r="C213" s="220"/>
      <c r="D213" s="220"/>
      <c r="E213" s="220"/>
      <c r="F213" s="279">
        <v>31.5</v>
      </c>
      <c r="G213" s="225">
        <v>31.5</v>
      </c>
      <c r="H213" s="176"/>
      <c r="I213" s="220"/>
      <c r="J213" s="220"/>
      <c r="K213" s="220"/>
      <c r="L213" s="7">
        <v>21.5</v>
      </c>
      <c r="M213" s="225">
        <f t="shared" si="20"/>
        <v>21.5</v>
      </c>
      <c r="N213" s="224"/>
    </row>
    <row r="214" spans="2:14" ht="16.5" x14ac:dyDescent="0.3">
      <c r="B214" s="219" t="s">
        <v>487</v>
      </c>
      <c r="C214" s="220"/>
      <c r="D214" s="220"/>
      <c r="E214" s="220"/>
      <c r="F214" s="155">
        <v>23</v>
      </c>
      <c r="G214" s="225">
        <f t="shared" si="19"/>
        <v>23</v>
      </c>
      <c r="H214" s="223"/>
      <c r="I214" s="220"/>
      <c r="J214" s="220"/>
      <c r="K214" s="220"/>
      <c r="L214" s="7">
        <v>10</v>
      </c>
      <c r="M214" s="225">
        <f t="shared" si="20"/>
        <v>10</v>
      </c>
      <c r="N214" s="224"/>
    </row>
    <row r="215" spans="2:14" ht="16.5" x14ac:dyDescent="0.3">
      <c r="B215" s="219" t="s">
        <v>506</v>
      </c>
      <c r="C215" s="220"/>
      <c r="D215" s="220"/>
      <c r="E215" s="220"/>
      <c r="F215" s="220">
        <v>12</v>
      </c>
      <c r="G215" s="225">
        <f t="shared" si="19"/>
        <v>12</v>
      </c>
      <c r="H215" s="223"/>
      <c r="I215" s="220"/>
      <c r="J215" s="220"/>
      <c r="K215" s="220"/>
      <c r="L215" s="7">
        <v>20</v>
      </c>
      <c r="M215" s="225">
        <f t="shared" si="20"/>
        <v>20</v>
      </c>
      <c r="N215" s="224"/>
    </row>
    <row r="216" spans="2:14" ht="16.5" x14ac:dyDescent="0.3">
      <c r="B216" s="219" t="s">
        <v>557</v>
      </c>
      <c r="C216" s="220"/>
      <c r="D216" s="220"/>
      <c r="E216" s="220"/>
      <c r="F216" s="220">
        <v>6.5</v>
      </c>
      <c r="G216" s="225">
        <f t="shared" si="19"/>
        <v>6.5</v>
      </c>
      <c r="H216" s="218"/>
      <c r="I216" s="220"/>
      <c r="J216" s="220"/>
      <c r="K216" s="220"/>
      <c r="L216" s="7">
        <v>8.5</v>
      </c>
      <c r="M216" s="225">
        <f t="shared" si="20"/>
        <v>8.5</v>
      </c>
      <c r="N216" s="224"/>
    </row>
    <row r="217" spans="2:14" ht="21" customHeight="1" x14ac:dyDescent="0.3">
      <c r="B217" s="231" t="s">
        <v>536</v>
      </c>
      <c r="C217" s="463">
        <v>500</v>
      </c>
      <c r="D217" s="463"/>
      <c r="E217" s="486" t="s">
        <v>538</v>
      </c>
      <c r="F217" s="486"/>
      <c r="G217" s="465">
        <f>C218*100/500</f>
        <v>36.875</v>
      </c>
      <c r="H217" s="503"/>
      <c r="I217" s="486" t="s">
        <v>558</v>
      </c>
      <c r="J217" s="486"/>
      <c r="K217" s="222">
        <v>500</v>
      </c>
      <c r="L217" s="486" t="s">
        <v>560</v>
      </c>
      <c r="M217" s="486"/>
      <c r="N217" s="232">
        <f>K218*100/500</f>
        <v>35.4</v>
      </c>
    </row>
    <row r="218" spans="2:14" ht="21.75" customHeight="1" x14ac:dyDescent="0.3">
      <c r="B218" s="231" t="s">
        <v>537</v>
      </c>
      <c r="C218" s="511">
        <f>SUM(G208:G212)</f>
        <v>184.375</v>
      </c>
      <c r="D218" s="511"/>
      <c r="E218" s="486" t="s">
        <v>539</v>
      </c>
      <c r="F218" s="486"/>
      <c r="G218" s="509" t="str">
        <f>IF(G217&gt;=91,"A1",IF(G217&gt;=81,"A2",IF(G217&gt;=71,"B1",IF(G217&gt;=61,"B2",IF(G217&gt;=51,"C1",IF(G217&gt;=41,"C2",IF(G217&gt;=33,"D","E")))))))</f>
        <v>D</v>
      </c>
      <c r="H218" s="510"/>
      <c r="I218" s="486" t="s">
        <v>559</v>
      </c>
      <c r="J218" s="486"/>
      <c r="K218" s="216">
        <f>SUM(M208:M212)</f>
        <v>177</v>
      </c>
      <c r="L218" s="486" t="s">
        <v>561</v>
      </c>
      <c r="M218" s="486"/>
      <c r="N218" s="230" t="str">
        <f>IF(N217&gt;=91,"A1",IF(N217&gt;=81,"A2",IF(N217&gt;=71,"B1",IF(N217&gt;=61,"B2",IF(N217&gt;=51,"C1",IF(N217&gt;=41,"C2",IF(N217&gt;=33,"D","E")))))))</f>
        <v>D</v>
      </c>
    </row>
    <row r="219" spans="2:14" ht="35.25" customHeight="1" x14ac:dyDescent="0.3">
      <c r="B219" s="512" t="s">
        <v>556</v>
      </c>
      <c r="C219" s="513"/>
      <c r="D219" s="514"/>
      <c r="E219" s="515">
        <f>C218+K218</f>
        <v>361.375</v>
      </c>
      <c r="F219" s="516"/>
      <c r="G219" s="490" t="s">
        <v>562</v>
      </c>
      <c r="H219" s="491"/>
      <c r="I219" s="492"/>
      <c r="J219" s="281">
        <f>E219*100/1000</f>
        <v>36.137500000000003</v>
      </c>
      <c r="K219" s="266" t="s">
        <v>507</v>
      </c>
      <c r="L219" s="266"/>
      <c r="M219" s="517" t="str">
        <f>IF(J219&gt;=91,"A1",IF(J219&gt;=81,"A2",IF(J219&gt;=71,"B1",IF(J219&gt;=61,"B2",IF(J219&gt;=51,"C1",IF(J219&gt;=41,"C2",IF(J219&gt;=33,"D","E")))))))</f>
        <v>D</v>
      </c>
      <c r="N219" s="518"/>
    </row>
    <row r="220" spans="2:14" x14ac:dyDescent="0.25">
      <c r="B220" s="547" t="s">
        <v>373</v>
      </c>
      <c r="C220" s="548"/>
      <c r="D220" s="548"/>
      <c r="E220" s="548"/>
      <c r="F220" s="548"/>
      <c r="G220" s="548"/>
      <c r="H220" s="548"/>
      <c r="I220" s="548"/>
      <c r="J220" s="548"/>
      <c r="K220" s="548"/>
      <c r="L220" s="548"/>
      <c r="M220" s="548"/>
      <c r="N220" s="549"/>
    </row>
    <row r="221" spans="2:14" ht="16.5" x14ac:dyDescent="0.3">
      <c r="B221" s="478" t="s">
        <v>375</v>
      </c>
      <c r="C221" s="463"/>
      <c r="D221" s="463"/>
      <c r="E221" s="463"/>
      <c r="F221" s="463"/>
      <c r="G221" s="463" t="s">
        <v>376</v>
      </c>
      <c r="H221" s="463"/>
      <c r="I221" s="463"/>
      <c r="J221" s="463"/>
      <c r="K221" s="463"/>
      <c r="L221" s="463" t="s">
        <v>508</v>
      </c>
      <c r="M221" s="463"/>
      <c r="N221" s="464"/>
    </row>
    <row r="222" spans="2:14" ht="16.5" x14ac:dyDescent="0.3">
      <c r="B222" s="476" t="s">
        <v>377</v>
      </c>
      <c r="C222" s="477"/>
      <c r="D222" s="477"/>
      <c r="E222" s="477"/>
      <c r="F222" s="477"/>
      <c r="G222" s="463" t="s">
        <v>404</v>
      </c>
      <c r="H222" s="463"/>
      <c r="I222" s="463"/>
      <c r="J222" s="463"/>
      <c r="K222" s="463"/>
      <c r="L222" s="463" t="s">
        <v>404</v>
      </c>
      <c r="M222" s="463"/>
      <c r="N222" s="464"/>
    </row>
    <row r="223" spans="2:14" ht="16.5" x14ac:dyDescent="0.3">
      <c r="B223" s="478" t="s">
        <v>378</v>
      </c>
      <c r="C223" s="463"/>
      <c r="D223" s="463"/>
      <c r="E223" s="463"/>
      <c r="F223" s="463"/>
      <c r="G223" s="463"/>
      <c r="H223" s="463"/>
      <c r="I223" s="463"/>
      <c r="J223" s="463"/>
      <c r="K223" s="463"/>
      <c r="L223" s="463"/>
      <c r="M223" s="463"/>
      <c r="N223" s="464"/>
    </row>
    <row r="224" spans="2:14" ht="16.5" x14ac:dyDescent="0.3">
      <c r="B224" s="478" t="s">
        <v>375</v>
      </c>
      <c r="C224" s="463"/>
      <c r="D224" s="463"/>
      <c r="E224" s="463"/>
      <c r="F224" s="463"/>
      <c r="G224" s="463" t="s">
        <v>376</v>
      </c>
      <c r="H224" s="463"/>
      <c r="I224" s="463"/>
      <c r="J224" s="463"/>
      <c r="K224" s="463"/>
      <c r="L224" s="463" t="s">
        <v>508</v>
      </c>
      <c r="M224" s="463"/>
      <c r="N224" s="464"/>
    </row>
    <row r="225" spans="2:14" ht="16.5" x14ac:dyDescent="0.3">
      <c r="B225" s="474" t="s">
        <v>379</v>
      </c>
      <c r="C225" s="475"/>
      <c r="D225" s="475"/>
      <c r="E225" s="475"/>
      <c r="F225" s="475"/>
      <c r="G225" s="463" t="s">
        <v>394</v>
      </c>
      <c r="H225" s="463"/>
      <c r="I225" s="463"/>
      <c r="J225" s="463"/>
      <c r="K225" s="463"/>
      <c r="L225" s="463" t="s">
        <v>394</v>
      </c>
      <c r="M225" s="463"/>
      <c r="N225" s="464"/>
    </row>
    <row r="226" spans="2:14" ht="16.5" x14ac:dyDescent="0.3">
      <c r="B226" s="474" t="s">
        <v>380</v>
      </c>
      <c r="C226" s="475"/>
      <c r="D226" s="475"/>
      <c r="E226" s="475"/>
      <c r="F226" s="475"/>
      <c r="G226" s="463" t="s">
        <v>394</v>
      </c>
      <c r="H226" s="463"/>
      <c r="I226" s="463"/>
      <c r="J226" s="463"/>
      <c r="K226" s="463"/>
      <c r="L226" s="463" t="s">
        <v>394</v>
      </c>
      <c r="M226" s="463"/>
      <c r="N226" s="464"/>
    </row>
    <row r="227" spans="2:14" ht="16.5" x14ac:dyDescent="0.3">
      <c r="B227" s="504" t="s">
        <v>381</v>
      </c>
      <c r="C227" s="505"/>
      <c r="D227" s="505"/>
      <c r="E227" s="505"/>
      <c r="F227" s="506"/>
      <c r="G227" s="465" t="s">
        <v>399</v>
      </c>
      <c r="H227" s="466"/>
      <c r="I227" s="466"/>
      <c r="J227" s="466"/>
      <c r="K227" s="503"/>
      <c r="L227" s="465" t="s">
        <v>399</v>
      </c>
      <c r="M227" s="466"/>
      <c r="N227" s="467"/>
    </row>
    <row r="228" spans="2:14" ht="16.5" x14ac:dyDescent="0.3">
      <c r="B228" s="504" t="s">
        <v>382</v>
      </c>
      <c r="C228" s="505"/>
      <c r="D228" s="505"/>
      <c r="E228" s="505"/>
      <c r="F228" s="506"/>
      <c r="G228" s="465" t="s">
        <v>394</v>
      </c>
      <c r="H228" s="466"/>
      <c r="I228" s="466"/>
      <c r="J228" s="466"/>
      <c r="K228" s="503"/>
      <c r="L228" s="465" t="s">
        <v>394</v>
      </c>
      <c r="M228" s="466"/>
      <c r="N228" s="467"/>
    </row>
    <row r="229" spans="2:14" ht="16.5" x14ac:dyDescent="0.3">
      <c r="B229" s="478" t="s">
        <v>383</v>
      </c>
      <c r="C229" s="463"/>
      <c r="D229" s="463"/>
      <c r="E229" s="463"/>
      <c r="F229" s="463"/>
      <c r="G229" s="463"/>
      <c r="H229" s="463"/>
      <c r="I229" s="463"/>
      <c r="J229" s="463"/>
      <c r="K229" s="463"/>
      <c r="L229" s="463"/>
      <c r="M229" s="463"/>
      <c r="N229" s="464"/>
    </row>
    <row r="230" spans="2:14" ht="16.5" x14ac:dyDescent="0.3">
      <c r="B230" s="478" t="s">
        <v>375</v>
      </c>
      <c r="C230" s="463"/>
      <c r="D230" s="463"/>
      <c r="E230" s="463"/>
      <c r="F230" s="463"/>
      <c r="G230" s="463" t="s">
        <v>376</v>
      </c>
      <c r="H230" s="463"/>
      <c r="I230" s="463"/>
      <c r="J230" s="463"/>
      <c r="K230" s="463"/>
      <c r="L230" s="463" t="s">
        <v>508</v>
      </c>
      <c r="M230" s="463"/>
      <c r="N230" s="464"/>
    </row>
    <row r="231" spans="2:14" ht="16.5" x14ac:dyDescent="0.3">
      <c r="B231" s="476" t="s">
        <v>384</v>
      </c>
      <c r="C231" s="477"/>
      <c r="D231" s="477"/>
      <c r="E231" s="477"/>
      <c r="F231" s="477"/>
      <c r="G231" s="477"/>
      <c r="H231" s="545" t="s">
        <v>567</v>
      </c>
      <c r="I231" s="545"/>
      <c r="J231" s="545"/>
      <c r="K231" s="545"/>
      <c r="L231" s="545"/>
      <c r="M231" s="545"/>
      <c r="N231" s="546"/>
    </row>
    <row r="232" spans="2:14" ht="16.5" x14ac:dyDescent="0.3">
      <c r="B232" s="221" t="s">
        <v>385</v>
      </c>
      <c r="C232" s="537" t="s">
        <v>584</v>
      </c>
      <c r="D232" s="538"/>
      <c r="E232" s="538"/>
      <c r="F232" s="538"/>
      <c r="G232" s="538"/>
      <c r="H232" s="226" t="s">
        <v>509</v>
      </c>
      <c r="I232" s="226"/>
      <c r="J232" s="227"/>
      <c r="K232" s="227" t="s">
        <v>585</v>
      </c>
      <c r="L232" s="227"/>
      <c r="M232" s="227"/>
      <c r="N232" s="228"/>
    </row>
    <row r="233" spans="2:14" ht="15" customHeight="1" x14ac:dyDescent="0.25">
      <c r="B233" s="483" t="s">
        <v>510</v>
      </c>
      <c r="C233" s="484"/>
      <c r="D233" s="484"/>
      <c r="E233" s="484"/>
      <c r="F233" s="484"/>
      <c r="G233" s="519"/>
      <c r="H233" s="533" t="s">
        <v>511</v>
      </c>
      <c r="I233" s="484"/>
      <c r="J233" s="484"/>
      <c r="K233" s="484"/>
      <c r="L233" s="484"/>
      <c r="M233" s="484"/>
      <c r="N233" s="485"/>
    </row>
    <row r="234" spans="2:14" ht="15" customHeight="1" x14ac:dyDescent="0.25">
      <c r="B234" s="479"/>
      <c r="C234" s="480"/>
      <c r="D234" s="480"/>
      <c r="E234" s="480"/>
      <c r="F234" s="480"/>
      <c r="G234" s="523"/>
      <c r="H234" s="536"/>
      <c r="I234" s="480"/>
      <c r="J234" s="480"/>
      <c r="K234" s="480"/>
      <c r="L234" s="480"/>
      <c r="M234" s="480"/>
      <c r="N234" s="481"/>
    </row>
    <row r="235" spans="2:14" ht="0.75" customHeight="1" x14ac:dyDescent="0.3">
      <c r="B235" s="221"/>
      <c r="C235" s="222"/>
      <c r="D235" s="222"/>
      <c r="E235" s="170"/>
      <c r="F235" s="170"/>
      <c r="G235" s="170"/>
      <c r="H235" s="170"/>
      <c r="I235" s="170"/>
      <c r="J235" s="170"/>
      <c r="K235" s="222"/>
      <c r="L235" s="222"/>
      <c r="M235" s="222"/>
      <c r="N235" s="171"/>
    </row>
    <row r="236" spans="2:14" ht="1.5" hidden="1" customHeight="1" x14ac:dyDescent="0.3">
      <c r="B236" s="221"/>
      <c r="C236" s="222"/>
      <c r="D236" s="222"/>
      <c r="E236" s="170"/>
      <c r="F236" s="170"/>
      <c r="G236" s="170"/>
      <c r="H236" s="170"/>
      <c r="I236" s="170"/>
      <c r="J236" s="170"/>
      <c r="K236" s="222"/>
      <c r="L236" s="222"/>
      <c r="M236" s="222"/>
      <c r="N236" s="171"/>
    </row>
    <row r="237" spans="2:14" ht="12" customHeight="1" x14ac:dyDescent="0.3">
      <c r="B237" s="482"/>
      <c r="C237" s="466"/>
      <c r="D237" s="466"/>
      <c r="E237" s="466"/>
      <c r="F237" s="466"/>
      <c r="G237" s="466"/>
      <c r="H237" s="466"/>
      <c r="I237" s="466"/>
      <c r="J237" s="466"/>
      <c r="K237" s="466"/>
      <c r="L237" s="466"/>
      <c r="M237" s="466"/>
      <c r="N237" s="467"/>
    </row>
    <row r="238" spans="2:14" ht="16.5" x14ac:dyDescent="0.3">
      <c r="B238" s="478" t="s">
        <v>386</v>
      </c>
      <c r="C238" s="463"/>
      <c r="D238" s="463"/>
      <c r="E238" s="463"/>
      <c r="F238" s="463"/>
      <c r="G238" s="463"/>
      <c r="H238" s="463"/>
      <c r="I238" s="465" t="s">
        <v>387</v>
      </c>
      <c r="J238" s="466"/>
      <c r="K238" s="466"/>
      <c r="L238" s="466"/>
      <c r="M238" s="466"/>
      <c r="N238" s="467"/>
    </row>
    <row r="239" spans="2:14" ht="16.5" x14ac:dyDescent="0.3">
      <c r="B239" s="219" t="s">
        <v>388</v>
      </c>
      <c r="C239" s="463" t="s">
        <v>19</v>
      </c>
      <c r="D239" s="463"/>
      <c r="E239" s="465" t="s">
        <v>388</v>
      </c>
      <c r="F239" s="503"/>
      <c r="G239" s="463" t="s">
        <v>19</v>
      </c>
      <c r="H239" s="463"/>
      <c r="I239" s="267"/>
      <c r="J239" s="254"/>
      <c r="K239" s="268" t="s">
        <v>389</v>
      </c>
      <c r="L239" s="226"/>
      <c r="M239" s="269" t="s">
        <v>19</v>
      </c>
      <c r="N239" s="256"/>
    </row>
    <row r="240" spans="2:14" ht="16.5" x14ac:dyDescent="0.3">
      <c r="B240" s="219" t="s">
        <v>390</v>
      </c>
      <c r="C240" s="463" t="s">
        <v>391</v>
      </c>
      <c r="D240" s="463"/>
      <c r="E240" s="463" t="s">
        <v>392</v>
      </c>
      <c r="F240" s="463"/>
      <c r="G240" s="463" t="s">
        <v>393</v>
      </c>
      <c r="H240" s="463"/>
      <c r="I240" s="267"/>
      <c r="J240" s="254"/>
      <c r="K240" s="465">
        <v>3</v>
      </c>
      <c r="L240" s="503"/>
      <c r="M240" s="249" t="s">
        <v>394</v>
      </c>
      <c r="N240" s="256"/>
    </row>
    <row r="241" spans="2:14" ht="16.5" x14ac:dyDescent="0.3">
      <c r="B241" s="219" t="s">
        <v>395</v>
      </c>
      <c r="C241" s="463" t="s">
        <v>396</v>
      </c>
      <c r="D241" s="463"/>
      <c r="E241" s="463" t="s">
        <v>397</v>
      </c>
      <c r="F241" s="463"/>
      <c r="G241" s="463" t="s">
        <v>398</v>
      </c>
      <c r="H241" s="463"/>
      <c r="I241" s="267"/>
      <c r="J241" s="254"/>
      <c r="K241" s="465">
        <v>2</v>
      </c>
      <c r="L241" s="503"/>
      <c r="M241" s="249" t="s">
        <v>399</v>
      </c>
      <c r="N241" s="256"/>
    </row>
    <row r="242" spans="2:14" ht="16.5" x14ac:dyDescent="0.3">
      <c r="B242" s="219" t="s">
        <v>400</v>
      </c>
      <c r="C242" s="463" t="s">
        <v>401</v>
      </c>
      <c r="D242" s="463"/>
      <c r="E242" s="463" t="s">
        <v>402</v>
      </c>
      <c r="F242" s="463"/>
      <c r="G242" s="463" t="s">
        <v>403</v>
      </c>
      <c r="H242" s="463"/>
      <c r="I242" s="267"/>
      <c r="J242" s="254"/>
      <c r="K242" s="465">
        <v>1</v>
      </c>
      <c r="L242" s="503"/>
      <c r="M242" s="249" t="s">
        <v>404</v>
      </c>
      <c r="N242" s="256"/>
    </row>
    <row r="243" spans="2:14" ht="17.25" thickBot="1" x14ac:dyDescent="0.35">
      <c r="B243" s="270" t="s">
        <v>405</v>
      </c>
      <c r="C243" s="544" t="s">
        <v>406</v>
      </c>
      <c r="D243" s="544"/>
      <c r="E243" s="544" t="s">
        <v>407</v>
      </c>
      <c r="F243" s="544"/>
      <c r="G243" s="544" t="s">
        <v>408</v>
      </c>
      <c r="H243" s="544"/>
      <c r="I243" s="271"/>
      <c r="J243" s="272"/>
      <c r="K243" s="272"/>
      <c r="L243" s="272"/>
      <c r="M243" s="272"/>
      <c r="N243" s="273"/>
    </row>
    <row r="244" spans="2:14" ht="15.75" thickBot="1" x14ac:dyDescent="0.3"/>
    <row r="245" spans="2:14" x14ac:dyDescent="0.25">
      <c r="B245" s="495" t="s">
        <v>495</v>
      </c>
      <c r="C245" s="496"/>
      <c r="D245" s="496"/>
      <c r="E245" s="496"/>
      <c r="F245" s="496"/>
      <c r="G245" s="496"/>
      <c r="H245" s="496"/>
      <c r="I245" s="496"/>
      <c r="J245" s="496"/>
      <c r="K245" s="497" t="s">
        <v>496</v>
      </c>
      <c r="L245" s="497"/>
      <c r="M245" s="497"/>
      <c r="N245" s="498"/>
    </row>
    <row r="246" spans="2:14" ht="26.25" customHeight="1" x14ac:dyDescent="0.3">
      <c r="B246" s="499" t="s">
        <v>528</v>
      </c>
      <c r="C246" s="500"/>
      <c r="D246" s="500"/>
      <c r="E246" s="500"/>
      <c r="F246" s="500"/>
      <c r="G246" s="500"/>
      <c r="H246" s="500"/>
      <c r="I246" s="500"/>
      <c r="J246" s="500"/>
      <c r="K246" s="500"/>
      <c r="L246" s="500"/>
      <c r="M246" s="500"/>
      <c r="N246" s="501"/>
    </row>
    <row r="247" spans="2:14" ht="15" customHeight="1" x14ac:dyDescent="0.25">
      <c r="B247" s="251"/>
      <c r="C247" s="502" t="s">
        <v>497</v>
      </c>
      <c r="D247" s="502"/>
      <c r="E247" s="229" t="s">
        <v>498</v>
      </c>
      <c r="F247" s="139"/>
      <c r="G247" s="508"/>
      <c r="H247" s="508"/>
      <c r="J247" s="139" t="s">
        <v>499</v>
      </c>
      <c r="K247" s="139"/>
      <c r="L247" s="152" t="s">
        <v>500</v>
      </c>
      <c r="N247" s="156"/>
    </row>
    <row r="248" spans="2:14" ht="16.5" x14ac:dyDescent="0.3">
      <c r="B248" s="479" t="s">
        <v>512</v>
      </c>
      <c r="C248" s="480"/>
      <c r="D248" s="480"/>
      <c r="E248" s="480"/>
      <c r="F248" s="480"/>
      <c r="G248" s="480"/>
      <c r="H248" s="480"/>
      <c r="I248" s="480"/>
      <c r="J248" s="480"/>
      <c r="K248" s="480"/>
      <c r="L248" s="480"/>
      <c r="M248" s="480"/>
      <c r="N248" s="481"/>
    </row>
    <row r="249" spans="2:14" ht="16.5" x14ac:dyDescent="0.3">
      <c r="B249" s="482" t="s">
        <v>513</v>
      </c>
      <c r="C249" s="466"/>
      <c r="D249" s="466"/>
      <c r="E249" s="466"/>
      <c r="F249" s="466"/>
      <c r="G249" s="466"/>
      <c r="H249" s="466"/>
      <c r="I249" s="466"/>
      <c r="J249" s="466"/>
      <c r="K249" s="466"/>
      <c r="L249" s="466"/>
      <c r="M249" s="466"/>
      <c r="N249" s="467"/>
    </row>
    <row r="250" spans="2:14" ht="16.5" x14ac:dyDescent="0.3">
      <c r="B250" s="483" t="s">
        <v>501</v>
      </c>
      <c r="C250" s="484"/>
      <c r="D250" s="484"/>
      <c r="E250" s="484"/>
      <c r="F250" s="484"/>
      <c r="G250" s="484"/>
      <c r="H250" s="484"/>
      <c r="I250" s="484"/>
      <c r="J250" s="484"/>
      <c r="K250" s="484"/>
      <c r="L250" s="484"/>
      <c r="M250" s="484"/>
      <c r="N250" s="485"/>
    </row>
    <row r="251" spans="2:14" ht="15.75" customHeight="1" x14ac:dyDescent="0.3">
      <c r="B251" s="493" t="s">
        <v>520</v>
      </c>
      <c r="C251" s="494"/>
      <c r="D251" s="252">
        <v>6</v>
      </c>
      <c r="E251" s="252"/>
      <c r="F251" s="252"/>
      <c r="G251" s="252"/>
      <c r="H251" s="253" t="s">
        <v>519</v>
      </c>
      <c r="I251" s="252"/>
      <c r="J251" s="253"/>
      <c r="K251" s="542" t="s">
        <v>71</v>
      </c>
      <c r="L251" s="542"/>
      <c r="M251" s="542"/>
      <c r="N251" s="543"/>
    </row>
    <row r="252" spans="2:14" ht="15.75" customHeight="1" x14ac:dyDescent="0.3">
      <c r="B252" s="461" t="s">
        <v>521</v>
      </c>
      <c r="C252" s="462"/>
      <c r="D252" s="468">
        <v>40313</v>
      </c>
      <c r="E252" s="469"/>
      <c r="F252" s="254"/>
      <c r="G252" s="254"/>
      <c r="H252" s="255" t="s">
        <v>522</v>
      </c>
      <c r="I252" s="254"/>
      <c r="J252" s="255"/>
      <c r="K252" s="469">
        <v>1518</v>
      </c>
      <c r="L252" s="469"/>
      <c r="M252" s="254"/>
      <c r="N252" s="256"/>
    </row>
    <row r="253" spans="2:14" ht="30" customHeight="1" x14ac:dyDescent="0.3">
      <c r="B253" s="470" t="s">
        <v>523</v>
      </c>
      <c r="C253" s="471"/>
      <c r="D253" s="472" t="s">
        <v>112</v>
      </c>
      <c r="E253" s="472"/>
      <c r="F253" s="472" t="e">
        <f>VLOOKUP(#REF!,PROFILE!#REF!,3,0)</f>
        <v>#REF!</v>
      </c>
      <c r="G253" s="472"/>
      <c r="H253" s="257" t="s">
        <v>524</v>
      </c>
      <c r="I253" s="257"/>
      <c r="J253" s="282"/>
      <c r="K253" s="472" t="s">
        <v>111</v>
      </c>
      <c r="L253" s="472"/>
      <c r="M253" s="472" t="e">
        <f>VLOOKUP(F252,PROFILE!C245:J270,2,0)</f>
        <v>#N/A</v>
      </c>
      <c r="N253" s="473"/>
    </row>
    <row r="254" spans="2:14" ht="16.5" x14ac:dyDescent="0.3">
      <c r="B254" s="487" t="s">
        <v>502</v>
      </c>
      <c r="C254" s="488"/>
      <c r="D254" s="488"/>
      <c r="E254" s="488"/>
      <c r="F254" s="488"/>
      <c r="G254" s="488"/>
      <c r="H254" s="488"/>
      <c r="I254" s="488"/>
      <c r="J254" s="488"/>
      <c r="K254" s="488"/>
      <c r="L254" s="488"/>
      <c r="M254" s="488"/>
      <c r="N254" s="489"/>
    </row>
    <row r="255" spans="2:14" ht="19.5" customHeight="1" x14ac:dyDescent="0.25">
      <c r="B255" s="507" t="s">
        <v>503</v>
      </c>
      <c r="C255" s="459" t="s">
        <v>525</v>
      </c>
      <c r="D255" s="459"/>
      <c r="E255" s="459"/>
      <c r="F255" s="459"/>
      <c r="G255" s="459"/>
      <c r="H255" s="459"/>
      <c r="I255" s="459" t="s">
        <v>526</v>
      </c>
      <c r="J255" s="459"/>
      <c r="K255" s="459"/>
      <c r="L255" s="459"/>
      <c r="M255" s="459"/>
      <c r="N255" s="460"/>
    </row>
    <row r="256" spans="2:14" ht="70.5" customHeight="1" x14ac:dyDescent="0.25">
      <c r="B256" s="507"/>
      <c r="C256" s="153" t="s">
        <v>515</v>
      </c>
      <c r="D256" s="153" t="s">
        <v>516</v>
      </c>
      <c r="E256" s="153" t="s">
        <v>527</v>
      </c>
      <c r="F256" s="153" t="s">
        <v>514</v>
      </c>
      <c r="G256" s="153" t="s">
        <v>518</v>
      </c>
      <c r="H256" s="223" t="s">
        <v>34</v>
      </c>
      <c r="I256" s="153" t="s">
        <v>515</v>
      </c>
      <c r="J256" s="153" t="s">
        <v>516</v>
      </c>
      <c r="K256" s="153" t="s">
        <v>527</v>
      </c>
      <c r="L256" s="153" t="s">
        <v>517</v>
      </c>
      <c r="M256" s="153" t="s">
        <v>518</v>
      </c>
      <c r="N256" s="224" t="s">
        <v>34</v>
      </c>
    </row>
    <row r="257" spans="2:14" ht="16.5" x14ac:dyDescent="0.3">
      <c r="B257" s="219" t="s">
        <v>11</v>
      </c>
      <c r="C257" s="277">
        <v>3.5</v>
      </c>
      <c r="D257" s="261">
        <v>3</v>
      </c>
      <c r="E257" s="261">
        <v>2</v>
      </c>
      <c r="F257" s="277">
        <v>37.5</v>
      </c>
      <c r="G257" s="159">
        <f>SUM(C257:F257)</f>
        <v>46</v>
      </c>
      <c r="H257" s="176" t="str">
        <f t="shared" ref="H257:H261" si="21">IF(G257&gt;=91,"A1",IF(G257&gt;=81,"A2",IF(G257&gt;=71,"B1",IF(G257&gt;=61,"B2",IF(G257&gt;=51,"C1",IF(G257&gt;=41,"C2",IF(G257&gt;=33,"D","E")))))))</f>
        <v>C2</v>
      </c>
      <c r="I257" s="261">
        <v>4.5</v>
      </c>
      <c r="J257" s="261">
        <v>5</v>
      </c>
      <c r="K257" s="261">
        <v>4</v>
      </c>
      <c r="L257" s="262">
        <v>34</v>
      </c>
      <c r="M257" s="159">
        <f>SUM(I257:L257)</f>
        <v>47.5</v>
      </c>
      <c r="N257" s="230" t="str">
        <f t="shared" ref="N257:N261" si="22">IF(M257&gt;=91,"A1",IF(M257&gt;=81,"A2",IF(M257&gt;=71,"B1",IF(M257&gt;=61,"B2",IF(M257&gt;=51,"C1",IF(M257&gt;=41,"C2",IF(M257&gt;=33,"D","E")))))))</f>
        <v>C2</v>
      </c>
    </row>
    <row r="258" spans="2:14" ht="16.5" x14ac:dyDescent="0.3">
      <c r="B258" s="219" t="s">
        <v>12</v>
      </c>
      <c r="C258" s="277">
        <v>3.5</v>
      </c>
      <c r="D258" s="261">
        <v>3</v>
      </c>
      <c r="E258" s="261">
        <v>3</v>
      </c>
      <c r="F258" s="261">
        <v>32</v>
      </c>
      <c r="G258" s="159">
        <f t="shared" ref="G258:G264" si="23">SUM(C258:F258)</f>
        <v>41.5</v>
      </c>
      <c r="H258" s="176" t="str">
        <f t="shared" si="21"/>
        <v>C2</v>
      </c>
      <c r="I258" s="261">
        <v>5</v>
      </c>
      <c r="J258" s="261">
        <v>3</v>
      </c>
      <c r="K258" s="261">
        <v>4</v>
      </c>
      <c r="L258" s="263">
        <v>46.5</v>
      </c>
      <c r="M258" s="159">
        <f t="shared" ref="M258:M265" si="24">SUM(I258:L258)</f>
        <v>58.5</v>
      </c>
      <c r="N258" s="230" t="str">
        <f t="shared" si="22"/>
        <v>C1</v>
      </c>
    </row>
    <row r="259" spans="2:14" ht="16.5" x14ac:dyDescent="0.3">
      <c r="B259" s="219" t="s">
        <v>504</v>
      </c>
      <c r="C259" s="261">
        <v>4</v>
      </c>
      <c r="D259" s="261">
        <v>2.5</v>
      </c>
      <c r="E259" s="261">
        <v>3</v>
      </c>
      <c r="F259" s="261">
        <v>38</v>
      </c>
      <c r="G259" s="159">
        <f t="shared" si="23"/>
        <v>47.5</v>
      </c>
      <c r="H259" s="176" t="str">
        <f t="shared" si="21"/>
        <v>C2</v>
      </c>
      <c r="I259" s="261">
        <v>2.5</v>
      </c>
      <c r="J259" s="261">
        <v>3</v>
      </c>
      <c r="K259" s="261">
        <v>3</v>
      </c>
      <c r="L259" s="263">
        <v>50</v>
      </c>
      <c r="M259" s="159">
        <f t="shared" si="24"/>
        <v>58.5</v>
      </c>
      <c r="N259" s="230" t="str">
        <f t="shared" si="22"/>
        <v>C1</v>
      </c>
    </row>
    <row r="260" spans="2:14" ht="16.5" x14ac:dyDescent="0.3">
      <c r="B260" s="219" t="s">
        <v>22</v>
      </c>
      <c r="C260" s="261">
        <v>5.25</v>
      </c>
      <c r="D260" s="261">
        <v>3.5</v>
      </c>
      <c r="E260" s="261">
        <v>3</v>
      </c>
      <c r="F260" s="261">
        <v>31</v>
      </c>
      <c r="G260" s="159">
        <f t="shared" si="23"/>
        <v>42.75</v>
      </c>
      <c r="H260" s="176" t="str">
        <f t="shared" si="21"/>
        <v>C2</v>
      </c>
      <c r="I260" s="261">
        <v>4.5</v>
      </c>
      <c r="J260" s="274">
        <v>3.5</v>
      </c>
      <c r="K260" s="264">
        <v>3.5</v>
      </c>
      <c r="L260" s="263">
        <v>57</v>
      </c>
      <c r="M260" s="159">
        <f t="shared" si="24"/>
        <v>68.5</v>
      </c>
      <c r="N260" s="230" t="str">
        <f t="shared" si="22"/>
        <v>B2</v>
      </c>
    </row>
    <row r="261" spans="2:14" ht="16.5" x14ac:dyDescent="0.3">
      <c r="B261" s="219" t="s">
        <v>25</v>
      </c>
      <c r="C261" s="261">
        <v>4.75</v>
      </c>
      <c r="D261" s="261">
        <v>4</v>
      </c>
      <c r="E261" s="261">
        <v>4</v>
      </c>
      <c r="F261" s="261">
        <v>44.5</v>
      </c>
      <c r="G261" s="159">
        <f t="shared" si="23"/>
        <v>57.25</v>
      </c>
      <c r="H261" s="176" t="str">
        <f t="shared" si="21"/>
        <v>C1</v>
      </c>
      <c r="I261" s="261">
        <v>3.75</v>
      </c>
      <c r="J261" s="261">
        <v>2.5</v>
      </c>
      <c r="K261" s="261">
        <v>3</v>
      </c>
      <c r="L261" s="263">
        <v>43</v>
      </c>
      <c r="M261" s="159">
        <f t="shared" si="24"/>
        <v>52.25</v>
      </c>
      <c r="N261" s="230" t="str">
        <f t="shared" si="22"/>
        <v>C1</v>
      </c>
    </row>
    <row r="262" spans="2:14" ht="16.5" x14ac:dyDescent="0.3">
      <c r="B262" s="219" t="s">
        <v>505</v>
      </c>
      <c r="C262" s="220"/>
      <c r="D262" s="220"/>
      <c r="E262" s="220"/>
      <c r="F262" s="279">
        <v>35</v>
      </c>
      <c r="G262" s="159">
        <v>35</v>
      </c>
      <c r="H262" s="176"/>
      <c r="I262" s="220"/>
      <c r="J262" s="220"/>
      <c r="K262" s="220"/>
      <c r="L262" s="7">
        <v>34.5</v>
      </c>
      <c r="M262" s="159">
        <f t="shared" si="24"/>
        <v>34.5</v>
      </c>
      <c r="N262" s="224"/>
    </row>
    <row r="263" spans="2:14" ht="16.5" x14ac:dyDescent="0.3">
      <c r="B263" s="219" t="s">
        <v>487</v>
      </c>
      <c r="C263" s="220"/>
      <c r="D263" s="220"/>
      <c r="E263" s="220"/>
      <c r="F263" s="155">
        <v>38</v>
      </c>
      <c r="G263" s="159">
        <f t="shared" si="23"/>
        <v>38</v>
      </c>
      <c r="H263" s="223"/>
      <c r="I263" s="220"/>
      <c r="J263" s="220"/>
      <c r="K263" s="220"/>
      <c r="L263" s="7">
        <v>37</v>
      </c>
      <c r="M263" s="159">
        <f t="shared" si="24"/>
        <v>37</v>
      </c>
      <c r="N263" s="224"/>
    </row>
    <row r="264" spans="2:14" ht="16.5" x14ac:dyDescent="0.3">
      <c r="B264" s="219" t="s">
        <v>506</v>
      </c>
      <c r="C264" s="220"/>
      <c r="D264" s="220"/>
      <c r="E264" s="220"/>
      <c r="F264" s="220">
        <v>49</v>
      </c>
      <c r="G264" s="159">
        <f t="shared" si="23"/>
        <v>49</v>
      </c>
      <c r="H264" s="223"/>
      <c r="I264" s="220"/>
      <c r="J264" s="220"/>
      <c r="K264" s="220"/>
      <c r="L264" s="7">
        <v>40</v>
      </c>
      <c r="M264" s="159">
        <f t="shared" si="24"/>
        <v>40</v>
      </c>
      <c r="N264" s="224"/>
    </row>
    <row r="265" spans="2:14" ht="16.5" x14ac:dyDescent="0.3">
      <c r="B265" s="219" t="s">
        <v>557</v>
      </c>
      <c r="C265" s="220"/>
      <c r="D265" s="220"/>
      <c r="E265" s="220"/>
      <c r="F265" s="220">
        <v>10</v>
      </c>
      <c r="G265" s="159"/>
      <c r="H265" s="218"/>
      <c r="I265" s="220"/>
      <c r="J265" s="220"/>
      <c r="K265" s="220"/>
      <c r="L265" s="7">
        <v>16.5</v>
      </c>
      <c r="M265" s="159">
        <f t="shared" si="24"/>
        <v>16.5</v>
      </c>
      <c r="N265" s="224"/>
    </row>
    <row r="266" spans="2:14" ht="28.5" customHeight="1" x14ac:dyDescent="0.3">
      <c r="B266" s="231" t="s">
        <v>536</v>
      </c>
      <c r="C266" s="463">
        <v>500</v>
      </c>
      <c r="D266" s="463"/>
      <c r="E266" s="486" t="s">
        <v>538</v>
      </c>
      <c r="F266" s="486"/>
      <c r="G266" s="465">
        <f>C267*100/500</f>
        <v>47</v>
      </c>
      <c r="H266" s="503"/>
      <c r="I266" s="486" t="s">
        <v>558</v>
      </c>
      <c r="J266" s="486"/>
      <c r="K266" s="222">
        <v>500</v>
      </c>
      <c r="L266" s="486" t="s">
        <v>560</v>
      </c>
      <c r="M266" s="486"/>
      <c r="N266" s="224">
        <f>K267*100/500</f>
        <v>57.05</v>
      </c>
    </row>
    <row r="267" spans="2:14" ht="25.5" customHeight="1" x14ac:dyDescent="0.3">
      <c r="B267" s="231" t="s">
        <v>537</v>
      </c>
      <c r="C267" s="511">
        <f>SUM(G257:G261)</f>
        <v>235</v>
      </c>
      <c r="D267" s="511"/>
      <c r="E267" s="486" t="s">
        <v>539</v>
      </c>
      <c r="F267" s="486"/>
      <c r="G267" s="509" t="str">
        <f>IF(G266&gt;=91,"A1",IF(G266&gt;=81,"A2",IF(G266&gt;=71,"B1",IF(G266&gt;=61,"B2",IF(G266&gt;=51,"C1",IF(G266&gt;=41,"C2",IF(G266&gt;=33,"D","E")))))))</f>
        <v>C2</v>
      </c>
      <c r="H267" s="510"/>
      <c r="I267" s="486" t="s">
        <v>559</v>
      </c>
      <c r="J267" s="486"/>
      <c r="K267" s="216">
        <f>SUM(M257:M261)</f>
        <v>285.25</v>
      </c>
      <c r="L267" s="486" t="s">
        <v>561</v>
      </c>
      <c r="M267" s="486"/>
      <c r="N267" s="230" t="str">
        <f>IF(N266&gt;=91,"A1",IF(N266&gt;=81,"A2",IF(N266&gt;=71,"B1",IF(N266&gt;=61,"B2",IF(N266&gt;=51,"C1",IF(N266&gt;=41,"C2",IF(N266&gt;=33,"D","E")))))))</f>
        <v>C1</v>
      </c>
    </row>
    <row r="268" spans="2:14" ht="35.25" customHeight="1" x14ac:dyDescent="0.3">
      <c r="B268" s="512" t="s">
        <v>556</v>
      </c>
      <c r="C268" s="513"/>
      <c r="D268" s="514"/>
      <c r="E268" s="515">
        <f>C267+K267</f>
        <v>520.25</v>
      </c>
      <c r="F268" s="516"/>
      <c r="G268" s="490" t="s">
        <v>562</v>
      </c>
      <c r="H268" s="491"/>
      <c r="I268" s="492"/>
      <c r="J268" s="281">
        <f>E268*100/1000</f>
        <v>52.024999999999999</v>
      </c>
      <c r="K268" s="266" t="s">
        <v>507</v>
      </c>
      <c r="L268" s="266"/>
      <c r="M268" s="517" t="str">
        <f>IF(J268&gt;=91,"A1",IF(J268&gt;=81,"A2",IF(J268&gt;=71,"B1",IF(J268&gt;=61,"B2",IF(J268&gt;=51,"C1",IF(J268&gt;=41,"C2",IF(J268&gt;=33,"D","E")))))))</f>
        <v>C1</v>
      </c>
      <c r="N268" s="518"/>
    </row>
    <row r="269" spans="2:14" x14ac:dyDescent="0.25">
      <c r="B269" s="547" t="s">
        <v>373</v>
      </c>
      <c r="C269" s="548"/>
      <c r="D269" s="548"/>
      <c r="E269" s="548"/>
      <c r="F269" s="548"/>
      <c r="G269" s="548"/>
      <c r="H269" s="548"/>
      <c r="I269" s="548"/>
      <c r="J269" s="548"/>
      <c r="K269" s="548"/>
      <c r="L269" s="548"/>
      <c r="M269" s="548"/>
      <c r="N269" s="549"/>
    </row>
    <row r="270" spans="2:14" ht="16.5" x14ac:dyDescent="0.3">
      <c r="B270" s="478" t="s">
        <v>375</v>
      </c>
      <c r="C270" s="463"/>
      <c r="D270" s="463"/>
      <c r="E270" s="463"/>
      <c r="F270" s="463"/>
      <c r="G270" s="463" t="s">
        <v>376</v>
      </c>
      <c r="H270" s="463"/>
      <c r="I270" s="463"/>
      <c r="J270" s="463"/>
      <c r="K270" s="463"/>
      <c r="L270" s="463" t="s">
        <v>508</v>
      </c>
      <c r="M270" s="463"/>
      <c r="N270" s="464"/>
    </row>
    <row r="271" spans="2:14" ht="16.5" x14ac:dyDescent="0.3">
      <c r="B271" s="476" t="s">
        <v>377</v>
      </c>
      <c r="C271" s="477"/>
      <c r="D271" s="477"/>
      <c r="E271" s="477"/>
      <c r="F271" s="477"/>
      <c r="G271" s="463" t="s">
        <v>404</v>
      </c>
      <c r="H271" s="463"/>
      <c r="I271" s="463"/>
      <c r="J271" s="463"/>
      <c r="K271" s="463"/>
      <c r="L271" s="463" t="s">
        <v>404</v>
      </c>
      <c r="M271" s="463"/>
      <c r="N271" s="464"/>
    </row>
    <row r="272" spans="2:14" ht="16.5" x14ac:dyDescent="0.3">
      <c r="B272" s="478" t="s">
        <v>378</v>
      </c>
      <c r="C272" s="463"/>
      <c r="D272" s="463"/>
      <c r="E272" s="463"/>
      <c r="F272" s="463"/>
      <c r="G272" s="463"/>
      <c r="H272" s="463"/>
      <c r="I272" s="463"/>
      <c r="J272" s="463"/>
      <c r="K272" s="463"/>
      <c r="L272" s="463"/>
      <c r="M272" s="463"/>
      <c r="N272" s="464"/>
    </row>
    <row r="273" spans="2:14" ht="16.5" x14ac:dyDescent="0.3">
      <c r="B273" s="478" t="s">
        <v>375</v>
      </c>
      <c r="C273" s="463"/>
      <c r="D273" s="463"/>
      <c r="E273" s="463"/>
      <c r="F273" s="463"/>
      <c r="G273" s="463" t="s">
        <v>376</v>
      </c>
      <c r="H273" s="463"/>
      <c r="I273" s="463"/>
      <c r="J273" s="463"/>
      <c r="K273" s="463"/>
      <c r="L273" s="463" t="s">
        <v>508</v>
      </c>
      <c r="M273" s="463"/>
      <c r="N273" s="464"/>
    </row>
    <row r="274" spans="2:14" ht="16.5" x14ac:dyDescent="0.3">
      <c r="B274" s="474" t="s">
        <v>379</v>
      </c>
      <c r="C274" s="475"/>
      <c r="D274" s="475"/>
      <c r="E274" s="475"/>
      <c r="F274" s="475"/>
      <c r="G274" s="463" t="s">
        <v>394</v>
      </c>
      <c r="H274" s="463"/>
      <c r="I274" s="463"/>
      <c r="J274" s="463"/>
      <c r="K274" s="463"/>
      <c r="L274" s="463" t="s">
        <v>394</v>
      </c>
      <c r="M274" s="463"/>
      <c r="N274" s="464"/>
    </row>
    <row r="275" spans="2:14" ht="16.5" x14ac:dyDescent="0.3">
      <c r="B275" s="474" t="s">
        <v>380</v>
      </c>
      <c r="C275" s="475"/>
      <c r="D275" s="475"/>
      <c r="E275" s="475"/>
      <c r="F275" s="475"/>
      <c r="G275" s="463" t="s">
        <v>399</v>
      </c>
      <c r="H275" s="463"/>
      <c r="I275" s="463"/>
      <c r="J275" s="463"/>
      <c r="K275" s="463"/>
      <c r="L275" s="463" t="s">
        <v>394</v>
      </c>
      <c r="M275" s="463"/>
      <c r="N275" s="464"/>
    </row>
    <row r="276" spans="2:14" ht="16.5" x14ac:dyDescent="0.3">
      <c r="B276" s="504" t="s">
        <v>381</v>
      </c>
      <c r="C276" s="505"/>
      <c r="D276" s="505"/>
      <c r="E276" s="505"/>
      <c r="F276" s="506"/>
      <c r="G276" s="465" t="s">
        <v>399</v>
      </c>
      <c r="H276" s="466"/>
      <c r="I276" s="466"/>
      <c r="J276" s="466"/>
      <c r="K276" s="503"/>
      <c r="L276" s="465" t="s">
        <v>399</v>
      </c>
      <c r="M276" s="466"/>
      <c r="N276" s="467"/>
    </row>
    <row r="277" spans="2:14" ht="16.5" x14ac:dyDescent="0.3">
      <c r="B277" s="504" t="s">
        <v>382</v>
      </c>
      <c r="C277" s="505"/>
      <c r="D277" s="505"/>
      <c r="E277" s="505"/>
      <c r="F277" s="506"/>
      <c r="G277" s="465" t="s">
        <v>399</v>
      </c>
      <c r="H277" s="466"/>
      <c r="I277" s="466"/>
      <c r="J277" s="466"/>
      <c r="K277" s="503"/>
      <c r="L277" s="465" t="s">
        <v>399</v>
      </c>
      <c r="M277" s="466"/>
      <c r="N277" s="467"/>
    </row>
    <row r="278" spans="2:14" ht="16.5" x14ac:dyDescent="0.3">
      <c r="B278" s="478" t="s">
        <v>383</v>
      </c>
      <c r="C278" s="463"/>
      <c r="D278" s="463"/>
      <c r="E278" s="463"/>
      <c r="F278" s="463"/>
      <c r="G278" s="463"/>
      <c r="H278" s="463"/>
      <c r="I278" s="463"/>
      <c r="J278" s="463"/>
      <c r="K278" s="463"/>
      <c r="L278" s="463"/>
      <c r="M278" s="463"/>
      <c r="N278" s="464"/>
    </row>
    <row r="279" spans="2:14" ht="16.5" x14ac:dyDescent="0.3">
      <c r="B279" s="478" t="s">
        <v>375</v>
      </c>
      <c r="C279" s="463"/>
      <c r="D279" s="463"/>
      <c r="E279" s="463"/>
      <c r="F279" s="463"/>
      <c r="G279" s="463" t="s">
        <v>376</v>
      </c>
      <c r="H279" s="463"/>
      <c r="I279" s="463"/>
      <c r="J279" s="463"/>
      <c r="K279" s="463"/>
      <c r="L279" s="463" t="s">
        <v>508</v>
      </c>
      <c r="M279" s="463"/>
      <c r="N279" s="464"/>
    </row>
    <row r="280" spans="2:14" ht="16.5" x14ac:dyDescent="0.3">
      <c r="B280" s="476" t="s">
        <v>384</v>
      </c>
      <c r="C280" s="477"/>
      <c r="D280" s="477"/>
      <c r="E280" s="477"/>
      <c r="F280" s="477"/>
      <c r="G280" s="477"/>
      <c r="H280" s="545" t="s">
        <v>568</v>
      </c>
      <c r="I280" s="545"/>
      <c r="J280" s="545"/>
      <c r="K280" s="545"/>
      <c r="L280" s="545"/>
      <c r="M280" s="545"/>
      <c r="N280" s="546"/>
    </row>
    <row r="281" spans="2:14" ht="16.5" x14ac:dyDescent="0.3">
      <c r="B281" s="221" t="s">
        <v>385</v>
      </c>
      <c r="C281" s="537" t="s">
        <v>584</v>
      </c>
      <c r="D281" s="538"/>
      <c r="E281" s="538"/>
      <c r="F281" s="538"/>
      <c r="G281" s="538"/>
      <c r="H281" s="226" t="s">
        <v>509</v>
      </c>
      <c r="I281" s="226"/>
      <c r="J281" s="227"/>
      <c r="K281" s="227" t="s">
        <v>585</v>
      </c>
      <c r="L281" s="227"/>
      <c r="M281" s="227"/>
      <c r="N281" s="228"/>
    </row>
    <row r="282" spans="2:14" ht="15" customHeight="1" x14ac:dyDescent="0.25">
      <c r="B282" s="483" t="s">
        <v>510</v>
      </c>
      <c r="C282" s="484"/>
      <c r="D282" s="484"/>
      <c r="E282" s="484"/>
      <c r="F282" s="484"/>
      <c r="G282" s="519"/>
      <c r="H282" s="533" t="s">
        <v>511</v>
      </c>
      <c r="I282" s="484"/>
      <c r="J282" s="484"/>
      <c r="K282" s="484"/>
      <c r="L282" s="484"/>
      <c r="M282" s="484"/>
      <c r="N282" s="485"/>
    </row>
    <row r="283" spans="2:14" ht="15" customHeight="1" x14ac:dyDescent="0.25">
      <c r="B283" s="479"/>
      <c r="C283" s="480"/>
      <c r="D283" s="480"/>
      <c r="E283" s="480"/>
      <c r="F283" s="480"/>
      <c r="G283" s="523"/>
      <c r="H283" s="536"/>
      <c r="I283" s="480"/>
      <c r="J283" s="480"/>
      <c r="K283" s="480"/>
      <c r="L283" s="480"/>
      <c r="M283" s="480"/>
      <c r="N283" s="481"/>
    </row>
    <row r="284" spans="2:14" ht="0.75" customHeight="1" x14ac:dyDescent="0.3">
      <c r="B284" s="221"/>
      <c r="C284" s="222"/>
      <c r="D284" s="222"/>
      <c r="E284" s="170"/>
      <c r="F284" s="170"/>
      <c r="G284" s="170"/>
      <c r="H284" s="170"/>
      <c r="I284" s="170"/>
      <c r="J284" s="170"/>
      <c r="K284" s="222"/>
      <c r="L284" s="222"/>
      <c r="M284" s="222"/>
      <c r="N284" s="171"/>
    </row>
    <row r="285" spans="2:14" ht="1.5" hidden="1" customHeight="1" x14ac:dyDescent="0.3">
      <c r="B285" s="221"/>
      <c r="C285" s="222"/>
      <c r="D285" s="222"/>
      <c r="E285" s="170"/>
      <c r="F285" s="170"/>
      <c r="G285" s="170"/>
      <c r="H285" s="170"/>
      <c r="I285" s="170"/>
      <c r="J285" s="170"/>
      <c r="K285" s="222"/>
      <c r="L285" s="222"/>
      <c r="M285" s="222"/>
      <c r="N285" s="171"/>
    </row>
    <row r="286" spans="2:14" ht="6" customHeight="1" x14ac:dyDescent="0.3">
      <c r="B286" s="482"/>
      <c r="C286" s="466"/>
      <c r="D286" s="466"/>
      <c r="E286" s="466"/>
      <c r="F286" s="466"/>
      <c r="G286" s="466"/>
      <c r="H286" s="466"/>
      <c r="I286" s="466"/>
      <c r="J286" s="466"/>
      <c r="K286" s="466"/>
      <c r="L286" s="466"/>
      <c r="M286" s="466"/>
      <c r="N286" s="467"/>
    </row>
    <row r="287" spans="2:14" ht="16.5" x14ac:dyDescent="0.3">
      <c r="B287" s="478" t="s">
        <v>386</v>
      </c>
      <c r="C287" s="463"/>
      <c r="D287" s="463"/>
      <c r="E287" s="463"/>
      <c r="F287" s="463"/>
      <c r="G287" s="463"/>
      <c r="H287" s="463"/>
      <c r="I287" s="465" t="s">
        <v>387</v>
      </c>
      <c r="J287" s="466"/>
      <c r="K287" s="466"/>
      <c r="L287" s="466"/>
      <c r="M287" s="466"/>
      <c r="N287" s="467"/>
    </row>
    <row r="288" spans="2:14" ht="16.5" x14ac:dyDescent="0.3">
      <c r="B288" s="219" t="s">
        <v>388</v>
      </c>
      <c r="C288" s="463" t="s">
        <v>19</v>
      </c>
      <c r="D288" s="463"/>
      <c r="E288" s="465" t="s">
        <v>388</v>
      </c>
      <c r="F288" s="503"/>
      <c r="G288" s="463" t="s">
        <v>19</v>
      </c>
      <c r="H288" s="463"/>
      <c r="I288" s="267"/>
      <c r="J288" s="254"/>
      <c r="K288" s="268" t="s">
        <v>389</v>
      </c>
      <c r="L288" s="226"/>
      <c r="M288" s="269" t="s">
        <v>19</v>
      </c>
      <c r="N288" s="256"/>
    </row>
    <row r="289" spans="2:14" ht="16.5" x14ac:dyDescent="0.3">
      <c r="B289" s="219" t="s">
        <v>390</v>
      </c>
      <c r="C289" s="463" t="s">
        <v>391</v>
      </c>
      <c r="D289" s="463"/>
      <c r="E289" s="463" t="s">
        <v>392</v>
      </c>
      <c r="F289" s="463"/>
      <c r="G289" s="463" t="s">
        <v>393</v>
      </c>
      <c r="H289" s="463"/>
      <c r="I289" s="267"/>
      <c r="J289" s="254"/>
      <c r="K289" s="465">
        <v>3</v>
      </c>
      <c r="L289" s="503"/>
      <c r="M289" s="249" t="s">
        <v>394</v>
      </c>
      <c r="N289" s="256"/>
    </row>
    <row r="290" spans="2:14" ht="16.5" x14ac:dyDescent="0.3">
      <c r="B290" s="219" t="s">
        <v>395</v>
      </c>
      <c r="C290" s="463" t="s">
        <v>396</v>
      </c>
      <c r="D290" s="463"/>
      <c r="E290" s="463" t="s">
        <v>397</v>
      </c>
      <c r="F290" s="463"/>
      <c r="G290" s="463" t="s">
        <v>398</v>
      </c>
      <c r="H290" s="463"/>
      <c r="I290" s="267"/>
      <c r="J290" s="254"/>
      <c r="K290" s="465">
        <v>2</v>
      </c>
      <c r="L290" s="503"/>
      <c r="M290" s="249" t="s">
        <v>399</v>
      </c>
      <c r="N290" s="256"/>
    </row>
    <row r="291" spans="2:14" ht="16.5" x14ac:dyDescent="0.3">
      <c r="B291" s="219" t="s">
        <v>400</v>
      </c>
      <c r="C291" s="463" t="s">
        <v>401</v>
      </c>
      <c r="D291" s="463"/>
      <c r="E291" s="463" t="s">
        <v>402</v>
      </c>
      <c r="F291" s="463"/>
      <c r="G291" s="463" t="s">
        <v>403</v>
      </c>
      <c r="H291" s="463"/>
      <c r="I291" s="267"/>
      <c r="J291" s="254"/>
      <c r="K291" s="465">
        <v>1</v>
      </c>
      <c r="L291" s="503"/>
      <c r="M291" s="249" t="s">
        <v>404</v>
      </c>
      <c r="N291" s="256"/>
    </row>
    <row r="292" spans="2:14" ht="17.25" thickBot="1" x14ac:dyDescent="0.35">
      <c r="B292" s="270" t="s">
        <v>405</v>
      </c>
      <c r="C292" s="544" t="s">
        <v>406</v>
      </c>
      <c r="D292" s="544"/>
      <c r="E292" s="544" t="s">
        <v>407</v>
      </c>
      <c r="F292" s="544"/>
      <c r="G292" s="544" t="s">
        <v>408</v>
      </c>
      <c r="H292" s="544"/>
      <c r="I292" s="271"/>
      <c r="J292" s="272"/>
      <c r="K292" s="272"/>
      <c r="L292" s="272"/>
      <c r="M292" s="272"/>
      <c r="N292" s="273"/>
    </row>
    <row r="293" spans="2:14" ht="15.75" thickBot="1" x14ac:dyDescent="0.3"/>
    <row r="294" spans="2:14" x14ac:dyDescent="0.25">
      <c r="B294" s="495" t="s">
        <v>495</v>
      </c>
      <c r="C294" s="496"/>
      <c r="D294" s="496"/>
      <c r="E294" s="496"/>
      <c r="F294" s="496"/>
      <c r="G294" s="496"/>
      <c r="H294" s="496"/>
      <c r="I294" s="496"/>
      <c r="J294" s="496"/>
      <c r="K294" s="497" t="s">
        <v>496</v>
      </c>
      <c r="L294" s="497"/>
      <c r="M294" s="497"/>
      <c r="N294" s="498"/>
    </row>
    <row r="295" spans="2:14" ht="26.25" customHeight="1" x14ac:dyDescent="0.3">
      <c r="B295" s="499" t="s">
        <v>528</v>
      </c>
      <c r="C295" s="500"/>
      <c r="D295" s="500"/>
      <c r="E295" s="500"/>
      <c r="F295" s="500"/>
      <c r="G295" s="500"/>
      <c r="H295" s="500"/>
      <c r="I295" s="500"/>
      <c r="J295" s="500"/>
      <c r="K295" s="500"/>
      <c r="L295" s="500"/>
      <c r="M295" s="500"/>
      <c r="N295" s="501"/>
    </row>
    <row r="296" spans="2:14" ht="15" customHeight="1" x14ac:dyDescent="0.25">
      <c r="B296" s="251"/>
      <c r="C296" s="502" t="s">
        <v>497</v>
      </c>
      <c r="D296" s="502"/>
      <c r="E296" s="229" t="s">
        <v>498</v>
      </c>
      <c r="F296" s="139"/>
      <c r="G296" s="508"/>
      <c r="H296" s="508"/>
      <c r="J296" s="139" t="s">
        <v>499</v>
      </c>
      <c r="K296" s="139"/>
      <c r="L296" s="152" t="s">
        <v>500</v>
      </c>
      <c r="N296" s="156"/>
    </row>
    <row r="297" spans="2:14" ht="16.5" x14ac:dyDescent="0.3">
      <c r="B297" s="479" t="s">
        <v>512</v>
      </c>
      <c r="C297" s="480"/>
      <c r="D297" s="480"/>
      <c r="E297" s="480"/>
      <c r="F297" s="480"/>
      <c r="G297" s="480"/>
      <c r="H297" s="480"/>
      <c r="I297" s="480"/>
      <c r="J297" s="480"/>
      <c r="K297" s="480"/>
      <c r="L297" s="480"/>
      <c r="M297" s="480"/>
      <c r="N297" s="481"/>
    </row>
    <row r="298" spans="2:14" ht="16.5" x14ac:dyDescent="0.3">
      <c r="B298" s="482" t="s">
        <v>513</v>
      </c>
      <c r="C298" s="466"/>
      <c r="D298" s="466"/>
      <c r="E298" s="466"/>
      <c r="F298" s="466"/>
      <c r="G298" s="466"/>
      <c r="H298" s="466"/>
      <c r="I298" s="466"/>
      <c r="J298" s="466"/>
      <c r="K298" s="466"/>
      <c r="L298" s="466"/>
      <c r="M298" s="466"/>
      <c r="N298" s="467"/>
    </row>
    <row r="299" spans="2:14" ht="16.5" x14ac:dyDescent="0.3">
      <c r="B299" s="483" t="s">
        <v>501</v>
      </c>
      <c r="C299" s="484"/>
      <c r="D299" s="484"/>
      <c r="E299" s="484"/>
      <c r="F299" s="484"/>
      <c r="G299" s="484"/>
      <c r="H299" s="484"/>
      <c r="I299" s="484"/>
      <c r="J299" s="484"/>
      <c r="K299" s="484"/>
      <c r="L299" s="484"/>
      <c r="M299" s="484"/>
      <c r="N299" s="485"/>
    </row>
    <row r="300" spans="2:14" ht="15.75" customHeight="1" x14ac:dyDescent="0.3">
      <c r="B300" s="493" t="s">
        <v>520</v>
      </c>
      <c r="C300" s="494"/>
      <c r="D300" s="252">
        <v>7</v>
      </c>
      <c r="E300" s="252"/>
      <c r="F300" s="252"/>
      <c r="G300" s="252"/>
      <c r="H300" s="253" t="s">
        <v>519</v>
      </c>
      <c r="I300" s="252"/>
      <c r="J300" s="253"/>
      <c r="K300" s="542" t="s">
        <v>72</v>
      </c>
      <c r="L300" s="542"/>
      <c r="M300" s="542"/>
      <c r="N300" s="276"/>
    </row>
    <row r="301" spans="2:14" ht="15.75" customHeight="1" x14ac:dyDescent="0.3">
      <c r="B301" s="461" t="s">
        <v>521</v>
      </c>
      <c r="C301" s="462"/>
      <c r="D301" s="468">
        <v>40279</v>
      </c>
      <c r="E301" s="469"/>
      <c r="F301" s="254"/>
      <c r="G301" s="254"/>
      <c r="H301" s="255" t="s">
        <v>522</v>
      </c>
      <c r="I301" s="254"/>
      <c r="J301" s="255"/>
      <c r="K301" s="469">
        <v>778</v>
      </c>
      <c r="L301" s="469"/>
      <c r="M301" s="254"/>
      <c r="N301" s="256"/>
    </row>
    <row r="302" spans="2:14" ht="28.5" customHeight="1" x14ac:dyDescent="0.3">
      <c r="B302" s="470" t="s">
        <v>523</v>
      </c>
      <c r="C302" s="471"/>
      <c r="D302" s="472" t="s">
        <v>114</v>
      </c>
      <c r="E302" s="472"/>
      <c r="F302" s="472" t="e">
        <f>VLOOKUP(#REF!,PROFILE!#REF!,3,0)</f>
        <v>#REF!</v>
      </c>
      <c r="G302" s="472"/>
      <c r="H302" s="257" t="s">
        <v>524</v>
      </c>
      <c r="I302" s="257"/>
      <c r="J302" s="259"/>
      <c r="K302" s="472" t="s">
        <v>115</v>
      </c>
      <c r="L302" s="472"/>
      <c r="M302" s="472" t="e">
        <f>VLOOKUP(F301,PROFILE!C294:J319,2,0)</f>
        <v>#N/A</v>
      </c>
      <c r="N302" s="473"/>
    </row>
    <row r="303" spans="2:14" ht="16.5" x14ac:dyDescent="0.3">
      <c r="B303" s="487" t="s">
        <v>502</v>
      </c>
      <c r="C303" s="488"/>
      <c r="D303" s="488"/>
      <c r="E303" s="488"/>
      <c r="F303" s="488"/>
      <c r="G303" s="488"/>
      <c r="H303" s="488"/>
      <c r="I303" s="488"/>
      <c r="J303" s="488"/>
      <c r="K303" s="488"/>
      <c r="L303" s="488"/>
      <c r="M303" s="488"/>
      <c r="N303" s="489"/>
    </row>
    <row r="304" spans="2:14" ht="19.5" customHeight="1" x14ac:dyDescent="0.25">
      <c r="B304" s="507" t="s">
        <v>503</v>
      </c>
      <c r="C304" s="459" t="s">
        <v>525</v>
      </c>
      <c r="D304" s="459"/>
      <c r="E304" s="459"/>
      <c r="F304" s="459"/>
      <c r="G304" s="459"/>
      <c r="H304" s="459"/>
      <c r="I304" s="459" t="s">
        <v>526</v>
      </c>
      <c r="J304" s="459"/>
      <c r="K304" s="459"/>
      <c r="L304" s="459"/>
      <c r="M304" s="459"/>
      <c r="N304" s="460"/>
    </row>
    <row r="305" spans="2:14" ht="70.5" customHeight="1" x14ac:dyDescent="0.25">
      <c r="B305" s="507"/>
      <c r="C305" s="153" t="s">
        <v>515</v>
      </c>
      <c r="D305" s="153" t="s">
        <v>516</v>
      </c>
      <c r="E305" s="153" t="s">
        <v>527</v>
      </c>
      <c r="F305" s="153" t="s">
        <v>514</v>
      </c>
      <c r="G305" s="153" t="s">
        <v>518</v>
      </c>
      <c r="H305" s="223" t="s">
        <v>34</v>
      </c>
      <c r="I305" s="153" t="s">
        <v>515</v>
      </c>
      <c r="J305" s="153" t="s">
        <v>516</v>
      </c>
      <c r="K305" s="153" t="s">
        <v>527</v>
      </c>
      <c r="L305" s="153" t="s">
        <v>517</v>
      </c>
      <c r="M305" s="153" t="s">
        <v>518</v>
      </c>
      <c r="N305" s="224" t="s">
        <v>34</v>
      </c>
    </row>
    <row r="306" spans="2:14" ht="16.5" x14ac:dyDescent="0.3">
      <c r="B306" s="219" t="s">
        <v>11</v>
      </c>
      <c r="C306" s="277">
        <v>7.75</v>
      </c>
      <c r="D306" s="261">
        <v>4</v>
      </c>
      <c r="E306" s="261">
        <v>5</v>
      </c>
      <c r="F306" s="277">
        <v>62</v>
      </c>
      <c r="G306" s="159">
        <f>SUM(C306:F306)</f>
        <v>78.75</v>
      </c>
      <c r="H306" s="176" t="str">
        <f t="shared" ref="H306:H310" si="25">IF(G306&gt;=91,"A1",IF(G306&gt;=81,"A2",IF(G306&gt;=71,"B1",IF(G306&gt;=61,"B2",IF(G306&gt;=51,"C1",IF(G306&gt;=41,"C2",IF(G306&gt;=33,"D","E")))))))</f>
        <v>B1</v>
      </c>
      <c r="I306" s="261">
        <v>5.5</v>
      </c>
      <c r="J306" s="261">
        <v>5</v>
      </c>
      <c r="K306" s="261">
        <v>5</v>
      </c>
      <c r="L306" s="262">
        <v>58.5</v>
      </c>
      <c r="M306" s="159">
        <f>SUM(I306:L306)</f>
        <v>74</v>
      </c>
      <c r="N306" s="230" t="str">
        <f t="shared" ref="N306:N310" si="26">IF(M306&gt;=91,"A1",IF(M306&gt;=81,"A2",IF(M306&gt;=71,"B1",IF(M306&gt;=61,"B2",IF(M306&gt;=51,"C1",IF(M306&gt;=41,"C2",IF(M306&gt;=33,"D","E")))))))</f>
        <v>B1</v>
      </c>
    </row>
    <row r="307" spans="2:14" ht="16.5" x14ac:dyDescent="0.3">
      <c r="B307" s="219" t="s">
        <v>12</v>
      </c>
      <c r="C307" s="277">
        <v>6</v>
      </c>
      <c r="D307" s="261">
        <v>4.5</v>
      </c>
      <c r="E307" s="261">
        <v>4.5</v>
      </c>
      <c r="F307" s="261">
        <v>53.5</v>
      </c>
      <c r="G307" s="159">
        <f t="shared" ref="G307:G314" si="27">SUM(C307:F307)</f>
        <v>68.5</v>
      </c>
      <c r="H307" s="176" t="str">
        <f t="shared" si="25"/>
        <v>B2</v>
      </c>
      <c r="I307" s="261">
        <v>6.5</v>
      </c>
      <c r="J307" s="261">
        <v>4</v>
      </c>
      <c r="K307" s="261">
        <v>5</v>
      </c>
      <c r="L307" s="263">
        <v>62.5</v>
      </c>
      <c r="M307" s="159">
        <f t="shared" ref="M307:M314" si="28">SUM(I307:L307)</f>
        <v>78</v>
      </c>
      <c r="N307" s="230" t="str">
        <f t="shared" si="26"/>
        <v>B1</v>
      </c>
    </row>
    <row r="308" spans="2:14" ht="16.5" x14ac:dyDescent="0.3">
      <c r="B308" s="219" t="s">
        <v>504</v>
      </c>
      <c r="C308" s="261">
        <v>9</v>
      </c>
      <c r="D308" s="261">
        <v>4.5</v>
      </c>
      <c r="E308" s="261">
        <v>4.5</v>
      </c>
      <c r="F308" s="261">
        <v>68</v>
      </c>
      <c r="G308" s="159">
        <f t="shared" si="27"/>
        <v>86</v>
      </c>
      <c r="H308" s="176" t="str">
        <f t="shared" si="25"/>
        <v>A2</v>
      </c>
      <c r="I308" s="261">
        <v>9</v>
      </c>
      <c r="J308" s="261">
        <v>5</v>
      </c>
      <c r="K308" s="261">
        <v>4</v>
      </c>
      <c r="L308" s="263">
        <v>68</v>
      </c>
      <c r="M308" s="159">
        <f t="shared" si="28"/>
        <v>86</v>
      </c>
      <c r="N308" s="230" t="str">
        <f t="shared" si="26"/>
        <v>A2</v>
      </c>
    </row>
    <row r="309" spans="2:14" ht="16.5" x14ac:dyDescent="0.3">
      <c r="B309" s="219" t="s">
        <v>22</v>
      </c>
      <c r="C309" s="261">
        <v>9.25</v>
      </c>
      <c r="D309" s="261">
        <v>4</v>
      </c>
      <c r="E309" s="261">
        <v>5</v>
      </c>
      <c r="F309" s="261">
        <v>68</v>
      </c>
      <c r="G309" s="159">
        <f t="shared" si="27"/>
        <v>86.25</v>
      </c>
      <c r="H309" s="176" t="str">
        <f t="shared" si="25"/>
        <v>A2</v>
      </c>
      <c r="I309" s="261">
        <v>9.75</v>
      </c>
      <c r="J309" s="274">
        <v>5</v>
      </c>
      <c r="K309" s="264">
        <v>5</v>
      </c>
      <c r="L309" s="263">
        <v>77.5</v>
      </c>
      <c r="M309" s="159">
        <f t="shared" si="28"/>
        <v>97.25</v>
      </c>
      <c r="N309" s="230" t="str">
        <f t="shared" si="26"/>
        <v>A1</v>
      </c>
    </row>
    <row r="310" spans="2:14" ht="16.5" x14ac:dyDescent="0.3">
      <c r="B310" s="219" t="s">
        <v>25</v>
      </c>
      <c r="C310" s="261">
        <v>8.625</v>
      </c>
      <c r="D310" s="261">
        <v>4</v>
      </c>
      <c r="E310" s="261">
        <v>5</v>
      </c>
      <c r="F310" s="261">
        <v>57.5</v>
      </c>
      <c r="G310" s="159">
        <f t="shared" si="27"/>
        <v>75.125</v>
      </c>
      <c r="H310" s="176" t="str">
        <f t="shared" si="25"/>
        <v>B1</v>
      </c>
      <c r="I310" s="261">
        <v>7.25</v>
      </c>
      <c r="J310" s="261">
        <v>4.5</v>
      </c>
      <c r="K310" s="261">
        <v>4.5</v>
      </c>
      <c r="L310" s="263">
        <v>68.5</v>
      </c>
      <c r="M310" s="159">
        <f t="shared" si="28"/>
        <v>84.75</v>
      </c>
      <c r="N310" s="230" t="str">
        <f t="shared" si="26"/>
        <v>A2</v>
      </c>
    </row>
    <row r="311" spans="2:14" ht="16.5" x14ac:dyDescent="0.3">
      <c r="B311" s="219" t="s">
        <v>505</v>
      </c>
      <c r="C311" s="220"/>
      <c r="D311" s="220"/>
      <c r="E311" s="220"/>
      <c r="F311" s="279">
        <v>49</v>
      </c>
      <c r="G311" s="159">
        <v>49</v>
      </c>
      <c r="H311" s="176"/>
      <c r="I311" s="220"/>
      <c r="J311" s="220"/>
      <c r="K311" s="220"/>
      <c r="L311" s="7">
        <v>50</v>
      </c>
      <c r="M311" s="159">
        <f t="shared" si="28"/>
        <v>50</v>
      </c>
      <c r="N311" s="224"/>
    </row>
    <row r="312" spans="2:14" ht="16.5" x14ac:dyDescent="0.3">
      <c r="B312" s="219" t="s">
        <v>487</v>
      </c>
      <c r="C312" s="220"/>
      <c r="D312" s="220"/>
      <c r="E312" s="220"/>
      <c r="F312" s="155">
        <v>41</v>
      </c>
      <c r="G312" s="159">
        <f t="shared" si="27"/>
        <v>41</v>
      </c>
      <c r="H312" s="223"/>
      <c r="I312" s="220"/>
      <c r="J312" s="220"/>
      <c r="K312" s="220"/>
      <c r="L312" s="7">
        <v>47</v>
      </c>
      <c r="M312" s="159">
        <f t="shared" si="28"/>
        <v>47</v>
      </c>
      <c r="N312" s="224"/>
    </row>
    <row r="313" spans="2:14" ht="16.5" x14ac:dyDescent="0.3">
      <c r="B313" s="219" t="s">
        <v>506</v>
      </c>
      <c r="C313" s="220"/>
      <c r="D313" s="220"/>
      <c r="E313" s="220"/>
      <c r="F313" s="220">
        <v>46</v>
      </c>
      <c r="G313" s="159">
        <f t="shared" si="27"/>
        <v>46</v>
      </c>
      <c r="H313" s="223"/>
      <c r="I313" s="220"/>
      <c r="J313" s="220"/>
      <c r="K313" s="220"/>
      <c r="L313" s="7">
        <v>40</v>
      </c>
      <c r="M313" s="159">
        <f t="shared" si="28"/>
        <v>40</v>
      </c>
      <c r="N313" s="224"/>
    </row>
    <row r="314" spans="2:14" ht="16.5" x14ac:dyDescent="0.3">
      <c r="B314" s="219" t="s">
        <v>557</v>
      </c>
      <c r="C314" s="220"/>
      <c r="D314" s="220"/>
      <c r="E314" s="220"/>
      <c r="F314" s="220">
        <v>0</v>
      </c>
      <c r="G314" s="159">
        <f t="shared" si="27"/>
        <v>0</v>
      </c>
      <c r="H314" s="218"/>
      <c r="I314" s="220"/>
      <c r="J314" s="220"/>
      <c r="K314" s="220"/>
      <c r="L314" s="7">
        <v>0</v>
      </c>
      <c r="M314" s="159">
        <f t="shared" si="28"/>
        <v>0</v>
      </c>
      <c r="N314" s="224"/>
    </row>
    <row r="315" spans="2:14" ht="30.75" customHeight="1" x14ac:dyDescent="0.3">
      <c r="B315" s="231" t="s">
        <v>536</v>
      </c>
      <c r="C315" s="463">
        <v>500</v>
      </c>
      <c r="D315" s="463"/>
      <c r="E315" s="486" t="s">
        <v>538</v>
      </c>
      <c r="F315" s="486"/>
      <c r="G315" s="465">
        <f>C316*100/500</f>
        <v>78.924999999999997</v>
      </c>
      <c r="H315" s="503"/>
      <c r="I315" s="486" t="s">
        <v>558</v>
      </c>
      <c r="J315" s="486"/>
      <c r="K315" s="222">
        <v>500</v>
      </c>
      <c r="L315" s="486" t="s">
        <v>560</v>
      </c>
      <c r="M315" s="486"/>
      <c r="N315" s="224">
        <f>K316*100/500</f>
        <v>84</v>
      </c>
    </row>
    <row r="316" spans="2:14" ht="25.5" customHeight="1" x14ac:dyDescent="0.3">
      <c r="B316" s="231" t="s">
        <v>537</v>
      </c>
      <c r="C316" s="511">
        <f>SUM(G306:G310)</f>
        <v>394.625</v>
      </c>
      <c r="D316" s="511"/>
      <c r="E316" s="486" t="s">
        <v>539</v>
      </c>
      <c r="F316" s="486"/>
      <c r="G316" s="509" t="str">
        <f>IF(G315&gt;=91,"A1",IF(G315&gt;=81,"A2",IF(G315&gt;=71,"B1",IF(G315&gt;=61,"B2",IF(G315&gt;=51,"C1",IF(G315&gt;=41,"C2",IF(G315&gt;=33,"D","E")))))))</f>
        <v>B1</v>
      </c>
      <c r="H316" s="510"/>
      <c r="I316" s="486" t="s">
        <v>559</v>
      </c>
      <c r="J316" s="486"/>
      <c r="K316" s="216">
        <f>SUM(M306:M310)</f>
        <v>420</v>
      </c>
      <c r="L316" s="486" t="s">
        <v>561</v>
      </c>
      <c r="M316" s="486"/>
      <c r="N316" s="230" t="str">
        <f>IF(N315&gt;=91,"A1",IF(N315&gt;=81,"A2",IF(N315&gt;=71,"B1",IF(N315&gt;=61,"B2",IF(N315&gt;=51,"C1",IF(N315&gt;=41,"C2",IF(N315&gt;=33,"D","E")))))))</f>
        <v>A2</v>
      </c>
    </row>
    <row r="317" spans="2:14" ht="35.25" customHeight="1" x14ac:dyDescent="0.3">
      <c r="B317" s="512" t="s">
        <v>556</v>
      </c>
      <c r="C317" s="513"/>
      <c r="D317" s="514"/>
      <c r="E317" s="515">
        <f>C316+K316</f>
        <v>814.625</v>
      </c>
      <c r="F317" s="516"/>
      <c r="G317" s="490" t="s">
        <v>562</v>
      </c>
      <c r="H317" s="491"/>
      <c r="I317" s="492"/>
      <c r="J317" s="278">
        <f>E317*100/1000</f>
        <v>81.462500000000006</v>
      </c>
      <c r="K317" s="266" t="s">
        <v>507</v>
      </c>
      <c r="L317" s="266"/>
      <c r="M317" s="517" t="str">
        <f>IF(J317&gt;=91,"A1",IF(J317&gt;=81,"A2",IF(J317&gt;=71,"B1",IF(J317&gt;=61,"B2",IF(J317&gt;=51,"C1",IF(J317&gt;=41,"C2",IF(J317&gt;=33,"D","E")))))))</f>
        <v>A2</v>
      </c>
      <c r="N317" s="518"/>
    </row>
    <row r="318" spans="2:14" x14ac:dyDescent="0.25">
      <c r="B318" s="547" t="s">
        <v>373</v>
      </c>
      <c r="C318" s="548"/>
      <c r="D318" s="548"/>
      <c r="E318" s="548"/>
      <c r="F318" s="548"/>
      <c r="G318" s="548"/>
      <c r="H318" s="548"/>
      <c r="I318" s="548"/>
      <c r="J318" s="548"/>
      <c r="K318" s="548"/>
      <c r="L318" s="548"/>
      <c r="M318" s="548"/>
      <c r="N318" s="549"/>
    </row>
    <row r="319" spans="2:14" ht="16.5" x14ac:dyDescent="0.3">
      <c r="B319" s="478" t="s">
        <v>375</v>
      </c>
      <c r="C319" s="463"/>
      <c r="D319" s="463"/>
      <c r="E319" s="463"/>
      <c r="F319" s="463"/>
      <c r="G319" s="463" t="s">
        <v>376</v>
      </c>
      <c r="H319" s="463"/>
      <c r="I319" s="463"/>
      <c r="J319" s="463"/>
      <c r="K319" s="463"/>
      <c r="L319" s="463" t="s">
        <v>508</v>
      </c>
      <c r="M319" s="463"/>
      <c r="N319" s="464"/>
    </row>
    <row r="320" spans="2:14" ht="16.5" x14ac:dyDescent="0.3">
      <c r="B320" s="476" t="s">
        <v>377</v>
      </c>
      <c r="C320" s="477"/>
      <c r="D320" s="477"/>
      <c r="E320" s="477"/>
      <c r="F320" s="477"/>
      <c r="G320" s="463" t="s">
        <v>404</v>
      </c>
      <c r="H320" s="463"/>
      <c r="I320" s="463"/>
      <c r="J320" s="463"/>
      <c r="K320" s="463"/>
      <c r="L320" s="463" t="s">
        <v>404</v>
      </c>
      <c r="M320" s="463"/>
      <c r="N320" s="464"/>
    </row>
    <row r="321" spans="2:14" ht="16.5" x14ac:dyDescent="0.3">
      <c r="B321" s="478" t="s">
        <v>378</v>
      </c>
      <c r="C321" s="463"/>
      <c r="D321" s="463"/>
      <c r="E321" s="463"/>
      <c r="F321" s="463"/>
      <c r="G321" s="463"/>
      <c r="H321" s="463"/>
      <c r="I321" s="463"/>
      <c r="J321" s="463"/>
      <c r="K321" s="463"/>
      <c r="L321" s="463"/>
      <c r="M321" s="463"/>
      <c r="N321" s="464"/>
    </row>
    <row r="322" spans="2:14" ht="16.5" x14ac:dyDescent="0.3">
      <c r="B322" s="478" t="s">
        <v>375</v>
      </c>
      <c r="C322" s="463"/>
      <c r="D322" s="463"/>
      <c r="E322" s="463"/>
      <c r="F322" s="463"/>
      <c r="G322" s="463" t="s">
        <v>376</v>
      </c>
      <c r="H322" s="463"/>
      <c r="I322" s="463"/>
      <c r="J322" s="463"/>
      <c r="K322" s="463"/>
      <c r="L322" s="463" t="s">
        <v>508</v>
      </c>
      <c r="M322" s="463"/>
      <c r="N322" s="464"/>
    </row>
    <row r="323" spans="2:14" ht="16.5" x14ac:dyDescent="0.3">
      <c r="B323" s="474" t="s">
        <v>379</v>
      </c>
      <c r="C323" s="475"/>
      <c r="D323" s="475"/>
      <c r="E323" s="475"/>
      <c r="F323" s="475"/>
      <c r="G323" s="463" t="s">
        <v>399</v>
      </c>
      <c r="H323" s="463"/>
      <c r="I323" s="463"/>
      <c r="J323" s="463"/>
      <c r="K323" s="463"/>
      <c r="L323" s="463" t="s">
        <v>394</v>
      </c>
      <c r="M323" s="463"/>
      <c r="N323" s="464"/>
    </row>
    <row r="324" spans="2:14" ht="16.5" x14ac:dyDescent="0.3">
      <c r="B324" s="474" t="s">
        <v>380</v>
      </c>
      <c r="C324" s="475"/>
      <c r="D324" s="475"/>
      <c r="E324" s="475"/>
      <c r="F324" s="475"/>
      <c r="G324" s="463" t="s">
        <v>399</v>
      </c>
      <c r="H324" s="463"/>
      <c r="I324" s="463"/>
      <c r="J324" s="463"/>
      <c r="K324" s="463"/>
      <c r="L324" s="463" t="s">
        <v>394</v>
      </c>
      <c r="M324" s="463"/>
      <c r="N324" s="464"/>
    </row>
    <row r="325" spans="2:14" ht="16.5" x14ac:dyDescent="0.3">
      <c r="B325" s="504" t="s">
        <v>381</v>
      </c>
      <c r="C325" s="505"/>
      <c r="D325" s="505"/>
      <c r="E325" s="505"/>
      <c r="F325" s="506"/>
      <c r="G325" s="465" t="s">
        <v>399</v>
      </c>
      <c r="H325" s="466"/>
      <c r="I325" s="466"/>
      <c r="J325" s="466"/>
      <c r="K325" s="503"/>
      <c r="L325" s="465" t="s">
        <v>399</v>
      </c>
      <c r="M325" s="466"/>
      <c r="N325" s="467"/>
    </row>
    <row r="326" spans="2:14" ht="16.5" x14ac:dyDescent="0.3">
      <c r="B326" s="504" t="s">
        <v>382</v>
      </c>
      <c r="C326" s="505"/>
      <c r="D326" s="505"/>
      <c r="E326" s="505"/>
      <c r="F326" s="506"/>
      <c r="G326" s="465" t="s">
        <v>399</v>
      </c>
      <c r="H326" s="466"/>
      <c r="I326" s="466"/>
      <c r="J326" s="466"/>
      <c r="K326" s="503"/>
      <c r="L326" s="465" t="s">
        <v>399</v>
      </c>
      <c r="M326" s="466"/>
      <c r="N326" s="467"/>
    </row>
    <row r="327" spans="2:14" ht="16.5" x14ac:dyDescent="0.3">
      <c r="B327" s="478" t="s">
        <v>383</v>
      </c>
      <c r="C327" s="463"/>
      <c r="D327" s="463"/>
      <c r="E327" s="463"/>
      <c r="F327" s="463"/>
      <c r="G327" s="463"/>
      <c r="H327" s="463"/>
      <c r="I327" s="463"/>
      <c r="J327" s="463"/>
      <c r="K327" s="463"/>
      <c r="L327" s="463"/>
      <c r="M327" s="463"/>
      <c r="N327" s="464"/>
    </row>
    <row r="328" spans="2:14" ht="16.5" x14ac:dyDescent="0.3">
      <c r="B328" s="478" t="s">
        <v>375</v>
      </c>
      <c r="C328" s="463"/>
      <c r="D328" s="463"/>
      <c r="E328" s="463"/>
      <c r="F328" s="463"/>
      <c r="G328" s="463" t="s">
        <v>376</v>
      </c>
      <c r="H328" s="463"/>
      <c r="I328" s="463"/>
      <c r="J328" s="463"/>
      <c r="K328" s="463"/>
      <c r="L328" s="463" t="s">
        <v>508</v>
      </c>
      <c r="M328" s="463"/>
      <c r="N328" s="464"/>
    </row>
    <row r="329" spans="2:14" ht="16.5" x14ac:dyDescent="0.3">
      <c r="B329" s="476" t="s">
        <v>384</v>
      </c>
      <c r="C329" s="477"/>
      <c r="D329" s="477"/>
      <c r="E329" s="477"/>
      <c r="F329" s="477"/>
      <c r="G329" s="477"/>
      <c r="H329" s="545" t="s">
        <v>569</v>
      </c>
      <c r="I329" s="545"/>
      <c r="J329" s="545"/>
      <c r="K329" s="545"/>
      <c r="L329" s="545"/>
      <c r="M329" s="545"/>
      <c r="N329" s="546"/>
    </row>
    <row r="330" spans="2:14" ht="16.5" x14ac:dyDescent="0.3">
      <c r="B330" s="221" t="s">
        <v>385</v>
      </c>
      <c r="C330" s="537" t="s">
        <v>584</v>
      </c>
      <c r="D330" s="538"/>
      <c r="E330" s="538"/>
      <c r="F330" s="538"/>
      <c r="G330" s="538"/>
      <c r="H330" s="226" t="s">
        <v>509</v>
      </c>
      <c r="I330" s="226"/>
      <c r="J330" s="227"/>
      <c r="K330" s="227" t="s">
        <v>588</v>
      </c>
      <c r="L330" s="227"/>
      <c r="M330" s="227"/>
      <c r="N330" s="228"/>
    </row>
    <row r="331" spans="2:14" ht="15" customHeight="1" x14ac:dyDescent="0.25">
      <c r="B331" s="483" t="s">
        <v>510</v>
      </c>
      <c r="C331" s="484"/>
      <c r="D331" s="484"/>
      <c r="E331" s="484"/>
      <c r="F331" s="484"/>
      <c r="G331" s="519"/>
      <c r="H331" s="533" t="s">
        <v>511</v>
      </c>
      <c r="I331" s="484"/>
      <c r="J331" s="484"/>
      <c r="K331" s="484"/>
      <c r="L331" s="484"/>
      <c r="M331" s="484"/>
      <c r="N331" s="485"/>
    </row>
    <row r="332" spans="2:14" ht="15" customHeight="1" x14ac:dyDescent="0.25">
      <c r="B332" s="479"/>
      <c r="C332" s="480"/>
      <c r="D332" s="480"/>
      <c r="E332" s="480"/>
      <c r="F332" s="480"/>
      <c r="G332" s="523"/>
      <c r="H332" s="536"/>
      <c r="I332" s="480"/>
      <c r="J332" s="480"/>
      <c r="K332" s="480"/>
      <c r="L332" s="480"/>
      <c r="M332" s="480"/>
      <c r="N332" s="481"/>
    </row>
    <row r="333" spans="2:14" ht="0.75" customHeight="1" x14ac:dyDescent="0.3">
      <c r="B333" s="221"/>
      <c r="C333" s="222"/>
      <c r="D333" s="222"/>
      <c r="E333" s="170"/>
      <c r="F333" s="170"/>
      <c r="G333" s="170"/>
      <c r="H333" s="170"/>
      <c r="I333" s="170"/>
      <c r="J333" s="170"/>
      <c r="K333" s="222"/>
      <c r="L333" s="222"/>
      <c r="M333" s="222"/>
      <c r="N333" s="171"/>
    </row>
    <row r="334" spans="2:14" ht="1.5" hidden="1" customHeight="1" x14ac:dyDescent="0.3">
      <c r="B334" s="221"/>
      <c r="C334" s="222"/>
      <c r="D334" s="222"/>
      <c r="E334" s="170"/>
      <c r="F334" s="170"/>
      <c r="G334" s="170"/>
      <c r="H334" s="170"/>
      <c r="I334" s="170"/>
      <c r="J334" s="170"/>
      <c r="K334" s="222"/>
      <c r="L334" s="222"/>
      <c r="M334" s="222"/>
      <c r="N334" s="171"/>
    </row>
    <row r="335" spans="2:14" ht="12" customHeight="1" x14ac:dyDescent="0.3">
      <c r="B335" s="482"/>
      <c r="C335" s="466"/>
      <c r="D335" s="466"/>
      <c r="E335" s="466"/>
      <c r="F335" s="466"/>
      <c r="G335" s="466"/>
      <c r="H335" s="466"/>
      <c r="I335" s="466"/>
      <c r="J335" s="466"/>
      <c r="K335" s="466"/>
      <c r="L335" s="466"/>
      <c r="M335" s="466"/>
      <c r="N335" s="467"/>
    </row>
    <row r="336" spans="2:14" ht="16.5" x14ac:dyDescent="0.3">
      <c r="B336" s="478" t="s">
        <v>386</v>
      </c>
      <c r="C336" s="463"/>
      <c r="D336" s="463"/>
      <c r="E336" s="463"/>
      <c r="F336" s="463"/>
      <c r="G336" s="463"/>
      <c r="H336" s="463"/>
      <c r="I336" s="465" t="s">
        <v>387</v>
      </c>
      <c r="J336" s="466"/>
      <c r="K336" s="466"/>
      <c r="L336" s="466"/>
      <c r="M336" s="466"/>
      <c r="N336" s="467"/>
    </row>
    <row r="337" spans="2:14" ht="16.5" x14ac:dyDescent="0.3">
      <c r="B337" s="219" t="s">
        <v>388</v>
      </c>
      <c r="C337" s="463" t="s">
        <v>19</v>
      </c>
      <c r="D337" s="463"/>
      <c r="E337" s="465" t="s">
        <v>388</v>
      </c>
      <c r="F337" s="503"/>
      <c r="G337" s="463" t="s">
        <v>19</v>
      </c>
      <c r="H337" s="463"/>
      <c r="I337" s="267"/>
      <c r="J337" s="254"/>
      <c r="K337" s="268" t="s">
        <v>389</v>
      </c>
      <c r="L337" s="226"/>
      <c r="M337" s="269" t="s">
        <v>19</v>
      </c>
      <c r="N337" s="256"/>
    </row>
    <row r="338" spans="2:14" ht="16.5" x14ac:dyDescent="0.3">
      <c r="B338" s="219" t="s">
        <v>390</v>
      </c>
      <c r="C338" s="463" t="s">
        <v>391</v>
      </c>
      <c r="D338" s="463"/>
      <c r="E338" s="463" t="s">
        <v>392</v>
      </c>
      <c r="F338" s="463"/>
      <c r="G338" s="463" t="s">
        <v>393</v>
      </c>
      <c r="H338" s="463"/>
      <c r="I338" s="267"/>
      <c r="J338" s="254"/>
      <c r="K338" s="465">
        <v>3</v>
      </c>
      <c r="L338" s="503"/>
      <c r="M338" s="249" t="s">
        <v>394</v>
      </c>
      <c r="N338" s="256"/>
    </row>
    <row r="339" spans="2:14" ht="16.5" x14ac:dyDescent="0.3">
      <c r="B339" s="219" t="s">
        <v>395</v>
      </c>
      <c r="C339" s="463" t="s">
        <v>396</v>
      </c>
      <c r="D339" s="463"/>
      <c r="E339" s="463" t="s">
        <v>397</v>
      </c>
      <c r="F339" s="463"/>
      <c r="G339" s="463" t="s">
        <v>398</v>
      </c>
      <c r="H339" s="463"/>
      <c r="I339" s="267"/>
      <c r="J339" s="254"/>
      <c r="K339" s="465">
        <v>2</v>
      </c>
      <c r="L339" s="503"/>
      <c r="M339" s="249" t="s">
        <v>399</v>
      </c>
      <c r="N339" s="256"/>
    </row>
    <row r="340" spans="2:14" ht="16.5" x14ac:dyDescent="0.3">
      <c r="B340" s="219" t="s">
        <v>400</v>
      </c>
      <c r="C340" s="463" t="s">
        <v>401</v>
      </c>
      <c r="D340" s="463"/>
      <c r="E340" s="463" t="s">
        <v>402</v>
      </c>
      <c r="F340" s="463"/>
      <c r="G340" s="463" t="s">
        <v>403</v>
      </c>
      <c r="H340" s="463"/>
      <c r="I340" s="267"/>
      <c r="J340" s="254"/>
      <c r="K340" s="465">
        <v>1</v>
      </c>
      <c r="L340" s="503"/>
      <c r="M340" s="249" t="s">
        <v>404</v>
      </c>
      <c r="N340" s="256"/>
    </row>
    <row r="341" spans="2:14" ht="17.25" thickBot="1" x14ac:dyDescent="0.35">
      <c r="B341" s="270" t="s">
        <v>405</v>
      </c>
      <c r="C341" s="544" t="s">
        <v>406</v>
      </c>
      <c r="D341" s="544"/>
      <c r="E341" s="544" t="s">
        <v>407</v>
      </c>
      <c r="F341" s="544"/>
      <c r="G341" s="544" t="s">
        <v>408</v>
      </c>
      <c r="H341" s="544"/>
      <c r="I341" s="271"/>
      <c r="J341" s="272"/>
      <c r="K341" s="272"/>
      <c r="L341" s="272"/>
      <c r="M341" s="272"/>
      <c r="N341" s="273"/>
    </row>
    <row r="342" spans="2:14" ht="15.75" thickBot="1" x14ac:dyDescent="0.3"/>
    <row r="343" spans="2:14" x14ac:dyDescent="0.25">
      <c r="B343" s="495" t="s">
        <v>495</v>
      </c>
      <c r="C343" s="496"/>
      <c r="D343" s="496"/>
      <c r="E343" s="496"/>
      <c r="F343" s="496"/>
      <c r="G343" s="496"/>
      <c r="H343" s="496"/>
      <c r="I343" s="496"/>
      <c r="J343" s="496"/>
      <c r="K343" s="497" t="s">
        <v>496</v>
      </c>
      <c r="L343" s="497"/>
      <c r="M343" s="497"/>
      <c r="N343" s="498"/>
    </row>
    <row r="344" spans="2:14" ht="26.25" customHeight="1" x14ac:dyDescent="0.3">
      <c r="B344" s="499" t="s">
        <v>528</v>
      </c>
      <c r="C344" s="500"/>
      <c r="D344" s="500"/>
      <c r="E344" s="500"/>
      <c r="F344" s="500"/>
      <c r="G344" s="500"/>
      <c r="H344" s="500"/>
      <c r="I344" s="500"/>
      <c r="J344" s="500"/>
      <c r="K344" s="500"/>
      <c r="L344" s="500"/>
      <c r="M344" s="500"/>
      <c r="N344" s="501"/>
    </row>
    <row r="345" spans="2:14" ht="15" customHeight="1" x14ac:dyDescent="0.25">
      <c r="B345" s="251"/>
      <c r="C345" s="502" t="s">
        <v>497</v>
      </c>
      <c r="D345" s="502"/>
      <c r="E345" s="229" t="s">
        <v>498</v>
      </c>
      <c r="F345" s="139"/>
      <c r="G345" s="508"/>
      <c r="H345" s="508"/>
      <c r="J345" s="139" t="s">
        <v>499</v>
      </c>
      <c r="K345" s="139"/>
      <c r="L345" s="152" t="s">
        <v>500</v>
      </c>
      <c r="N345" s="156"/>
    </row>
    <row r="346" spans="2:14" ht="16.5" x14ac:dyDescent="0.3">
      <c r="B346" s="479" t="s">
        <v>512</v>
      </c>
      <c r="C346" s="480"/>
      <c r="D346" s="480"/>
      <c r="E346" s="480"/>
      <c r="F346" s="480"/>
      <c r="G346" s="480"/>
      <c r="H346" s="480"/>
      <c r="I346" s="480"/>
      <c r="J346" s="480"/>
      <c r="K346" s="480"/>
      <c r="L346" s="480"/>
      <c r="M346" s="480"/>
      <c r="N346" s="481"/>
    </row>
    <row r="347" spans="2:14" ht="16.5" x14ac:dyDescent="0.3">
      <c r="B347" s="482" t="s">
        <v>513</v>
      </c>
      <c r="C347" s="466"/>
      <c r="D347" s="466"/>
      <c r="E347" s="466"/>
      <c r="F347" s="466"/>
      <c r="G347" s="466"/>
      <c r="H347" s="466"/>
      <c r="I347" s="466"/>
      <c r="J347" s="466"/>
      <c r="K347" s="466"/>
      <c r="L347" s="466"/>
      <c r="M347" s="466"/>
      <c r="N347" s="467"/>
    </row>
    <row r="348" spans="2:14" ht="16.5" x14ac:dyDescent="0.3">
      <c r="B348" s="483" t="s">
        <v>501</v>
      </c>
      <c r="C348" s="484"/>
      <c r="D348" s="484"/>
      <c r="E348" s="484"/>
      <c r="F348" s="484"/>
      <c r="G348" s="484"/>
      <c r="H348" s="484"/>
      <c r="I348" s="484"/>
      <c r="J348" s="484"/>
      <c r="K348" s="484"/>
      <c r="L348" s="484"/>
      <c r="M348" s="484"/>
      <c r="N348" s="485"/>
    </row>
    <row r="349" spans="2:14" ht="15.75" customHeight="1" x14ac:dyDescent="0.3">
      <c r="B349" s="493" t="s">
        <v>520</v>
      </c>
      <c r="C349" s="494"/>
      <c r="D349" s="252">
        <v>8</v>
      </c>
      <c r="E349" s="252"/>
      <c r="F349" s="252"/>
      <c r="G349" s="252"/>
      <c r="H349" s="253" t="s">
        <v>519</v>
      </c>
      <c r="I349" s="252"/>
      <c r="J349" s="253"/>
      <c r="K349" s="542" t="s">
        <v>73</v>
      </c>
      <c r="L349" s="542"/>
      <c r="M349" s="542"/>
      <c r="N349" s="276"/>
    </row>
    <row r="350" spans="2:14" ht="15.75" customHeight="1" x14ac:dyDescent="0.3">
      <c r="B350" s="461" t="s">
        <v>521</v>
      </c>
      <c r="C350" s="462"/>
      <c r="D350" s="468">
        <v>40113</v>
      </c>
      <c r="E350" s="469"/>
      <c r="F350" s="254"/>
      <c r="G350" s="254"/>
      <c r="H350" s="255" t="s">
        <v>522</v>
      </c>
      <c r="I350" s="254"/>
      <c r="J350" s="255"/>
      <c r="K350" s="469">
        <v>588</v>
      </c>
      <c r="L350" s="469"/>
      <c r="M350" s="254"/>
      <c r="N350" s="256"/>
    </row>
    <row r="351" spans="2:14" ht="28.5" customHeight="1" x14ac:dyDescent="0.3">
      <c r="B351" s="470" t="s">
        <v>523</v>
      </c>
      <c r="C351" s="471"/>
      <c r="D351" s="472" t="s">
        <v>117</v>
      </c>
      <c r="E351" s="472"/>
      <c r="F351" s="472" t="e">
        <f>VLOOKUP(#REF!,PROFILE!#REF!,3,0)</f>
        <v>#REF!</v>
      </c>
      <c r="G351" s="472"/>
      <c r="H351" s="257" t="s">
        <v>524</v>
      </c>
      <c r="I351" s="257"/>
      <c r="J351" s="259"/>
      <c r="K351" s="472" t="s">
        <v>118</v>
      </c>
      <c r="L351" s="472"/>
      <c r="M351" s="472" t="e">
        <f>VLOOKUP(F350,PROFILE!C342:J367,2,0)</f>
        <v>#N/A</v>
      </c>
      <c r="N351" s="473"/>
    </row>
    <row r="352" spans="2:14" ht="16.5" x14ac:dyDescent="0.3">
      <c r="B352" s="487" t="s">
        <v>502</v>
      </c>
      <c r="C352" s="488"/>
      <c r="D352" s="488"/>
      <c r="E352" s="488"/>
      <c r="F352" s="488"/>
      <c r="G352" s="488"/>
      <c r="H352" s="488"/>
      <c r="I352" s="488"/>
      <c r="J352" s="488"/>
      <c r="K352" s="488"/>
      <c r="L352" s="488"/>
      <c r="M352" s="488"/>
      <c r="N352" s="489"/>
    </row>
    <row r="353" spans="2:14" ht="19.5" customHeight="1" x14ac:dyDescent="0.25">
      <c r="B353" s="507" t="s">
        <v>503</v>
      </c>
      <c r="C353" s="459" t="s">
        <v>525</v>
      </c>
      <c r="D353" s="459"/>
      <c r="E353" s="459"/>
      <c r="F353" s="459"/>
      <c r="G353" s="459"/>
      <c r="H353" s="459"/>
      <c r="I353" s="459" t="s">
        <v>526</v>
      </c>
      <c r="J353" s="459"/>
      <c r="K353" s="459"/>
      <c r="L353" s="459"/>
      <c r="M353" s="459"/>
      <c r="N353" s="460"/>
    </row>
    <row r="354" spans="2:14" ht="70.5" customHeight="1" x14ac:dyDescent="0.25">
      <c r="B354" s="507"/>
      <c r="C354" s="153" t="s">
        <v>515</v>
      </c>
      <c r="D354" s="153" t="s">
        <v>516</v>
      </c>
      <c r="E354" s="153" t="s">
        <v>527</v>
      </c>
      <c r="F354" s="153" t="s">
        <v>514</v>
      </c>
      <c r="G354" s="153" t="s">
        <v>518</v>
      </c>
      <c r="H354" s="223" t="s">
        <v>34</v>
      </c>
      <c r="I354" s="153" t="s">
        <v>515</v>
      </c>
      <c r="J354" s="153" t="s">
        <v>516</v>
      </c>
      <c r="K354" s="153" t="s">
        <v>527</v>
      </c>
      <c r="L354" s="153" t="s">
        <v>517</v>
      </c>
      <c r="M354" s="153" t="s">
        <v>518</v>
      </c>
      <c r="N354" s="224" t="s">
        <v>34</v>
      </c>
    </row>
    <row r="355" spans="2:14" ht="16.5" x14ac:dyDescent="0.3">
      <c r="B355" s="219" t="s">
        <v>11</v>
      </c>
      <c r="C355" s="277">
        <v>3.5</v>
      </c>
      <c r="D355" s="261">
        <v>3</v>
      </c>
      <c r="E355" s="261">
        <v>3</v>
      </c>
      <c r="F355" s="277">
        <v>37</v>
      </c>
      <c r="G355" s="159">
        <f>SUM(C355:F355)</f>
        <v>46.5</v>
      </c>
      <c r="H355" s="176" t="str">
        <f t="shared" ref="H355:H359" si="29">IF(G355&gt;=91,"A1",IF(G355&gt;=81,"A2",IF(G355&gt;=71,"B1",IF(G355&gt;=61,"B2",IF(G355&gt;=51,"C1",IF(G355&gt;=41,"C2",IF(G355&gt;=33,"D","E")))))))</f>
        <v>C2</v>
      </c>
      <c r="I355" s="261">
        <v>4</v>
      </c>
      <c r="J355" s="261">
        <v>4</v>
      </c>
      <c r="K355" s="261">
        <v>3</v>
      </c>
      <c r="L355" s="262">
        <v>45</v>
      </c>
      <c r="M355" s="159">
        <f>SUM(I355:L355)</f>
        <v>56</v>
      </c>
      <c r="N355" s="230" t="str">
        <f t="shared" ref="N355:N359" si="30">IF(M355&gt;=91,"A1",IF(M355&gt;=81,"A2",IF(M355&gt;=71,"B1",IF(M355&gt;=61,"B2",IF(M355&gt;=51,"C1",IF(M355&gt;=41,"C2",IF(M355&gt;=33,"D","E")))))))</f>
        <v>C1</v>
      </c>
    </row>
    <row r="356" spans="2:14" ht="16.5" x14ac:dyDescent="0.3">
      <c r="B356" s="219" t="s">
        <v>12</v>
      </c>
      <c r="C356" s="277">
        <v>6</v>
      </c>
      <c r="D356" s="261">
        <v>3</v>
      </c>
      <c r="E356" s="261">
        <v>3</v>
      </c>
      <c r="F356" s="261">
        <v>42.5</v>
      </c>
      <c r="G356" s="159">
        <f t="shared" ref="G356:G363" si="31">SUM(C356:F356)</f>
        <v>54.5</v>
      </c>
      <c r="H356" s="176" t="str">
        <f t="shared" si="29"/>
        <v>C1</v>
      </c>
      <c r="I356" s="261">
        <v>7.5</v>
      </c>
      <c r="J356" s="261">
        <v>3</v>
      </c>
      <c r="K356" s="261">
        <v>4</v>
      </c>
      <c r="L356" s="261">
        <v>51</v>
      </c>
      <c r="M356" s="159">
        <f t="shared" ref="M356:M363" si="32">SUM(I356:L356)</f>
        <v>65.5</v>
      </c>
      <c r="N356" s="230" t="str">
        <f t="shared" si="30"/>
        <v>B2</v>
      </c>
    </row>
    <row r="357" spans="2:14" ht="16.5" x14ac:dyDescent="0.3">
      <c r="B357" s="219" t="s">
        <v>504</v>
      </c>
      <c r="C357" s="261">
        <v>7</v>
      </c>
      <c r="D357" s="261">
        <v>3.5</v>
      </c>
      <c r="E357" s="261">
        <v>3.5</v>
      </c>
      <c r="F357" s="261">
        <v>39.5</v>
      </c>
      <c r="G357" s="159">
        <f t="shared" si="31"/>
        <v>53.5</v>
      </c>
      <c r="H357" s="176" t="str">
        <f t="shared" si="29"/>
        <v>C1</v>
      </c>
      <c r="I357" s="261">
        <v>4.75</v>
      </c>
      <c r="J357" s="261">
        <v>4</v>
      </c>
      <c r="K357" s="261">
        <v>3</v>
      </c>
      <c r="L357" s="261">
        <v>60</v>
      </c>
      <c r="M357" s="159">
        <f t="shared" si="32"/>
        <v>71.75</v>
      </c>
      <c r="N357" s="230" t="str">
        <f t="shared" si="30"/>
        <v>B1</v>
      </c>
    </row>
    <row r="358" spans="2:14" ht="16.5" x14ac:dyDescent="0.3">
      <c r="B358" s="219" t="s">
        <v>22</v>
      </c>
      <c r="C358" s="261">
        <v>5.75</v>
      </c>
      <c r="D358" s="261">
        <v>3.5</v>
      </c>
      <c r="E358" s="261">
        <v>3.5</v>
      </c>
      <c r="F358" s="261">
        <v>53.5</v>
      </c>
      <c r="G358" s="159">
        <f t="shared" si="31"/>
        <v>66.25</v>
      </c>
      <c r="H358" s="176" t="str">
        <f t="shared" si="29"/>
        <v>B2</v>
      </c>
      <c r="I358" s="261">
        <v>7.75</v>
      </c>
      <c r="J358" s="274">
        <v>4</v>
      </c>
      <c r="K358" s="264">
        <v>4</v>
      </c>
      <c r="L358" s="261">
        <v>72</v>
      </c>
      <c r="M358" s="159">
        <f t="shared" si="32"/>
        <v>87.75</v>
      </c>
      <c r="N358" s="230" t="str">
        <f t="shared" si="30"/>
        <v>A2</v>
      </c>
    </row>
    <row r="359" spans="2:14" ht="16.5" x14ac:dyDescent="0.3">
      <c r="B359" s="219" t="s">
        <v>25</v>
      </c>
      <c r="C359" s="261">
        <v>5.5</v>
      </c>
      <c r="D359" s="261">
        <v>3.5</v>
      </c>
      <c r="E359" s="261">
        <v>3.5</v>
      </c>
      <c r="F359" s="261">
        <v>42.5</v>
      </c>
      <c r="G359" s="159">
        <f t="shared" si="31"/>
        <v>55</v>
      </c>
      <c r="H359" s="176" t="str">
        <f t="shared" si="29"/>
        <v>C1</v>
      </c>
      <c r="I359" s="261">
        <v>5.5</v>
      </c>
      <c r="J359" s="261">
        <v>2.5</v>
      </c>
      <c r="K359" s="261">
        <v>3</v>
      </c>
      <c r="L359" s="261">
        <v>47.5</v>
      </c>
      <c r="M359" s="159">
        <f t="shared" si="32"/>
        <v>58.5</v>
      </c>
      <c r="N359" s="230" t="str">
        <f t="shared" si="30"/>
        <v>C1</v>
      </c>
    </row>
    <row r="360" spans="2:14" ht="16.5" x14ac:dyDescent="0.3">
      <c r="B360" s="219" t="s">
        <v>505</v>
      </c>
      <c r="C360" s="220"/>
      <c r="D360" s="220"/>
      <c r="E360" s="220"/>
      <c r="F360" s="261">
        <v>37</v>
      </c>
      <c r="G360" s="159">
        <f t="shared" si="31"/>
        <v>37</v>
      </c>
      <c r="H360" s="176"/>
      <c r="I360" s="220"/>
      <c r="J360" s="220"/>
      <c r="K360" s="220"/>
      <c r="L360" s="261">
        <v>43</v>
      </c>
      <c r="M360" s="159">
        <f t="shared" si="32"/>
        <v>43</v>
      </c>
      <c r="N360" s="224"/>
    </row>
    <row r="361" spans="2:14" ht="16.5" x14ac:dyDescent="0.3">
      <c r="B361" s="219" t="s">
        <v>487</v>
      </c>
      <c r="C361" s="220"/>
      <c r="D361" s="220"/>
      <c r="E361" s="220"/>
      <c r="F361" s="73">
        <v>29.5</v>
      </c>
      <c r="G361" s="159">
        <f t="shared" si="31"/>
        <v>29.5</v>
      </c>
      <c r="H361" s="223"/>
      <c r="I361" s="220"/>
      <c r="J361" s="220"/>
      <c r="K361" s="220"/>
      <c r="L361" s="261">
        <v>33</v>
      </c>
      <c r="M361" s="159">
        <f t="shared" si="32"/>
        <v>33</v>
      </c>
      <c r="N361" s="224"/>
    </row>
    <row r="362" spans="2:14" ht="16.5" x14ac:dyDescent="0.3">
      <c r="B362" s="219" t="s">
        <v>506</v>
      </c>
      <c r="C362" s="220"/>
      <c r="D362" s="220"/>
      <c r="E362" s="220"/>
      <c r="F362" s="73">
        <v>28</v>
      </c>
      <c r="G362" s="159">
        <f t="shared" si="31"/>
        <v>28</v>
      </c>
      <c r="H362" s="223"/>
      <c r="I362" s="220"/>
      <c r="J362" s="220"/>
      <c r="K362" s="220"/>
      <c r="L362" s="261">
        <v>36</v>
      </c>
      <c r="M362" s="159">
        <f t="shared" si="32"/>
        <v>36</v>
      </c>
      <c r="N362" s="224"/>
    </row>
    <row r="363" spans="2:14" ht="16.5" x14ac:dyDescent="0.3">
      <c r="B363" s="219" t="s">
        <v>557</v>
      </c>
      <c r="C363" s="220"/>
      <c r="D363" s="220"/>
      <c r="E363" s="220"/>
      <c r="F363" s="73">
        <v>16</v>
      </c>
      <c r="G363" s="159">
        <f t="shared" si="31"/>
        <v>16</v>
      </c>
      <c r="H363" s="218"/>
      <c r="I363" s="220"/>
      <c r="J363" s="220"/>
      <c r="K363" s="220"/>
      <c r="L363" s="261">
        <v>20</v>
      </c>
      <c r="M363" s="159">
        <f t="shared" si="32"/>
        <v>20</v>
      </c>
      <c r="N363" s="224"/>
    </row>
    <row r="364" spans="2:14" ht="30.75" customHeight="1" x14ac:dyDescent="0.3">
      <c r="B364" s="231" t="s">
        <v>536</v>
      </c>
      <c r="C364" s="463">
        <v>500</v>
      </c>
      <c r="D364" s="463"/>
      <c r="E364" s="486" t="s">
        <v>538</v>
      </c>
      <c r="F364" s="486"/>
      <c r="G364" s="465">
        <f>C365*100/500</f>
        <v>55.15</v>
      </c>
      <c r="H364" s="503"/>
      <c r="I364" s="486" t="s">
        <v>558</v>
      </c>
      <c r="J364" s="486"/>
      <c r="K364" s="222">
        <v>500</v>
      </c>
      <c r="L364" s="486" t="s">
        <v>560</v>
      </c>
      <c r="M364" s="486"/>
      <c r="N364" s="224">
        <f>K365*100/500</f>
        <v>67.900000000000006</v>
      </c>
    </row>
    <row r="365" spans="2:14" ht="25.5" customHeight="1" x14ac:dyDescent="0.3">
      <c r="B365" s="231" t="s">
        <v>537</v>
      </c>
      <c r="C365" s="511">
        <f>SUM(G355:G359)</f>
        <v>275.75</v>
      </c>
      <c r="D365" s="511"/>
      <c r="E365" s="486" t="s">
        <v>539</v>
      </c>
      <c r="F365" s="486"/>
      <c r="G365" s="509" t="str">
        <f>IF(G364&gt;=91,"A1",IF(G364&gt;=81,"A2",IF(G364&gt;=71,"B1",IF(G364&gt;=61,"B2",IF(G364&gt;=51,"C1",IF(G364&gt;=41,"C2",IF(G364&gt;=33,"D","E")))))))</f>
        <v>C1</v>
      </c>
      <c r="H365" s="510"/>
      <c r="I365" s="486" t="s">
        <v>559</v>
      </c>
      <c r="J365" s="486"/>
      <c r="K365" s="216">
        <f>SUM(M355:M359)</f>
        <v>339.5</v>
      </c>
      <c r="L365" s="486" t="s">
        <v>561</v>
      </c>
      <c r="M365" s="486"/>
      <c r="N365" s="230" t="str">
        <f>IF(N364&gt;=91,"A1",IF(N364&gt;=81,"A2",IF(N364&gt;=71,"B1",IF(N364&gt;=61,"B2",IF(N364&gt;=51,"C1",IF(N364&gt;=41,"C2",IF(N364&gt;=33,"D","E")))))))</f>
        <v>B2</v>
      </c>
    </row>
    <row r="366" spans="2:14" ht="35.25" customHeight="1" x14ac:dyDescent="0.3">
      <c r="B366" s="512" t="s">
        <v>556</v>
      </c>
      <c r="C366" s="513"/>
      <c r="D366" s="514"/>
      <c r="E366" s="515">
        <f>C365+K365</f>
        <v>615.25</v>
      </c>
      <c r="F366" s="516"/>
      <c r="G366" s="490" t="s">
        <v>562</v>
      </c>
      <c r="H366" s="491"/>
      <c r="I366" s="492"/>
      <c r="J366" s="278">
        <f>E366*100/1000</f>
        <v>61.524999999999999</v>
      </c>
      <c r="K366" s="266" t="s">
        <v>507</v>
      </c>
      <c r="L366" s="266"/>
      <c r="M366" s="517" t="str">
        <f>IF(J366&gt;=91,"A1",IF(J366&gt;=81,"A2",IF(J366&gt;=71,"B1",IF(J366&gt;=61,"B2",IF(J366&gt;=51,"C1",IF(J366&gt;=41,"C2",IF(J366&gt;=33,"D","E")))))))</f>
        <v>B2</v>
      </c>
      <c r="N366" s="518"/>
    </row>
    <row r="367" spans="2:14" x14ac:dyDescent="0.25">
      <c r="B367" s="547" t="s">
        <v>373</v>
      </c>
      <c r="C367" s="548"/>
      <c r="D367" s="548"/>
      <c r="E367" s="548"/>
      <c r="F367" s="548"/>
      <c r="G367" s="548"/>
      <c r="H367" s="548"/>
      <c r="I367" s="548"/>
      <c r="J367" s="548"/>
      <c r="K367" s="548"/>
      <c r="L367" s="548"/>
      <c r="M367" s="548"/>
      <c r="N367" s="549"/>
    </row>
    <row r="368" spans="2:14" ht="16.5" x14ac:dyDescent="0.3">
      <c r="B368" s="478" t="s">
        <v>375</v>
      </c>
      <c r="C368" s="463"/>
      <c r="D368" s="463"/>
      <c r="E368" s="463"/>
      <c r="F368" s="463"/>
      <c r="G368" s="463" t="s">
        <v>376</v>
      </c>
      <c r="H368" s="463"/>
      <c r="I368" s="463"/>
      <c r="J368" s="463"/>
      <c r="K368" s="463"/>
      <c r="L368" s="463" t="s">
        <v>508</v>
      </c>
      <c r="M368" s="463"/>
      <c r="N368" s="464"/>
    </row>
    <row r="369" spans="2:14" ht="16.5" x14ac:dyDescent="0.3">
      <c r="B369" s="476" t="s">
        <v>377</v>
      </c>
      <c r="C369" s="477"/>
      <c r="D369" s="477"/>
      <c r="E369" s="477"/>
      <c r="F369" s="477"/>
      <c r="G369" s="463" t="s">
        <v>404</v>
      </c>
      <c r="H369" s="463"/>
      <c r="I369" s="463"/>
      <c r="J369" s="463"/>
      <c r="K369" s="463"/>
      <c r="L369" s="463" t="s">
        <v>404</v>
      </c>
      <c r="M369" s="463"/>
      <c r="N369" s="464"/>
    </row>
    <row r="370" spans="2:14" ht="16.5" x14ac:dyDescent="0.3">
      <c r="B370" s="478" t="s">
        <v>378</v>
      </c>
      <c r="C370" s="463"/>
      <c r="D370" s="463"/>
      <c r="E370" s="463"/>
      <c r="F370" s="463"/>
      <c r="G370" s="463"/>
      <c r="H370" s="463"/>
      <c r="I370" s="463"/>
      <c r="J370" s="463"/>
      <c r="K370" s="463"/>
      <c r="L370" s="463"/>
      <c r="M370" s="463"/>
      <c r="N370" s="464"/>
    </row>
    <row r="371" spans="2:14" ht="16.5" x14ac:dyDescent="0.3">
      <c r="B371" s="478" t="s">
        <v>375</v>
      </c>
      <c r="C371" s="463"/>
      <c r="D371" s="463"/>
      <c r="E371" s="463"/>
      <c r="F371" s="463"/>
      <c r="G371" s="463" t="s">
        <v>376</v>
      </c>
      <c r="H371" s="463"/>
      <c r="I371" s="463"/>
      <c r="J371" s="463"/>
      <c r="K371" s="463"/>
      <c r="L371" s="463" t="s">
        <v>508</v>
      </c>
      <c r="M371" s="463"/>
      <c r="N371" s="464"/>
    </row>
    <row r="372" spans="2:14" ht="16.5" x14ac:dyDescent="0.3">
      <c r="B372" s="474" t="s">
        <v>379</v>
      </c>
      <c r="C372" s="475"/>
      <c r="D372" s="475"/>
      <c r="E372" s="475"/>
      <c r="F372" s="475"/>
      <c r="G372" s="463" t="s">
        <v>399</v>
      </c>
      <c r="H372" s="463"/>
      <c r="I372" s="463"/>
      <c r="J372" s="463"/>
      <c r="K372" s="463"/>
      <c r="L372" s="463" t="s">
        <v>399</v>
      </c>
      <c r="M372" s="463"/>
      <c r="N372" s="464"/>
    </row>
    <row r="373" spans="2:14" ht="16.5" x14ac:dyDescent="0.3">
      <c r="B373" s="474" t="s">
        <v>380</v>
      </c>
      <c r="C373" s="475"/>
      <c r="D373" s="475"/>
      <c r="E373" s="475"/>
      <c r="F373" s="475"/>
      <c r="G373" s="463" t="s">
        <v>404</v>
      </c>
      <c r="H373" s="463"/>
      <c r="I373" s="463"/>
      <c r="J373" s="463"/>
      <c r="K373" s="463"/>
      <c r="L373" s="463" t="s">
        <v>399</v>
      </c>
      <c r="M373" s="463"/>
      <c r="N373" s="464"/>
    </row>
    <row r="374" spans="2:14" ht="16.5" x14ac:dyDescent="0.3">
      <c r="B374" s="504" t="s">
        <v>381</v>
      </c>
      <c r="C374" s="505"/>
      <c r="D374" s="505"/>
      <c r="E374" s="505"/>
      <c r="F374" s="506"/>
      <c r="G374" s="465" t="s">
        <v>399</v>
      </c>
      <c r="H374" s="466"/>
      <c r="I374" s="466"/>
      <c r="J374" s="466"/>
      <c r="K374" s="503"/>
      <c r="L374" s="465" t="s">
        <v>399</v>
      </c>
      <c r="M374" s="466"/>
      <c r="N374" s="467"/>
    </row>
    <row r="375" spans="2:14" ht="16.5" x14ac:dyDescent="0.3">
      <c r="B375" s="504" t="s">
        <v>382</v>
      </c>
      <c r="C375" s="505"/>
      <c r="D375" s="505"/>
      <c r="E375" s="505"/>
      <c r="F375" s="506"/>
      <c r="G375" s="465" t="s">
        <v>399</v>
      </c>
      <c r="H375" s="466"/>
      <c r="I375" s="466"/>
      <c r="J375" s="466"/>
      <c r="K375" s="503"/>
      <c r="L375" s="465" t="s">
        <v>399</v>
      </c>
      <c r="M375" s="466"/>
      <c r="N375" s="467"/>
    </row>
    <row r="376" spans="2:14" ht="16.5" x14ac:dyDescent="0.3">
      <c r="B376" s="478" t="s">
        <v>383</v>
      </c>
      <c r="C376" s="463"/>
      <c r="D376" s="463"/>
      <c r="E376" s="463"/>
      <c r="F376" s="463"/>
      <c r="G376" s="463"/>
      <c r="H376" s="463"/>
      <c r="I376" s="463"/>
      <c r="J376" s="463"/>
      <c r="K376" s="463"/>
      <c r="L376" s="463"/>
      <c r="M376" s="463"/>
      <c r="N376" s="464"/>
    </row>
    <row r="377" spans="2:14" ht="16.5" x14ac:dyDescent="0.3">
      <c r="B377" s="478" t="s">
        <v>375</v>
      </c>
      <c r="C377" s="463"/>
      <c r="D377" s="463"/>
      <c r="E377" s="463"/>
      <c r="F377" s="463"/>
      <c r="G377" s="463" t="s">
        <v>376</v>
      </c>
      <c r="H377" s="463"/>
      <c r="I377" s="463"/>
      <c r="J377" s="463"/>
      <c r="K377" s="463"/>
      <c r="L377" s="463" t="s">
        <v>508</v>
      </c>
      <c r="M377" s="463"/>
      <c r="N377" s="464"/>
    </row>
    <row r="378" spans="2:14" ht="16.5" x14ac:dyDescent="0.3">
      <c r="B378" s="476" t="s">
        <v>384</v>
      </c>
      <c r="C378" s="477"/>
      <c r="D378" s="477"/>
      <c r="E378" s="477"/>
      <c r="F378" s="477"/>
      <c r="G378" s="477"/>
      <c r="H378" s="545" t="s">
        <v>570</v>
      </c>
      <c r="I378" s="545"/>
      <c r="J378" s="545"/>
      <c r="K378" s="545"/>
      <c r="L378" s="545"/>
      <c r="M378" s="545"/>
      <c r="N378" s="546"/>
    </row>
    <row r="379" spans="2:14" ht="16.5" x14ac:dyDescent="0.3">
      <c r="B379" s="221" t="s">
        <v>385</v>
      </c>
      <c r="C379" s="537" t="s">
        <v>584</v>
      </c>
      <c r="D379" s="538"/>
      <c r="E379" s="538"/>
      <c r="F379" s="538"/>
      <c r="G379" s="538"/>
      <c r="H379" s="226" t="s">
        <v>509</v>
      </c>
      <c r="I379" s="226"/>
      <c r="J379" s="227"/>
      <c r="K379" s="227" t="s">
        <v>589</v>
      </c>
      <c r="L379" s="227"/>
      <c r="M379" s="227"/>
      <c r="N379" s="228"/>
    </row>
    <row r="380" spans="2:14" ht="15" customHeight="1" x14ac:dyDescent="0.25">
      <c r="B380" s="483" t="s">
        <v>510</v>
      </c>
      <c r="C380" s="484"/>
      <c r="D380" s="484"/>
      <c r="E380" s="484"/>
      <c r="F380" s="484"/>
      <c r="G380" s="519"/>
      <c r="H380" s="533" t="s">
        <v>511</v>
      </c>
      <c r="I380" s="484"/>
      <c r="J380" s="484"/>
      <c r="K380" s="484"/>
      <c r="L380" s="484"/>
      <c r="M380" s="484"/>
      <c r="N380" s="485"/>
    </row>
    <row r="381" spans="2:14" ht="15" customHeight="1" x14ac:dyDescent="0.25">
      <c r="B381" s="479"/>
      <c r="C381" s="480"/>
      <c r="D381" s="480"/>
      <c r="E381" s="480"/>
      <c r="F381" s="480"/>
      <c r="G381" s="523"/>
      <c r="H381" s="536"/>
      <c r="I381" s="480"/>
      <c r="J381" s="480"/>
      <c r="K381" s="480"/>
      <c r="L381" s="480"/>
      <c r="M381" s="480"/>
      <c r="N381" s="481"/>
    </row>
    <row r="382" spans="2:14" ht="0.75" customHeight="1" x14ac:dyDescent="0.3">
      <c r="B382" s="221"/>
      <c r="C382" s="222"/>
      <c r="D382" s="222"/>
      <c r="E382" s="170"/>
      <c r="F382" s="170"/>
      <c r="G382" s="170"/>
      <c r="H382" s="170"/>
      <c r="I382" s="170"/>
      <c r="J382" s="170"/>
      <c r="K382" s="222"/>
      <c r="L382" s="222"/>
      <c r="M382" s="222"/>
      <c r="N382" s="171"/>
    </row>
    <row r="383" spans="2:14" ht="1.5" hidden="1" customHeight="1" x14ac:dyDescent="0.3">
      <c r="B383" s="221"/>
      <c r="C383" s="222"/>
      <c r="D383" s="222"/>
      <c r="E383" s="170"/>
      <c r="F383" s="170"/>
      <c r="G383" s="170"/>
      <c r="H383" s="170"/>
      <c r="I383" s="170"/>
      <c r="J383" s="170"/>
      <c r="K383" s="222"/>
      <c r="L383" s="222"/>
      <c r="M383" s="222"/>
      <c r="N383" s="171"/>
    </row>
    <row r="384" spans="2:14" ht="12" customHeight="1" x14ac:dyDescent="0.3">
      <c r="B384" s="482"/>
      <c r="C384" s="466"/>
      <c r="D384" s="466"/>
      <c r="E384" s="466"/>
      <c r="F384" s="466"/>
      <c r="G384" s="466"/>
      <c r="H384" s="466"/>
      <c r="I384" s="466"/>
      <c r="J384" s="466"/>
      <c r="K384" s="466"/>
      <c r="L384" s="466"/>
      <c r="M384" s="466"/>
      <c r="N384" s="467"/>
    </row>
    <row r="385" spans="2:14" ht="16.5" x14ac:dyDescent="0.3">
      <c r="B385" s="478" t="s">
        <v>386</v>
      </c>
      <c r="C385" s="463"/>
      <c r="D385" s="463"/>
      <c r="E385" s="463"/>
      <c r="F385" s="463"/>
      <c r="G385" s="463"/>
      <c r="H385" s="463"/>
      <c r="I385" s="465" t="s">
        <v>387</v>
      </c>
      <c r="J385" s="466"/>
      <c r="K385" s="466"/>
      <c r="L385" s="466"/>
      <c r="M385" s="466"/>
      <c r="N385" s="467"/>
    </row>
    <row r="386" spans="2:14" ht="16.5" x14ac:dyDescent="0.3">
      <c r="B386" s="219" t="s">
        <v>388</v>
      </c>
      <c r="C386" s="463" t="s">
        <v>19</v>
      </c>
      <c r="D386" s="463"/>
      <c r="E386" s="465" t="s">
        <v>388</v>
      </c>
      <c r="F386" s="503"/>
      <c r="G386" s="463" t="s">
        <v>19</v>
      </c>
      <c r="H386" s="463"/>
      <c r="I386" s="267"/>
      <c r="J386" s="254"/>
      <c r="K386" s="268" t="s">
        <v>389</v>
      </c>
      <c r="L386" s="226"/>
      <c r="M386" s="269" t="s">
        <v>19</v>
      </c>
      <c r="N386" s="256"/>
    </row>
    <row r="387" spans="2:14" ht="16.5" x14ac:dyDescent="0.3">
      <c r="B387" s="219" t="s">
        <v>390</v>
      </c>
      <c r="C387" s="463" t="s">
        <v>391</v>
      </c>
      <c r="D387" s="463"/>
      <c r="E387" s="463" t="s">
        <v>392</v>
      </c>
      <c r="F387" s="463"/>
      <c r="G387" s="463" t="s">
        <v>393</v>
      </c>
      <c r="H387" s="463"/>
      <c r="I387" s="267"/>
      <c r="J387" s="254"/>
      <c r="K387" s="465">
        <v>3</v>
      </c>
      <c r="L387" s="503"/>
      <c r="M387" s="249" t="s">
        <v>394</v>
      </c>
      <c r="N387" s="256"/>
    </row>
    <row r="388" spans="2:14" ht="16.5" x14ac:dyDescent="0.3">
      <c r="B388" s="219" t="s">
        <v>395</v>
      </c>
      <c r="C388" s="463" t="s">
        <v>396</v>
      </c>
      <c r="D388" s="463"/>
      <c r="E388" s="463" t="s">
        <v>397</v>
      </c>
      <c r="F388" s="463"/>
      <c r="G388" s="463" t="s">
        <v>398</v>
      </c>
      <c r="H388" s="463"/>
      <c r="I388" s="267"/>
      <c r="J388" s="254"/>
      <c r="K388" s="465">
        <v>2</v>
      </c>
      <c r="L388" s="503"/>
      <c r="M388" s="249" t="s">
        <v>399</v>
      </c>
      <c r="N388" s="256"/>
    </row>
    <row r="389" spans="2:14" ht="16.5" x14ac:dyDescent="0.3">
      <c r="B389" s="219" t="s">
        <v>400</v>
      </c>
      <c r="C389" s="463" t="s">
        <v>401</v>
      </c>
      <c r="D389" s="463"/>
      <c r="E389" s="463" t="s">
        <v>402</v>
      </c>
      <c r="F389" s="463"/>
      <c r="G389" s="463" t="s">
        <v>403</v>
      </c>
      <c r="H389" s="463"/>
      <c r="I389" s="267"/>
      <c r="J389" s="254"/>
      <c r="K389" s="465">
        <v>1</v>
      </c>
      <c r="L389" s="503"/>
      <c r="M389" s="249" t="s">
        <v>404</v>
      </c>
      <c r="N389" s="256"/>
    </row>
    <row r="390" spans="2:14" ht="17.25" thickBot="1" x14ac:dyDescent="0.35">
      <c r="B390" s="270" t="s">
        <v>405</v>
      </c>
      <c r="C390" s="544" t="s">
        <v>406</v>
      </c>
      <c r="D390" s="544"/>
      <c r="E390" s="544" t="s">
        <v>407</v>
      </c>
      <c r="F390" s="544"/>
      <c r="G390" s="544" t="s">
        <v>408</v>
      </c>
      <c r="H390" s="544"/>
      <c r="I390" s="271"/>
      <c r="J390" s="272"/>
      <c r="K390" s="272"/>
      <c r="L390" s="272"/>
      <c r="M390" s="272"/>
      <c r="N390" s="273"/>
    </row>
    <row r="391" spans="2:14" ht="15.75" thickBot="1" x14ac:dyDescent="0.3"/>
    <row r="392" spans="2:14" x14ac:dyDescent="0.25">
      <c r="B392" s="495" t="s">
        <v>495</v>
      </c>
      <c r="C392" s="496"/>
      <c r="D392" s="496"/>
      <c r="E392" s="496"/>
      <c r="F392" s="496"/>
      <c r="G392" s="496"/>
      <c r="H392" s="496"/>
      <c r="I392" s="496"/>
      <c r="J392" s="496"/>
      <c r="K392" s="497" t="s">
        <v>496</v>
      </c>
      <c r="L392" s="497"/>
      <c r="M392" s="497"/>
      <c r="N392" s="498"/>
    </row>
    <row r="393" spans="2:14" ht="26.25" customHeight="1" x14ac:dyDescent="0.3">
      <c r="B393" s="499" t="s">
        <v>528</v>
      </c>
      <c r="C393" s="500"/>
      <c r="D393" s="500"/>
      <c r="E393" s="500"/>
      <c r="F393" s="500"/>
      <c r="G393" s="500"/>
      <c r="H393" s="500"/>
      <c r="I393" s="500"/>
      <c r="J393" s="500"/>
      <c r="K393" s="500"/>
      <c r="L393" s="500"/>
      <c r="M393" s="500"/>
      <c r="N393" s="501"/>
    </row>
    <row r="394" spans="2:14" ht="15" customHeight="1" x14ac:dyDescent="0.25">
      <c r="B394" s="251"/>
      <c r="C394" s="502" t="s">
        <v>497</v>
      </c>
      <c r="D394" s="502"/>
      <c r="E394" s="229" t="s">
        <v>498</v>
      </c>
      <c r="F394" s="139"/>
      <c r="G394" s="508"/>
      <c r="H394" s="508"/>
      <c r="J394" s="139" t="s">
        <v>499</v>
      </c>
      <c r="K394" s="139"/>
      <c r="L394" s="152" t="s">
        <v>500</v>
      </c>
      <c r="N394" s="156"/>
    </row>
    <row r="395" spans="2:14" ht="16.5" x14ac:dyDescent="0.3">
      <c r="B395" s="479" t="s">
        <v>512</v>
      </c>
      <c r="C395" s="480"/>
      <c r="D395" s="480"/>
      <c r="E395" s="480"/>
      <c r="F395" s="480"/>
      <c r="G395" s="480"/>
      <c r="H395" s="480"/>
      <c r="I395" s="480"/>
      <c r="J395" s="480"/>
      <c r="K395" s="480"/>
      <c r="L395" s="480"/>
      <c r="M395" s="480"/>
      <c r="N395" s="481"/>
    </row>
    <row r="396" spans="2:14" ht="16.5" x14ac:dyDescent="0.3">
      <c r="B396" s="482" t="s">
        <v>513</v>
      </c>
      <c r="C396" s="466"/>
      <c r="D396" s="466"/>
      <c r="E396" s="466"/>
      <c r="F396" s="466"/>
      <c r="G396" s="466"/>
      <c r="H396" s="466"/>
      <c r="I396" s="466"/>
      <c r="J396" s="466"/>
      <c r="K396" s="466"/>
      <c r="L396" s="466"/>
      <c r="M396" s="466"/>
      <c r="N396" s="467"/>
    </row>
    <row r="397" spans="2:14" ht="16.5" x14ac:dyDescent="0.3">
      <c r="B397" s="483" t="s">
        <v>501</v>
      </c>
      <c r="C397" s="484"/>
      <c r="D397" s="484"/>
      <c r="E397" s="484"/>
      <c r="F397" s="484"/>
      <c r="G397" s="484"/>
      <c r="H397" s="484"/>
      <c r="I397" s="484"/>
      <c r="J397" s="484"/>
      <c r="K397" s="484"/>
      <c r="L397" s="484"/>
      <c r="M397" s="484"/>
      <c r="N397" s="485"/>
    </row>
    <row r="398" spans="2:14" ht="16.5" x14ac:dyDescent="0.3">
      <c r="B398" s="493" t="s">
        <v>520</v>
      </c>
      <c r="C398" s="494"/>
      <c r="D398" s="252">
        <v>9</v>
      </c>
      <c r="E398" s="252"/>
      <c r="F398" s="252"/>
      <c r="G398" s="252"/>
      <c r="H398" s="253" t="s">
        <v>519</v>
      </c>
      <c r="I398" s="252"/>
      <c r="J398" s="253"/>
      <c r="K398" s="542" t="s">
        <v>74</v>
      </c>
      <c r="L398" s="542"/>
      <c r="M398" s="252"/>
      <c r="N398" s="276"/>
    </row>
    <row r="399" spans="2:14" ht="15.75" customHeight="1" x14ac:dyDescent="0.3">
      <c r="B399" s="461" t="s">
        <v>521</v>
      </c>
      <c r="C399" s="462"/>
      <c r="D399" s="468">
        <v>40602</v>
      </c>
      <c r="E399" s="469"/>
      <c r="F399" s="254"/>
      <c r="G399" s="254"/>
      <c r="H399" s="255" t="s">
        <v>522</v>
      </c>
      <c r="I399" s="254"/>
      <c r="J399" s="255"/>
      <c r="K399" s="469">
        <v>967</v>
      </c>
      <c r="L399" s="469"/>
      <c r="M399" s="254"/>
      <c r="N399" s="256"/>
    </row>
    <row r="400" spans="2:14" ht="28.5" customHeight="1" x14ac:dyDescent="0.3">
      <c r="B400" s="470" t="s">
        <v>523</v>
      </c>
      <c r="C400" s="471"/>
      <c r="D400" s="472" t="s">
        <v>120</v>
      </c>
      <c r="E400" s="472"/>
      <c r="F400" s="472" t="e">
        <f>VLOOKUP(#REF!,PROFILE!#REF!,3,0)</f>
        <v>#REF!</v>
      </c>
      <c r="G400" s="472"/>
      <c r="H400" s="257" t="s">
        <v>524</v>
      </c>
      <c r="I400" s="257"/>
      <c r="J400" s="259"/>
      <c r="K400" s="472" t="s">
        <v>121</v>
      </c>
      <c r="L400" s="472"/>
      <c r="M400" s="472" t="e">
        <f>VLOOKUP(F399,PROFILE!C390:J415,2,0)</f>
        <v>#N/A</v>
      </c>
      <c r="N400" s="473"/>
    </row>
    <row r="401" spans="2:14" ht="16.5" x14ac:dyDescent="0.3">
      <c r="B401" s="487" t="s">
        <v>502</v>
      </c>
      <c r="C401" s="488"/>
      <c r="D401" s="488"/>
      <c r="E401" s="488"/>
      <c r="F401" s="488"/>
      <c r="G401" s="488"/>
      <c r="H401" s="488"/>
      <c r="I401" s="488"/>
      <c r="J401" s="488"/>
      <c r="K401" s="488"/>
      <c r="L401" s="488"/>
      <c r="M401" s="488"/>
      <c r="N401" s="489"/>
    </row>
    <row r="402" spans="2:14" ht="19.5" customHeight="1" x14ac:dyDescent="0.25">
      <c r="B402" s="507" t="s">
        <v>503</v>
      </c>
      <c r="C402" s="459" t="s">
        <v>525</v>
      </c>
      <c r="D402" s="459"/>
      <c r="E402" s="459"/>
      <c r="F402" s="459"/>
      <c r="G402" s="459"/>
      <c r="H402" s="459"/>
      <c r="I402" s="459" t="s">
        <v>526</v>
      </c>
      <c r="J402" s="459"/>
      <c r="K402" s="459"/>
      <c r="L402" s="459"/>
      <c r="M402" s="459"/>
      <c r="N402" s="460"/>
    </row>
    <row r="403" spans="2:14" ht="70.5" customHeight="1" x14ac:dyDescent="0.25">
      <c r="B403" s="507"/>
      <c r="C403" s="153" t="s">
        <v>515</v>
      </c>
      <c r="D403" s="153" t="s">
        <v>516</v>
      </c>
      <c r="E403" s="153" t="s">
        <v>527</v>
      </c>
      <c r="F403" s="153" t="s">
        <v>514</v>
      </c>
      <c r="G403" s="153" t="s">
        <v>518</v>
      </c>
      <c r="H403" s="223" t="s">
        <v>34</v>
      </c>
      <c r="I403" s="153" t="s">
        <v>515</v>
      </c>
      <c r="J403" s="153" t="s">
        <v>516</v>
      </c>
      <c r="K403" s="153" t="s">
        <v>527</v>
      </c>
      <c r="L403" s="153" t="s">
        <v>517</v>
      </c>
      <c r="M403" s="153" t="s">
        <v>518</v>
      </c>
      <c r="N403" s="224" t="s">
        <v>34</v>
      </c>
    </row>
    <row r="404" spans="2:14" ht="16.5" x14ac:dyDescent="0.3">
      <c r="B404" s="219" t="s">
        <v>11</v>
      </c>
      <c r="C404" s="277">
        <v>8</v>
      </c>
      <c r="D404" s="261">
        <v>4</v>
      </c>
      <c r="E404" s="261">
        <v>3</v>
      </c>
      <c r="F404" s="277">
        <v>51.5</v>
      </c>
      <c r="G404" s="283">
        <f t="shared" ref="G404" si="33">SUM(C404:F404)</f>
        <v>66.5</v>
      </c>
      <c r="H404" s="176" t="str">
        <f t="shared" ref="H404:H408" si="34">IF(G404&gt;=91,"A1",IF(G404&gt;=81,"A2",IF(G404&gt;=71,"B1",IF(G404&gt;=61,"B2",IF(G404&gt;=51,"C1",IF(G404&gt;=41,"C2",IF(G404&gt;=33,"D","E")))))))</f>
        <v>B2</v>
      </c>
      <c r="I404" s="261">
        <v>6.25</v>
      </c>
      <c r="J404" s="261">
        <v>4</v>
      </c>
      <c r="K404" s="261">
        <v>4</v>
      </c>
      <c r="L404" s="262">
        <v>52</v>
      </c>
      <c r="M404" s="159">
        <f>SUM(I404:L404)</f>
        <v>66.25</v>
      </c>
      <c r="N404" s="230" t="str">
        <f t="shared" ref="N404:N408" si="35">IF(M404&gt;=91,"A1",IF(M404&gt;=81,"A2",IF(M404&gt;=71,"B1",IF(M404&gt;=61,"B2",IF(M404&gt;=51,"C1",IF(M404&gt;=41,"C2",IF(M404&gt;=33,"D","E")))))))</f>
        <v>B2</v>
      </c>
    </row>
    <row r="405" spans="2:14" ht="16.5" x14ac:dyDescent="0.3">
      <c r="B405" s="219" t="s">
        <v>12</v>
      </c>
      <c r="C405" s="277">
        <v>6.75</v>
      </c>
      <c r="D405" s="261">
        <v>3</v>
      </c>
      <c r="E405" s="261">
        <v>2</v>
      </c>
      <c r="F405" s="261">
        <v>50.5</v>
      </c>
      <c r="G405" s="261">
        <f t="shared" ref="G405:G408" si="36">SUM(C405:F405)</f>
        <v>62.25</v>
      </c>
      <c r="H405" s="176" t="str">
        <f t="shared" si="34"/>
        <v>B2</v>
      </c>
      <c r="I405" s="261">
        <v>7.25</v>
      </c>
      <c r="J405" s="261">
        <v>4</v>
      </c>
      <c r="K405" s="261">
        <v>4</v>
      </c>
      <c r="L405" s="261">
        <v>63.5</v>
      </c>
      <c r="M405" s="159">
        <f t="shared" ref="M405:M412" si="37">SUM(I405:L405)</f>
        <v>78.75</v>
      </c>
      <c r="N405" s="230" t="str">
        <f t="shared" si="35"/>
        <v>B1</v>
      </c>
    </row>
    <row r="406" spans="2:14" ht="16.5" x14ac:dyDescent="0.3">
      <c r="B406" s="219" t="s">
        <v>504</v>
      </c>
      <c r="C406" s="261">
        <v>8.25</v>
      </c>
      <c r="D406" s="261">
        <v>4</v>
      </c>
      <c r="E406" s="261">
        <v>4</v>
      </c>
      <c r="F406" s="261">
        <v>50</v>
      </c>
      <c r="G406" s="261">
        <f t="shared" si="36"/>
        <v>66.25</v>
      </c>
      <c r="H406" s="176" t="str">
        <f t="shared" si="34"/>
        <v>B2</v>
      </c>
      <c r="I406" s="261">
        <v>8.5</v>
      </c>
      <c r="J406" s="261">
        <v>4</v>
      </c>
      <c r="K406" s="261">
        <v>4</v>
      </c>
      <c r="L406" s="261">
        <v>62.5</v>
      </c>
      <c r="M406" s="159">
        <f t="shared" si="37"/>
        <v>79</v>
      </c>
      <c r="N406" s="230" t="str">
        <f t="shared" si="35"/>
        <v>B1</v>
      </c>
    </row>
    <row r="407" spans="2:14" ht="16.5" x14ac:dyDescent="0.3">
      <c r="B407" s="219" t="s">
        <v>22</v>
      </c>
      <c r="C407" s="261">
        <v>7.25</v>
      </c>
      <c r="D407" s="261">
        <v>4</v>
      </c>
      <c r="E407" s="261">
        <v>4</v>
      </c>
      <c r="F407" s="261">
        <v>59.5</v>
      </c>
      <c r="G407" s="261">
        <f t="shared" si="36"/>
        <v>74.75</v>
      </c>
      <c r="H407" s="176" t="str">
        <f t="shared" si="34"/>
        <v>B1</v>
      </c>
      <c r="I407" s="261">
        <v>8</v>
      </c>
      <c r="J407" s="274">
        <v>4</v>
      </c>
      <c r="K407" s="264">
        <v>4.5</v>
      </c>
      <c r="L407" s="261">
        <v>67.5</v>
      </c>
      <c r="M407" s="159">
        <f t="shared" si="37"/>
        <v>84</v>
      </c>
      <c r="N407" s="230" t="str">
        <f t="shared" si="35"/>
        <v>A2</v>
      </c>
    </row>
    <row r="408" spans="2:14" ht="16.5" x14ac:dyDescent="0.3">
      <c r="B408" s="219" t="s">
        <v>25</v>
      </c>
      <c r="C408" s="261">
        <v>7</v>
      </c>
      <c r="D408" s="261">
        <v>4</v>
      </c>
      <c r="E408" s="261">
        <v>4</v>
      </c>
      <c r="F408" s="261">
        <v>51.5</v>
      </c>
      <c r="G408" s="261">
        <f t="shared" si="36"/>
        <v>66.5</v>
      </c>
      <c r="H408" s="176" t="str">
        <f t="shared" si="34"/>
        <v>B2</v>
      </c>
      <c r="I408" s="261">
        <v>6</v>
      </c>
      <c r="J408" s="261">
        <v>3.5</v>
      </c>
      <c r="K408" s="261">
        <v>3.5</v>
      </c>
      <c r="L408" s="261">
        <v>57.5</v>
      </c>
      <c r="M408" s="159">
        <f t="shared" si="37"/>
        <v>70.5</v>
      </c>
      <c r="N408" s="230" t="str">
        <f t="shared" si="35"/>
        <v>B2</v>
      </c>
    </row>
    <row r="409" spans="2:14" ht="16.5" x14ac:dyDescent="0.3">
      <c r="B409" s="219" t="s">
        <v>505</v>
      </c>
      <c r="C409" s="220"/>
      <c r="D409" s="220"/>
      <c r="E409" s="220"/>
      <c r="F409" s="279">
        <v>43.5</v>
      </c>
      <c r="G409" s="261">
        <v>43.5</v>
      </c>
      <c r="H409" s="176"/>
      <c r="I409" s="220"/>
      <c r="J409" s="220"/>
      <c r="K409" s="220"/>
      <c r="L409" s="261">
        <v>44</v>
      </c>
      <c r="M409" s="159">
        <f t="shared" si="37"/>
        <v>44</v>
      </c>
      <c r="N409" s="224"/>
    </row>
    <row r="410" spans="2:14" ht="16.5" x14ac:dyDescent="0.3">
      <c r="B410" s="219" t="s">
        <v>487</v>
      </c>
      <c r="C410" s="220"/>
      <c r="D410" s="220"/>
      <c r="E410" s="220"/>
      <c r="F410" s="155">
        <v>43.5</v>
      </c>
      <c r="G410" s="159">
        <f t="shared" ref="G410:G412" si="38">SUM(C410:F410)</f>
        <v>43.5</v>
      </c>
      <c r="H410" s="223"/>
      <c r="I410" s="220"/>
      <c r="J410" s="220"/>
      <c r="K410" s="220"/>
      <c r="L410" s="7">
        <v>42</v>
      </c>
      <c r="M410" s="159">
        <f t="shared" si="37"/>
        <v>42</v>
      </c>
      <c r="N410" s="224"/>
    </row>
    <row r="411" spans="2:14" ht="16.5" x14ac:dyDescent="0.3">
      <c r="B411" s="219" t="s">
        <v>506</v>
      </c>
      <c r="C411" s="220"/>
      <c r="D411" s="220"/>
      <c r="E411" s="220"/>
      <c r="F411" s="220">
        <v>46</v>
      </c>
      <c r="G411" s="159">
        <f t="shared" si="38"/>
        <v>46</v>
      </c>
      <c r="H411" s="223"/>
      <c r="I411" s="220"/>
      <c r="J411" s="220"/>
      <c r="K411" s="220"/>
      <c r="L411" s="7">
        <v>37</v>
      </c>
      <c r="M411" s="159">
        <f t="shared" si="37"/>
        <v>37</v>
      </c>
      <c r="N411" s="224"/>
    </row>
    <row r="412" spans="2:14" ht="16.5" x14ac:dyDescent="0.3">
      <c r="B412" s="219" t="s">
        <v>557</v>
      </c>
      <c r="C412" s="220"/>
      <c r="D412" s="220"/>
      <c r="E412" s="220"/>
      <c r="F412" s="220">
        <v>19</v>
      </c>
      <c r="G412" s="159">
        <f t="shared" si="38"/>
        <v>19</v>
      </c>
      <c r="H412" s="218"/>
      <c r="I412" s="220"/>
      <c r="J412" s="220"/>
      <c r="K412" s="220"/>
      <c r="L412" s="7">
        <v>20</v>
      </c>
      <c r="M412" s="159">
        <f t="shared" si="37"/>
        <v>20</v>
      </c>
      <c r="N412" s="224"/>
    </row>
    <row r="413" spans="2:14" ht="30.75" customHeight="1" x14ac:dyDescent="0.3">
      <c r="B413" s="231" t="s">
        <v>536</v>
      </c>
      <c r="C413" s="463">
        <v>500</v>
      </c>
      <c r="D413" s="463"/>
      <c r="E413" s="486" t="s">
        <v>538</v>
      </c>
      <c r="F413" s="486"/>
      <c r="G413" s="465">
        <f>C414*100/500</f>
        <v>67.25</v>
      </c>
      <c r="H413" s="503"/>
      <c r="I413" s="486" t="s">
        <v>558</v>
      </c>
      <c r="J413" s="486"/>
      <c r="K413" s="222">
        <v>500</v>
      </c>
      <c r="L413" s="486" t="s">
        <v>560</v>
      </c>
      <c r="M413" s="486"/>
      <c r="N413" s="224">
        <f>K414*100/500</f>
        <v>75.7</v>
      </c>
    </row>
    <row r="414" spans="2:14" ht="25.5" customHeight="1" x14ac:dyDescent="0.3">
      <c r="B414" s="231" t="s">
        <v>537</v>
      </c>
      <c r="C414" s="511">
        <f>SUM(G404:G408)</f>
        <v>336.25</v>
      </c>
      <c r="D414" s="511"/>
      <c r="E414" s="486" t="s">
        <v>539</v>
      </c>
      <c r="F414" s="486"/>
      <c r="G414" s="509" t="str">
        <f>IF(G413&gt;=91,"A1",IF(G413&gt;=81,"A2",IF(G413&gt;=71,"B1",IF(G413&gt;=61,"B2",IF(G413&gt;=51,"C1",IF(G413&gt;=41,"C2",IF(G413&gt;=33,"D","E")))))))</f>
        <v>B2</v>
      </c>
      <c r="H414" s="510"/>
      <c r="I414" s="486" t="s">
        <v>559</v>
      </c>
      <c r="J414" s="486"/>
      <c r="K414" s="216">
        <f>SUM(M404:M408)</f>
        <v>378.5</v>
      </c>
      <c r="L414" s="486" t="s">
        <v>561</v>
      </c>
      <c r="M414" s="486"/>
      <c r="N414" s="230" t="str">
        <f>IF(N413&gt;=91,"A1",IF(N413&gt;=81,"A2",IF(N413&gt;=71,"B1",IF(N413&gt;=61,"B2",IF(N413&gt;=51,"C1",IF(N413&gt;=41,"C2",IF(N413&gt;=33,"D","E")))))))</f>
        <v>B1</v>
      </c>
    </row>
    <row r="415" spans="2:14" ht="35.25" customHeight="1" x14ac:dyDescent="0.3">
      <c r="B415" s="512" t="s">
        <v>556</v>
      </c>
      <c r="C415" s="513"/>
      <c r="D415" s="514"/>
      <c r="E415" s="515">
        <f>C414+K414</f>
        <v>714.75</v>
      </c>
      <c r="F415" s="516"/>
      <c r="G415" s="490" t="s">
        <v>562</v>
      </c>
      <c r="H415" s="491"/>
      <c r="I415" s="492"/>
      <c r="J415" s="278">
        <f>E415*100/1000</f>
        <v>71.474999999999994</v>
      </c>
      <c r="K415" s="266" t="s">
        <v>507</v>
      </c>
      <c r="L415" s="266"/>
      <c r="M415" s="517" t="str">
        <f>IF(J415&gt;=91,"A1",IF(J415&gt;=81,"A2",IF(J415&gt;=71,"B1",IF(J415&gt;=61,"B2",IF(J415&gt;=51,"C1",IF(J415&gt;=41,"C2",IF(J415&gt;=33,"D","E")))))))</f>
        <v>B1</v>
      </c>
      <c r="N415" s="518"/>
    </row>
    <row r="416" spans="2:14" x14ac:dyDescent="0.25">
      <c r="B416" s="547" t="s">
        <v>373</v>
      </c>
      <c r="C416" s="548"/>
      <c r="D416" s="548"/>
      <c r="E416" s="548"/>
      <c r="F416" s="548"/>
      <c r="G416" s="548"/>
      <c r="H416" s="548"/>
      <c r="I416" s="548"/>
      <c r="J416" s="548"/>
      <c r="K416" s="548"/>
      <c r="L416" s="548"/>
      <c r="M416" s="548"/>
      <c r="N416" s="549"/>
    </row>
    <row r="417" spans="2:14" ht="16.5" x14ac:dyDescent="0.3">
      <c r="B417" s="478" t="s">
        <v>375</v>
      </c>
      <c r="C417" s="463"/>
      <c r="D417" s="463"/>
      <c r="E417" s="463"/>
      <c r="F417" s="463"/>
      <c r="G417" s="463" t="s">
        <v>376</v>
      </c>
      <c r="H417" s="463"/>
      <c r="I417" s="463"/>
      <c r="J417" s="463"/>
      <c r="K417" s="463"/>
      <c r="L417" s="463" t="s">
        <v>508</v>
      </c>
      <c r="M417" s="463"/>
      <c r="N417" s="464"/>
    </row>
    <row r="418" spans="2:14" ht="16.5" x14ac:dyDescent="0.3">
      <c r="B418" s="476" t="s">
        <v>377</v>
      </c>
      <c r="C418" s="477"/>
      <c r="D418" s="477"/>
      <c r="E418" s="477"/>
      <c r="F418" s="477"/>
      <c r="G418" s="463" t="s">
        <v>404</v>
      </c>
      <c r="H418" s="463"/>
      <c r="I418" s="463"/>
      <c r="J418" s="463"/>
      <c r="K418" s="463"/>
      <c r="L418" s="463" t="s">
        <v>404</v>
      </c>
      <c r="M418" s="463"/>
      <c r="N418" s="464"/>
    </row>
    <row r="419" spans="2:14" ht="16.5" x14ac:dyDescent="0.3">
      <c r="B419" s="478" t="s">
        <v>378</v>
      </c>
      <c r="C419" s="463"/>
      <c r="D419" s="463"/>
      <c r="E419" s="463"/>
      <c r="F419" s="463"/>
      <c r="G419" s="463"/>
      <c r="H419" s="463"/>
      <c r="I419" s="463"/>
      <c r="J419" s="463"/>
      <c r="K419" s="463"/>
      <c r="L419" s="463"/>
      <c r="M419" s="463"/>
      <c r="N419" s="464"/>
    </row>
    <row r="420" spans="2:14" ht="16.5" x14ac:dyDescent="0.3">
      <c r="B420" s="478" t="s">
        <v>375</v>
      </c>
      <c r="C420" s="463"/>
      <c r="D420" s="463"/>
      <c r="E420" s="463"/>
      <c r="F420" s="463"/>
      <c r="G420" s="463" t="s">
        <v>376</v>
      </c>
      <c r="H420" s="463"/>
      <c r="I420" s="463"/>
      <c r="J420" s="463"/>
      <c r="K420" s="463"/>
      <c r="L420" s="463" t="s">
        <v>508</v>
      </c>
      <c r="M420" s="463"/>
      <c r="N420" s="464"/>
    </row>
    <row r="421" spans="2:14" ht="16.5" x14ac:dyDescent="0.3">
      <c r="B421" s="474" t="s">
        <v>379</v>
      </c>
      <c r="C421" s="475"/>
      <c r="D421" s="475"/>
      <c r="E421" s="475"/>
      <c r="F421" s="475"/>
      <c r="G421" s="463" t="s">
        <v>399</v>
      </c>
      <c r="H421" s="463"/>
      <c r="I421" s="463"/>
      <c r="J421" s="463"/>
      <c r="K421" s="463"/>
      <c r="L421" s="463" t="s">
        <v>399</v>
      </c>
      <c r="M421" s="463"/>
      <c r="N421" s="464"/>
    </row>
    <row r="422" spans="2:14" ht="16.5" x14ac:dyDescent="0.3">
      <c r="B422" s="474" t="s">
        <v>380</v>
      </c>
      <c r="C422" s="475"/>
      <c r="D422" s="475"/>
      <c r="E422" s="475"/>
      <c r="F422" s="475"/>
      <c r="G422" s="463" t="s">
        <v>404</v>
      </c>
      <c r="H422" s="463"/>
      <c r="I422" s="463"/>
      <c r="J422" s="463"/>
      <c r="K422" s="463"/>
      <c r="L422" s="463" t="s">
        <v>399</v>
      </c>
      <c r="M422" s="463"/>
      <c r="N422" s="464"/>
    </row>
    <row r="423" spans="2:14" ht="16.5" x14ac:dyDescent="0.3">
      <c r="B423" s="504" t="s">
        <v>381</v>
      </c>
      <c r="C423" s="505"/>
      <c r="D423" s="505"/>
      <c r="E423" s="505"/>
      <c r="F423" s="506"/>
      <c r="G423" s="465" t="s">
        <v>399</v>
      </c>
      <c r="H423" s="466"/>
      <c r="I423" s="466"/>
      <c r="J423" s="466"/>
      <c r="K423" s="503"/>
      <c r="L423" s="465" t="s">
        <v>394</v>
      </c>
      <c r="M423" s="466"/>
      <c r="N423" s="467"/>
    </row>
    <row r="424" spans="2:14" ht="16.5" x14ac:dyDescent="0.3">
      <c r="B424" s="504" t="s">
        <v>382</v>
      </c>
      <c r="C424" s="505"/>
      <c r="D424" s="505"/>
      <c r="E424" s="505"/>
      <c r="F424" s="506"/>
      <c r="G424" s="465" t="s">
        <v>394</v>
      </c>
      <c r="H424" s="466"/>
      <c r="I424" s="466"/>
      <c r="J424" s="466"/>
      <c r="K424" s="503"/>
      <c r="L424" s="465" t="s">
        <v>394</v>
      </c>
      <c r="M424" s="466"/>
      <c r="N424" s="467"/>
    </row>
    <row r="425" spans="2:14" ht="16.5" x14ac:dyDescent="0.3">
      <c r="B425" s="478" t="s">
        <v>383</v>
      </c>
      <c r="C425" s="463"/>
      <c r="D425" s="463"/>
      <c r="E425" s="463"/>
      <c r="F425" s="463"/>
      <c r="G425" s="463"/>
      <c r="H425" s="463"/>
      <c r="I425" s="463"/>
      <c r="J425" s="463"/>
      <c r="K425" s="463"/>
      <c r="L425" s="463"/>
      <c r="M425" s="463"/>
      <c r="N425" s="464"/>
    </row>
    <row r="426" spans="2:14" ht="16.5" x14ac:dyDescent="0.3">
      <c r="B426" s="478" t="s">
        <v>375</v>
      </c>
      <c r="C426" s="463"/>
      <c r="D426" s="463"/>
      <c r="E426" s="463"/>
      <c r="F426" s="463"/>
      <c r="G426" s="463" t="s">
        <v>376</v>
      </c>
      <c r="H426" s="463"/>
      <c r="I426" s="463"/>
      <c r="J426" s="463"/>
      <c r="K426" s="463"/>
      <c r="L426" s="463" t="s">
        <v>508</v>
      </c>
      <c r="M426" s="463"/>
      <c r="N426" s="464"/>
    </row>
    <row r="427" spans="2:14" ht="16.5" x14ac:dyDescent="0.3">
      <c r="B427" s="476" t="s">
        <v>384</v>
      </c>
      <c r="C427" s="477"/>
      <c r="D427" s="477"/>
      <c r="E427" s="477"/>
      <c r="F427" s="477"/>
      <c r="G427" s="477"/>
      <c r="H427" s="545" t="s">
        <v>571</v>
      </c>
      <c r="I427" s="545"/>
      <c r="J427" s="545"/>
      <c r="K427" s="545"/>
      <c r="L427" s="545"/>
      <c r="M427" s="545"/>
      <c r="N427" s="546"/>
    </row>
    <row r="428" spans="2:14" ht="16.5" x14ac:dyDescent="0.3">
      <c r="B428" s="221" t="s">
        <v>385</v>
      </c>
      <c r="C428" s="537" t="s">
        <v>584</v>
      </c>
      <c r="D428" s="538"/>
      <c r="E428" s="538"/>
      <c r="F428" s="538"/>
      <c r="G428" s="538"/>
      <c r="H428" s="226" t="s">
        <v>509</v>
      </c>
      <c r="I428" s="226"/>
      <c r="J428" s="227"/>
      <c r="K428" s="227" t="s">
        <v>589</v>
      </c>
      <c r="L428" s="227"/>
      <c r="M428" s="227"/>
      <c r="N428" s="228"/>
    </row>
    <row r="429" spans="2:14" ht="15" customHeight="1" x14ac:dyDescent="0.25">
      <c r="B429" s="483" t="s">
        <v>510</v>
      </c>
      <c r="C429" s="484"/>
      <c r="D429" s="484"/>
      <c r="E429" s="484"/>
      <c r="F429" s="484"/>
      <c r="G429" s="519"/>
      <c r="H429" s="533" t="s">
        <v>511</v>
      </c>
      <c r="I429" s="484"/>
      <c r="J429" s="484"/>
      <c r="K429" s="484"/>
      <c r="L429" s="484"/>
      <c r="M429" s="484"/>
      <c r="N429" s="485"/>
    </row>
    <row r="430" spans="2:14" ht="15" customHeight="1" x14ac:dyDescent="0.25">
      <c r="B430" s="479"/>
      <c r="C430" s="480"/>
      <c r="D430" s="480"/>
      <c r="E430" s="480"/>
      <c r="F430" s="480"/>
      <c r="G430" s="523"/>
      <c r="H430" s="536"/>
      <c r="I430" s="480"/>
      <c r="J430" s="480"/>
      <c r="K430" s="480"/>
      <c r="L430" s="480"/>
      <c r="M430" s="480"/>
      <c r="N430" s="481"/>
    </row>
    <row r="431" spans="2:14" ht="0.75" customHeight="1" x14ac:dyDescent="0.3">
      <c r="B431" s="221"/>
      <c r="C431" s="222"/>
      <c r="D431" s="222"/>
      <c r="E431" s="170"/>
      <c r="F431" s="170"/>
      <c r="G431" s="170"/>
      <c r="H431" s="170"/>
      <c r="I431" s="170"/>
      <c r="J431" s="170"/>
      <c r="K431" s="222"/>
      <c r="L431" s="222"/>
      <c r="M431" s="222"/>
      <c r="N431" s="171"/>
    </row>
    <row r="432" spans="2:14" ht="1.5" hidden="1" customHeight="1" x14ac:dyDescent="0.3">
      <c r="B432" s="221"/>
      <c r="C432" s="222"/>
      <c r="D432" s="222"/>
      <c r="E432" s="170"/>
      <c r="F432" s="170"/>
      <c r="G432" s="170"/>
      <c r="H432" s="170"/>
      <c r="I432" s="170"/>
      <c r="J432" s="170"/>
      <c r="K432" s="222"/>
      <c r="L432" s="222"/>
      <c r="M432" s="222"/>
      <c r="N432" s="171"/>
    </row>
    <row r="433" spans="2:14" ht="12" customHeight="1" x14ac:dyDescent="0.3">
      <c r="B433" s="482"/>
      <c r="C433" s="466"/>
      <c r="D433" s="466"/>
      <c r="E433" s="466"/>
      <c r="F433" s="466"/>
      <c r="G433" s="466"/>
      <c r="H433" s="466"/>
      <c r="I433" s="466"/>
      <c r="J433" s="466"/>
      <c r="K433" s="466"/>
      <c r="L433" s="466"/>
      <c r="M433" s="466"/>
      <c r="N433" s="467"/>
    </row>
    <row r="434" spans="2:14" ht="16.5" x14ac:dyDescent="0.3">
      <c r="B434" s="478" t="s">
        <v>386</v>
      </c>
      <c r="C434" s="463"/>
      <c r="D434" s="463"/>
      <c r="E434" s="463"/>
      <c r="F434" s="463"/>
      <c r="G434" s="463"/>
      <c r="H434" s="463"/>
      <c r="I434" s="465" t="s">
        <v>387</v>
      </c>
      <c r="J434" s="466"/>
      <c r="K434" s="466"/>
      <c r="L434" s="466"/>
      <c r="M434" s="466"/>
      <c r="N434" s="467"/>
    </row>
    <row r="435" spans="2:14" ht="16.5" x14ac:dyDescent="0.3">
      <c r="B435" s="219" t="s">
        <v>388</v>
      </c>
      <c r="C435" s="463" t="s">
        <v>19</v>
      </c>
      <c r="D435" s="463"/>
      <c r="E435" s="465" t="s">
        <v>388</v>
      </c>
      <c r="F435" s="503"/>
      <c r="G435" s="463" t="s">
        <v>19</v>
      </c>
      <c r="H435" s="463"/>
      <c r="I435" s="267"/>
      <c r="J435" s="254"/>
      <c r="K435" s="268" t="s">
        <v>389</v>
      </c>
      <c r="L435" s="226"/>
      <c r="M435" s="269" t="s">
        <v>19</v>
      </c>
      <c r="N435" s="256"/>
    </row>
    <row r="436" spans="2:14" ht="16.5" x14ac:dyDescent="0.3">
      <c r="B436" s="219" t="s">
        <v>390</v>
      </c>
      <c r="C436" s="463" t="s">
        <v>391</v>
      </c>
      <c r="D436" s="463"/>
      <c r="E436" s="463" t="s">
        <v>392</v>
      </c>
      <c r="F436" s="463"/>
      <c r="G436" s="463" t="s">
        <v>393</v>
      </c>
      <c r="H436" s="463"/>
      <c r="I436" s="267"/>
      <c r="J436" s="254"/>
      <c r="K436" s="465">
        <v>3</v>
      </c>
      <c r="L436" s="503"/>
      <c r="M436" s="249" t="s">
        <v>394</v>
      </c>
      <c r="N436" s="256"/>
    </row>
    <row r="437" spans="2:14" ht="16.5" x14ac:dyDescent="0.3">
      <c r="B437" s="219" t="s">
        <v>395</v>
      </c>
      <c r="C437" s="463" t="s">
        <v>396</v>
      </c>
      <c r="D437" s="463"/>
      <c r="E437" s="463" t="s">
        <v>397</v>
      </c>
      <c r="F437" s="463"/>
      <c r="G437" s="463" t="s">
        <v>398</v>
      </c>
      <c r="H437" s="463"/>
      <c r="I437" s="267"/>
      <c r="J437" s="254"/>
      <c r="K437" s="465">
        <v>2</v>
      </c>
      <c r="L437" s="503"/>
      <c r="M437" s="249" t="s">
        <v>399</v>
      </c>
      <c r="N437" s="256"/>
    </row>
    <row r="438" spans="2:14" ht="16.5" x14ac:dyDescent="0.3">
      <c r="B438" s="219" t="s">
        <v>400</v>
      </c>
      <c r="C438" s="463" t="s">
        <v>401</v>
      </c>
      <c r="D438" s="463"/>
      <c r="E438" s="463" t="s">
        <v>402</v>
      </c>
      <c r="F438" s="463"/>
      <c r="G438" s="463" t="s">
        <v>403</v>
      </c>
      <c r="H438" s="463"/>
      <c r="I438" s="267"/>
      <c r="J438" s="254"/>
      <c r="K438" s="465">
        <v>1</v>
      </c>
      <c r="L438" s="503"/>
      <c r="M438" s="249" t="s">
        <v>404</v>
      </c>
      <c r="N438" s="256"/>
    </row>
    <row r="439" spans="2:14" ht="17.25" thickBot="1" x14ac:dyDescent="0.35">
      <c r="B439" s="270" t="s">
        <v>405</v>
      </c>
      <c r="C439" s="544" t="s">
        <v>406</v>
      </c>
      <c r="D439" s="544"/>
      <c r="E439" s="544" t="s">
        <v>407</v>
      </c>
      <c r="F439" s="544"/>
      <c r="G439" s="544" t="s">
        <v>408</v>
      </c>
      <c r="H439" s="544"/>
      <c r="I439" s="271"/>
      <c r="J439" s="272"/>
      <c r="K439" s="272"/>
      <c r="L439" s="272"/>
      <c r="M439" s="272"/>
      <c r="N439" s="273"/>
    </row>
    <row r="440" spans="2:14" ht="15.75" thickBot="1" x14ac:dyDescent="0.3"/>
    <row r="441" spans="2:14" x14ac:dyDescent="0.25">
      <c r="B441" s="495" t="s">
        <v>495</v>
      </c>
      <c r="C441" s="496"/>
      <c r="D441" s="496"/>
      <c r="E441" s="496"/>
      <c r="F441" s="496"/>
      <c r="G441" s="496"/>
      <c r="H441" s="496"/>
      <c r="I441" s="496"/>
      <c r="J441" s="496"/>
      <c r="K441" s="497" t="s">
        <v>496</v>
      </c>
      <c r="L441" s="497"/>
      <c r="M441" s="497"/>
      <c r="N441" s="498"/>
    </row>
    <row r="442" spans="2:14" ht="26.25" customHeight="1" x14ac:dyDescent="0.3">
      <c r="B442" s="499" t="s">
        <v>528</v>
      </c>
      <c r="C442" s="500"/>
      <c r="D442" s="500"/>
      <c r="E442" s="500"/>
      <c r="F442" s="500"/>
      <c r="G442" s="500"/>
      <c r="H442" s="500"/>
      <c r="I442" s="500"/>
      <c r="J442" s="500"/>
      <c r="K442" s="500"/>
      <c r="L442" s="500"/>
      <c r="M442" s="500"/>
      <c r="N442" s="501"/>
    </row>
    <row r="443" spans="2:14" ht="15" customHeight="1" x14ac:dyDescent="0.25">
      <c r="B443" s="251"/>
      <c r="C443" s="502" t="s">
        <v>497</v>
      </c>
      <c r="D443" s="502"/>
      <c r="E443" s="229" t="s">
        <v>498</v>
      </c>
      <c r="F443" s="139"/>
      <c r="G443" s="508"/>
      <c r="H443" s="508"/>
      <c r="J443" s="139" t="s">
        <v>499</v>
      </c>
      <c r="K443" s="139"/>
      <c r="L443" s="152" t="s">
        <v>500</v>
      </c>
      <c r="N443" s="156"/>
    </row>
    <row r="444" spans="2:14" ht="16.5" x14ac:dyDescent="0.3">
      <c r="B444" s="479" t="s">
        <v>512</v>
      </c>
      <c r="C444" s="480"/>
      <c r="D444" s="480"/>
      <c r="E444" s="480"/>
      <c r="F444" s="480"/>
      <c r="G444" s="480"/>
      <c r="H444" s="480"/>
      <c r="I444" s="480"/>
      <c r="J444" s="480"/>
      <c r="K444" s="480"/>
      <c r="L444" s="480"/>
      <c r="M444" s="480"/>
      <c r="N444" s="481"/>
    </row>
    <row r="445" spans="2:14" ht="16.5" x14ac:dyDescent="0.3">
      <c r="B445" s="482" t="s">
        <v>513</v>
      </c>
      <c r="C445" s="466"/>
      <c r="D445" s="466"/>
      <c r="E445" s="466"/>
      <c r="F445" s="466"/>
      <c r="G445" s="466"/>
      <c r="H445" s="466"/>
      <c r="I445" s="466"/>
      <c r="J445" s="466"/>
      <c r="K445" s="466"/>
      <c r="L445" s="466"/>
      <c r="M445" s="466"/>
      <c r="N445" s="467"/>
    </row>
    <row r="446" spans="2:14" ht="16.5" x14ac:dyDescent="0.3">
      <c r="B446" s="483" t="s">
        <v>501</v>
      </c>
      <c r="C446" s="484"/>
      <c r="D446" s="484"/>
      <c r="E446" s="484"/>
      <c r="F446" s="484"/>
      <c r="G446" s="484"/>
      <c r="H446" s="484"/>
      <c r="I446" s="484"/>
      <c r="J446" s="484"/>
      <c r="K446" s="484"/>
      <c r="L446" s="484"/>
      <c r="M446" s="484"/>
      <c r="N446" s="485"/>
    </row>
    <row r="447" spans="2:14" ht="15.75" customHeight="1" x14ac:dyDescent="0.3">
      <c r="B447" s="493" t="s">
        <v>520</v>
      </c>
      <c r="C447" s="494"/>
      <c r="D447" s="252">
        <v>10</v>
      </c>
      <c r="E447" s="252"/>
      <c r="F447" s="252"/>
      <c r="G447" s="252"/>
      <c r="H447" s="253" t="s">
        <v>519</v>
      </c>
      <c r="I447" s="252"/>
      <c r="J447" s="253"/>
      <c r="K447" s="542" t="s">
        <v>75</v>
      </c>
      <c r="L447" s="542"/>
      <c r="M447" s="252"/>
      <c r="N447" s="276"/>
    </row>
    <row r="448" spans="2:14" ht="15.75" customHeight="1" x14ac:dyDescent="0.3">
      <c r="B448" s="461" t="s">
        <v>521</v>
      </c>
      <c r="C448" s="462"/>
      <c r="D448" s="468">
        <v>40386</v>
      </c>
      <c r="E448" s="468"/>
      <c r="F448" s="254"/>
      <c r="G448" s="254"/>
      <c r="H448" s="255" t="s">
        <v>522</v>
      </c>
      <c r="I448" s="254"/>
      <c r="J448" s="255"/>
      <c r="K448" s="469">
        <v>1521</v>
      </c>
      <c r="L448" s="469"/>
      <c r="M448" s="254"/>
      <c r="N448" s="256"/>
    </row>
    <row r="449" spans="2:14" ht="28.5" customHeight="1" x14ac:dyDescent="0.3">
      <c r="B449" s="470" t="s">
        <v>523</v>
      </c>
      <c r="C449" s="471"/>
      <c r="D449" s="551" t="s">
        <v>123</v>
      </c>
      <c r="E449" s="551"/>
      <c r="F449" s="258"/>
      <c r="G449" s="258"/>
      <c r="H449" s="257" t="s">
        <v>524</v>
      </c>
      <c r="I449" s="257"/>
      <c r="J449" s="259"/>
      <c r="K449" s="472" t="s">
        <v>124</v>
      </c>
      <c r="L449" s="472"/>
      <c r="M449" s="472" t="e">
        <f>VLOOKUP(F448,PROFILE!C438:J463,2,0)</f>
        <v>#N/A</v>
      </c>
      <c r="N449" s="473"/>
    </row>
    <row r="450" spans="2:14" ht="16.5" x14ac:dyDescent="0.3">
      <c r="B450" s="487" t="s">
        <v>502</v>
      </c>
      <c r="C450" s="488"/>
      <c r="D450" s="488"/>
      <c r="E450" s="488"/>
      <c r="F450" s="488"/>
      <c r="G450" s="488"/>
      <c r="H450" s="488"/>
      <c r="I450" s="488"/>
      <c r="J450" s="488"/>
      <c r="K450" s="488"/>
      <c r="L450" s="488"/>
      <c r="M450" s="488"/>
      <c r="N450" s="489"/>
    </row>
    <row r="451" spans="2:14" ht="19.5" customHeight="1" x14ac:dyDescent="0.25">
      <c r="B451" s="507" t="s">
        <v>503</v>
      </c>
      <c r="C451" s="459" t="s">
        <v>525</v>
      </c>
      <c r="D451" s="459"/>
      <c r="E451" s="459"/>
      <c r="F451" s="459"/>
      <c r="G451" s="459"/>
      <c r="H451" s="459"/>
      <c r="I451" s="459" t="s">
        <v>526</v>
      </c>
      <c r="J451" s="459"/>
      <c r="K451" s="459"/>
      <c r="L451" s="459"/>
      <c r="M451" s="459"/>
      <c r="N451" s="460"/>
    </row>
    <row r="452" spans="2:14" ht="70.5" customHeight="1" x14ac:dyDescent="0.25">
      <c r="B452" s="507"/>
      <c r="C452" s="153" t="s">
        <v>515</v>
      </c>
      <c r="D452" s="153" t="s">
        <v>516</v>
      </c>
      <c r="E452" s="153" t="s">
        <v>527</v>
      </c>
      <c r="F452" s="153" t="s">
        <v>514</v>
      </c>
      <c r="G452" s="153" t="s">
        <v>518</v>
      </c>
      <c r="H452" s="223" t="s">
        <v>34</v>
      </c>
      <c r="I452" s="153" t="s">
        <v>515</v>
      </c>
      <c r="J452" s="153" t="s">
        <v>516</v>
      </c>
      <c r="K452" s="153" t="s">
        <v>527</v>
      </c>
      <c r="L452" s="153" t="s">
        <v>517</v>
      </c>
      <c r="M452" s="153" t="s">
        <v>518</v>
      </c>
      <c r="N452" s="224" t="s">
        <v>34</v>
      </c>
    </row>
    <row r="453" spans="2:14" ht="16.5" x14ac:dyDescent="0.3">
      <c r="B453" s="219" t="s">
        <v>11</v>
      </c>
      <c r="C453" s="277">
        <v>5.75</v>
      </c>
      <c r="D453" s="261">
        <v>5</v>
      </c>
      <c r="E453" s="261">
        <v>5</v>
      </c>
      <c r="F453" s="277">
        <v>46.5</v>
      </c>
      <c r="G453" s="284">
        <f t="shared" ref="G453:G454" si="39">SUM(C453:F453)</f>
        <v>62.25</v>
      </c>
      <c r="H453" s="176" t="str">
        <f t="shared" ref="H453:H457" si="40">IF(G453&gt;=91,"A1",IF(G453&gt;=81,"A2",IF(G453&gt;=71,"B1",IF(G453&gt;=61,"B2",IF(G453&gt;=51,"C1",IF(G453&gt;=41,"C2",IF(G453&gt;=33,"D","E")))))))</f>
        <v>B2</v>
      </c>
      <c r="I453" s="261">
        <v>7</v>
      </c>
      <c r="J453" s="261">
        <v>5</v>
      </c>
      <c r="K453" s="261">
        <v>4</v>
      </c>
      <c r="L453" s="262">
        <v>50</v>
      </c>
      <c r="M453" s="159">
        <f>SUM(I453:L453)</f>
        <v>66</v>
      </c>
      <c r="N453" s="230" t="str">
        <f t="shared" ref="N453:N457" si="41">IF(M453&gt;=91,"A1",IF(M453&gt;=81,"A2",IF(M453&gt;=71,"B1",IF(M453&gt;=61,"B2",IF(M453&gt;=51,"C1",IF(M453&gt;=41,"C2",IF(M453&gt;=33,"D","E")))))))</f>
        <v>B2</v>
      </c>
    </row>
    <row r="454" spans="2:14" ht="16.5" x14ac:dyDescent="0.3">
      <c r="B454" s="219" t="s">
        <v>12</v>
      </c>
      <c r="C454" s="277">
        <v>5.25</v>
      </c>
      <c r="D454" s="261">
        <v>4</v>
      </c>
      <c r="E454" s="261">
        <v>3</v>
      </c>
      <c r="F454" s="261">
        <v>36</v>
      </c>
      <c r="G454" s="284">
        <f t="shared" si="39"/>
        <v>48.25</v>
      </c>
      <c r="H454" s="176" t="str">
        <f t="shared" si="40"/>
        <v>C2</v>
      </c>
      <c r="I454" s="261">
        <v>7</v>
      </c>
      <c r="J454" s="261">
        <v>4</v>
      </c>
      <c r="K454" s="261">
        <v>4</v>
      </c>
      <c r="L454" s="261">
        <v>55</v>
      </c>
      <c r="M454" s="159">
        <f t="shared" ref="M454:M461" si="42">SUM(I454:L454)</f>
        <v>70</v>
      </c>
      <c r="N454" s="230" t="str">
        <f t="shared" si="41"/>
        <v>B2</v>
      </c>
    </row>
    <row r="455" spans="2:14" ht="16.5" x14ac:dyDescent="0.3">
      <c r="B455" s="219" t="s">
        <v>504</v>
      </c>
      <c r="C455" s="261">
        <v>7</v>
      </c>
      <c r="D455" s="261">
        <v>3.5</v>
      </c>
      <c r="E455" s="261">
        <v>4</v>
      </c>
      <c r="F455" s="261">
        <v>42.5</v>
      </c>
      <c r="G455" s="223">
        <f t="shared" ref="G455:G461" si="43">SUM(C455:F455)</f>
        <v>57</v>
      </c>
      <c r="H455" s="176" t="str">
        <f t="shared" si="40"/>
        <v>C1</v>
      </c>
      <c r="I455" s="261">
        <v>7.5</v>
      </c>
      <c r="J455" s="261">
        <v>4</v>
      </c>
      <c r="K455" s="261">
        <v>4</v>
      </c>
      <c r="L455" s="261">
        <v>56.5</v>
      </c>
      <c r="M455" s="159">
        <f t="shared" si="42"/>
        <v>72</v>
      </c>
      <c r="N455" s="230" t="str">
        <f t="shared" si="41"/>
        <v>B1</v>
      </c>
    </row>
    <row r="456" spans="2:14" ht="16.5" x14ac:dyDescent="0.3">
      <c r="B456" s="219" t="s">
        <v>22</v>
      </c>
      <c r="C456" s="261">
        <v>9.5</v>
      </c>
      <c r="D456" s="261">
        <v>4</v>
      </c>
      <c r="E456" s="261">
        <v>4</v>
      </c>
      <c r="F456" s="261">
        <v>67.5</v>
      </c>
      <c r="G456" s="223">
        <f t="shared" si="43"/>
        <v>85</v>
      </c>
      <c r="H456" s="176" t="str">
        <f t="shared" si="40"/>
        <v>A2</v>
      </c>
      <c r="I456" s="261">
        <v>8</v>
      </c>
      <c r="J456" s="274">
        <v>4</v>
      </c>
      <c r="K456" s="264">
        <v>4</v>
      </c>
      <c r="L456" s="261">
        <v>67</v>
      </c>
      <c r="M456" s="159">
        <f t="shared" si="42"/>
        <v>83</v>
      </c>
      <c r="N456" s="230" t="str">
        <f t="shared" si="41"/>
        <v>A2</v>
      </c>
    </row>
    <row r="457" spans="2:14" ht="16.5" x14ac:dyDescent="0.3">
      <c r="B457" s="219" t="s">
        <v>25</v>
      </c>
      <c r="C457" s="261">
        <v>6.75</v>
      </c>
      <c r="D457" s="261">
        <v>4</v>
      </c>
      <c r="E457" s="261">
        <v>4</v>
      </c>
      <c r="F457" s="261">
        <v>41.5</v>
      </c>
      <c r="G457" s="223">
        <f t="shared" si="43"/>
        <v>56.25</v>
      </c>
      <c r="H457" s="176" t="str">
        <f t="shared" si="40"/>
        <v>C1</v>
      </c>
      <c r="I457" s="261">
        <v>5.25</v>
      </c>
      <c r="J457" s="261">
        <v>3</v>
      </c>
      <c r="K457" s="261">
        <v>3</v>
      </c>
      <c r="L457" s="261">
        <v>43.5</v>
      </c>
      <c r="M457" s="159">
        <f t="shared" si="42"/>
        <v>54.75</v>
      </c>
      <c r="N457" s="230" t="str">
        <f t="shared" si="41"/>
        <v>C1</v>
      </c>
    </row>
    <row r="458" spans="2:14" ht="16.5" x14ac:dyDescent="0.3">
      <c r="B458" s="219" t="s">
        <v>505</v>
      </c>
      <c r="C458" s="220"/>
      <c r="D458" s="220"/>
      <c r="E458" s="220"/>
      <c r="F458" s="279">
        <v>47</v>
      </c>
      <c r="G458" s="223">
        <v>47</v>
      </c>
      <c r="H458" s="176"/>
      <c r="I458" s="220"/>
      <c r="J458" s="220"/>
      <c r="K458" s="220"/>
      <c r="L458" s="7">
        <v>47</v>
      </c>
      <c r="M458" s="159">
        <f t="shared" si="42"/>
        <v>47</v>
      </c>
      <c r="N458" s="224"/>
    </row>
    <row r="459" spans="2:14" ht="16.5" x14ac:dyDescent="0.3">
      <c r="B459" s="219" t="s">
        <v>487</v>
      </c>
      <c r="C459" s="220"/>
      <c r="D459" s="220"/>
      <c r="E459" s="220"/>
      <c r="F459" s="155">
        <v>42</v>
      </c>
      <c r="G459" s="159">
        <f t="shared" si="43"/>
        <v>42</v>
      </c>
      <c r="H459" s="223"/>
      <c r="I459" s="220"/>
      <c r="J459" s="220"/>
      <c r="K459" s="220"/>
      <c r="L459" s="7">
        <v>33</v>
      </c>
      <c r="M459" s="159">
        <f t="shared" si="42"/>
        <v>33</v>
      </c>
      <c r="N459" s="224"/>
    </row>
    <row r="460" spans="2:14" ht="16.5" x14ac:dyDescent="0.3">
      <c r="B460" s="219" t="s">
        <v>506</v>
      </c>
      <c r="C460" s="220"/>
      <c r="D460" s="220"/>
      <c r="E460" s="220"/>
      <c r="F460" s="220">
        <v>43</v>
      </c>
      <c r="G460" s="159">
        <f t="shared" si="43"/>
        <v>43</v>
      </c>
      <c r="H460" s="223"/>
      <c r="I460" s="220"/>
      <c r="J460" s="220"/>
      <c r="K460" s="220"/>
      <c r="L460" s="7">
        <v>32</v>
      </c>
      <c r="M460" s="159">
        <f t="shared" si="42"/>
        <v>32</v>
      </c>
      <c r="N460" s="224"/>
    </row>
    <row r="461" spans="2:14" ht="16.5" x14ac:dyDescent="0.3">
      <c r="B461" s="219" t="s">
        <v>557</v>
      </c>
      <c r="C461" s="220"/>
      <c r="D461" s="220"/>
      <c r="E461" s="220"/>
      <c r="F461" s="220">
        <v>16.5</v>
      </c>
      <c r="G461" s="159">
        <f t="shared" si="43"/>
        <v>16.5</v>
      </c>
      <c r="H461" s="218"/>
      <c r="I461" s="220"/>
      <c r="J461" s="220"/>
      <c r="K461" s="220"/>
      <c r="L461" s="7">
        <v>16.5</v>
      </c>
      <c r="M461" s="159">
        <f t="shared" si="42"/>
        <v>16.5</v>
      </c>
      <c r="N461" s="224"/>
    </row>
    <row r="462" spans="2:14" ht="30.75" customHeight="1" x14ac:dyDescent="0.3">
      <c r="B462" s="231" t="s">
        <v>536</v>
      </c>
      <c r="C462" s="463">
        <v>500</v>
      </c>
      <c r="D462" s="463"/>
      <c r="E462" s="486" t="s">
        <v>538</v>
      </c>
      <c r="F462" s="486"/>
      <c r="G462" s="465">
        <f>C463*100/500</f>
        <v>61.75</v>
      </c>
      <c r="H462" s="503"/>
      <c r="I462" s="486" t="s">
        <v>558</v>
      </c>
      <c r="J462" s="486"/>
      <c r="K462" s="222">
        <v>500</v>
      </c>
      <c r="L462" s="486" t="s">
        <v>560</v>
      </c>
      <c r="M462" s="486"/>
      <c r="N462" s="224">
        <f>K463*100/500</f>
        <v>69.150000000000006</v>
      </c>
    </row>
    <row r="463" spans="2:14" ht="25.5" customHeight="1" x14ac:dyDescent="0.3">
      <c r="B463" s="231" t="s">
        <v>537</v>
      </c>
      <c r="C463" s="511">
        <f>SUM(G453:G457)</f>
        <v>308.75</v>
      </c>
      <c r="D463" s="511"/>
      <c r="E463" s="486" t="s">
        <v>539</v>
      </c>
      <c r="F463" s="486"/>
      <c r="G463" s="509" t="str">
        <f>IF(G462&gt;=91,"A1",IF(G462&gt;=81,"A2",IF(G462&gt;=71,"B1",IF(G462&gt;=61,"B2",IF(G462&gt;=51,"C1",IF(G462&gt;=41,"C2",IF(G462&gt;=33,"D","E")))))))</f>
        <v>B2</v>
      </c>
      <c r="H463" s="510"/>
      <c r="I463" s="486" t="s">
        <v>559</v>
      </c>
      <c r="J463" s="486"/>
      <c r="K463" s="216">
        <f>SUM(M453:M457)</f>
        <v>345.75</v>
      </c>
      <c r="L463" s="486" t="s">
        <v>561</v>
      </c>
      <c r="M463" s="486"/>
      <c r="N463" s="230" t="str">
        <f>IF(N462&gt;=91,"A1",IF(N462&gt;=81,"A2",IF(N462&gt;=71,"B1",IF(N462&gt;=61,"B2",IF(N462&gt;=51,"C1",IF(N462&gt;=41,"C2",IF(N462&gt;=33,"D","E")))))))</f>
        <v>B2</v>
      </c>
    </row>
    <row r="464" spans="2:14" ht="35.25" customHeight="1" x14ac:dyDescent="0.3">
      <c r="B464" s="512" t="s">
        <v>556</v>
      </c>
      <c r="C464" s="513"/>
      <c r="D464" s="514"/>
      <c r="E464" s="515">
        <f>C463+K463</f>
        <v>654.5</v>
      </c>
      <c r="F464" s="516"/>
      <c r="G464" s="490" t="s">
        <v>562</v>
      </c>
      <c r="H464" s="491"/>
      <c r="I464" s="492"/>
      <c r="J464" s="278">
        <f>E464*100/1000</f>
        <v>65.45</v>
      </c>
      <c r="K464" s="266" t="s">
        <v>507</v>
      </c>
      <c r="L464" s="266"/>
      <c r="M464" s="517" t="str">
        <f>IF(J464&gt;=91,"A1",IF(J464&gt;=81,"A2",IF(J464&gt;=71,"B1",IF(J464&gt;=61,"B2",IF(J464&gt;=51,"C1",IF(J464&gt;=41,"C2",IF(J464&gt;=33,"D","E")))))))</f>
        <v>B2</v>
      </c>
      <c r="N464" s="518"/>
    </row>
    <row r="465" spans="2:14" x14ac:dyDescent="0.25">
      <c r="B465" s="547" t="s">
        <v>373</v>
      </c>
      <c r="C465" s="548"/>
      <c r="D465" s="548"/>
      <c r="E465" s="548"/>
      <c r="F465" s="548"/>
      <c r="G465" s="548"/>
      <c r="H465" s="548"/>
      <c r="I465" s="548"/>
      <c r="J465" s="548"/>
      <c r="K465" s="548"/>
      <c r="L465" s="548"/>
      <c r="M465" s="548"/>
      <c r="N465" s="549"/>
    </row>
    <row r="466" spans="2:14" ht="16.5" x14ac:dyDescent="0.3">
      <c r="B466" s="478" t="s">
        <v>375</v>
      </c>
      <c r="C466" s="463"/>
      <c r="D466" s="463"/>
      <c r="E466" s="463"/>
      <c r="F466" s="463"/>
      <c r="G466" s="463" t="s">
        <v>376</v>
      </c>
      <c r="H466" s="463"/>
      <c r="I466" s="463"/>
      <c r="J466" s="463"/>
      <c r="K466" s="463"/>
      <c r="L466" s="463" t="s">
        <v>508</v>
      </c>
      <c r="M466" s="463"/>
      <c r="N466" s="464"/>
    </row>
    <row r="467" spans="2:14" ht="16.5" x14ac:dyDescent="0.3">
      <c r="B467" s="476" t="s">
        <v>377</v>
      </c>
      <c r="C467" s="477"/>
      <c r="D467" s="477"/>
      <c r="E467" s="477"/>
      <c r="F467" s="477"/>
      <c r="G467" s="463" t="s">
        <v>404</v>
      </c>
      <c r="H467" s="463"/>
      <c r="I467" s="463"/>
      <c r="J467" s="463"/>
      <c r="K467" s="463"/>
      <c r="L467" s="463" t="s">
        <v>404</v>
      </c>
      <c r="M467" s="463"/>
      <c r="N467" s="464"/>
    </row>
    <row r="468" spans="2:14" ht="16.5" x14ac:dyDescent="0.3">
      <c r="B468" s="478" t="s">
        <v>378</v>
      </c>
      <c r="C468" s="463"/>
      <c r="D468" s="463"/>
      <c r="E468" s="463"/>
      <c r="F468" s="463"/>
      <c r="G468" s="463"/>
      <c r="H468" s="463"/>
      <c r="I468" s="463"/>
      <c r="J468" s="463"/>
      <c r="K468" s="463"/>
      <c r="L468" s="463"/>
      <c r="M468" s="463"/>
      <c r="N468" s="464"/>
    </row>
    <row r="469" spans="2:14" ht="16.5" x14ac:dyDescent="0.3">
      <c r="B469" s="478" t="s">
        <v>375</v>
      </c>
      <c r="C469" s="463"/>
      <c r="D469" s="463"/>
      <c r="E469" s="463"/>
      <c r="F469" s="463"/>
      <c r="G469" s="463" t="s">
        <v>376</v>
      </c>
      <c r="H469" s="463"/>
      <c r="I469" s="463"/>
      <c r="J469" s="463"/>
      <c r="K469" s="463"/>
      <c r="L469" s="463" t="s">
        <v>508</v>
      </c>
      <c r="M469" s="463"/>
      <c r="N469" s="464"/>
    </row>
    <row r="470" spans="2:14" ht="16.5" x14ac:dyDescent="0.3">
      <c r="B470" s="474" t="s">
        <v>379</v>
      </c>
      <c r="C470" s="475"/>
      <c r="D470" s="475"/>
      <c r="E470" s="475"/>
      <c r="F470" s="475"/>
      <c r="G470" s="463" t="s">
        <v>394</v>
      </c>
      <c r="H470" s="463"/>
      <c r="I470" s="463"/>
      <c r="J470" s="463"/>
      <c r="K470" s="463"/>
      <c r="L470" s="463" t="s">
        <v>394</v>
      </c>
      <c r="M470" s="463"/>
      <c r="N470" s="464"/>
    </row>
    <row r="471" spans="2:14" ht="16.5" x14ac:dyDescent="0.3">
      <c r="B471" s="474" t="s">
        <v>380</v>
      </c>
      <c r="C471" s="475"/>
      <c r="D471" s="475"/>
      <c r="E471" s="475"/>
      <c r="F471" s="475"/>
      <c r="G471" s="463" t="s">
        <v>399</v>
      </c>
      <c r="H471" s="463"/>
      <c r="I471" s="463"/>
      <c r="J471" s="463"/>
      <c r="K471" s="463"/>
      <c r="L471" s="463" t="s">
        <v>394</v>
      </c>
      <c r="M471" s="463"/>
      <c r="N471" s="464"/>
    </row>
    <row r="472" spans="2:14" ht="16.5" x14ac:dyDescent="0.3">
      <c r="B472" s="504" t="s">
        <v>381</v>
      </c>
      <c r="C472" s="505"/>
      <c r="D472" s="505"/>
      <c r="E472" s="505"/>
      <c r="F472" s="506"/>
      <c r="G472" s="465" t="s">
        <v>394</v>
      </c>
      <c r="H472" s="466"/>
      <c r="I472" s="466"/>
      <c r="J472" s="466"/>
      <c r="K472" s="503"/>
      <c r="L472" s="465" t="s">
        <v>394</v>
      </c>
      <c r="M472" s="466"/>
      <c r="N472" s="467"/>
    </row>
    <row r="473" spans="2:14" ht="16.5" x14ac:dyDescent="0.3">
      <c r="B473" s="504" t="s">
        <v>382</v>
      </c>
      <c r="C473" s="505"/>
      <c r="D473" s="505"/>
      <c r="E473" s="505"/>
      <c r="F473" s="506"/>
      <c r="G473" s="465" t="s">
        <v>394</v>
      </c>
      <c r="H473" s="466"/>
      <c r="I473" s="466"/>
      <c r="J473" s="466"/>
      <c r="K473" s="503"/>
      <c r="L473" s="465" t="s">
        <v>394</v>
      </c>
      <c r="M473" s="466"/>
      <c r="N473" s="467"/>
    </row>
    <row r="474" spans="2:14" ht="16.5" x14ac:dyDescent="0.3">
      <c r="B474" s="478" t="s">
        <v>383</v>
      </c>
      <c r="C474" s="463"/>
      <c r="D474" s="463"/>
      <c r="E474" s="463"/>
      <c r="F474" s="463"/>
      <c r="G474" s="463"/>
      <c r="H474" s="463"/>
      <c r="I474" s="463"/>
      <c r="J474" s="463"/>
      <c r="K474" s="463"/>
      <c r="L474" s="463"/>
      <c r="M474" s="463"/>
      <c r="N474" s="464"/>
    </row>
    <row r="475" spans="2:14" ht="16.5" x14ac:dyDescent="0.3">
      <c r="B475" s="478" t="s">
        <v>375</v>
      </c>
      <c r="C475" s="463"/>
      <c r="D475" s="463"/>
      <c r="E475" s="463"/>
      <c r="F475" s="463"/>
      <c r="G475" s="463" t="s">
        <v>376</v>
      </c>
      <c r="H475" s="463"/>
      <c r="I475" s="463"/>
      <c r="J475" s="463"/>
      <c r="K475" s="463"/>
      <c r="L475" s="463" t="s">
        <v>508</v>
      </c>
      <c r="M475" s="463"/>
      <c r="N475" s="464"/>
    </row>
    <row r="476" spans="2:14" ht="16.5" x14ac:dyDescent="0.3">
      <c r="B476" s="476" t="s">
        <v>384</v>
      </c>
      <c r="C476" s="477"/>
      <c r="D476" s="477"/>
      <c r="E476" s="477"/>
      <c r="F476" s="477"/>
      <c r="G476" s="477"/>
      <c r="H476" s="545" t="s">
        <v>572</v>
      </c>
      <c r="I476" s="545"/>
      <c r="J476" s="545"/>
      <c r="K476" s="545"/>
      <c r="L476" s="545"/>
      <c r="M476" s="545"/>
      <c r="N476" s="546"/>
    </row>
    <row r="477" spans="2:14" ht="16.5" x14ac:dyDescent="0.3">
      <c r="B477" s="221" t="s">
        <v>385</v>
      </c>
      <c r="C477" s="537" t="s">
        <v>584</v>
      </c>
      <c r="D477" s="538"/>
      <c r="E477" s="538"/>
      <c r="F477" s="538"/>
      <c r="G477" s="538"/>
      <c r="H477" s="226" t="s">
        <v>509</v>
      </c>
      <c r="I477" s="226"/>
      <c r="J477" s="227"/>
      <c r="K477" s="227" t="s">
        <v>589</v>
      </c>
      <c r="L477" s="227"/>
      <c r="M477" s="227"/>
      <c r="N477" s="228"/>
    </row>
    <row r="478" spans="2:14" ht="15" customHeight="1" x14ac:dyDescent="0.25">
      <c r="B478" s="483" t="s">
        <v>510</v>
      </c>
      <c r="C478" s="484"/>
      <c r="D478" s="484"/>
      <c r="E478" s="484"/>
      <c r="F478" s="484"/>
      <c r="G478" s="519"/>
      <c r="H478" s="533" t="s">
        <v>511</v>
      </c>
      <c r="I478" s="484"/>
      <c r="J478" s="484"/>
      <c r="K478" s="484"/>
      <c r="L478" s="484"/>
      <c r="M478" s="484"/>
      <c r="N478" s="485"/>
    </row>
    <row r="479" spans="2:14" ht="15" customHeight="1" x14ac:dyDescent="0.25">
      <c r="B479" s="479"/>
      <c r="C479" s="480"/>
      <c r="D479" s="480"/>
      <c r="E479" s="480"/>
      <c r="F479" s="480"/>
      <c r="G479" s="523"/>
      <c r="H479" s="536"/>
      <c r="I479" s="480"/>
      <c r="J479" s="480"/>
      <c r="K479" s="480"/>
      <c r="L479" s="480"/>
      <c r="M479" s="480"/>
      <c r="N479" s="481"/>
    </row>
    <row r="480" spans="2:14" ht="0.75" customHeight="1" x14ac:dyDescent="0.3">
      <c r="B480" s="221"/>
      <c r="C480" s="222"/>
      <c r="D480" s="222"/>
      <c r="E480" s="170"/>
      <c r="F480" s="170"/>
      <c r="G480" s="170"/>
      <c r="H480" s="170"/>
      <c r="I480" s="170"/>
      <c r="J480" s="170"/>
      <c r="K480" s="222"/>
      <c r="L480" s="222"/>
      <c r="M480" s="222"/>
      <c r="N480" s="171"/>
    </row>
    <row r="481" spans="2:14" ht="1.5" hidden="1" customHeight="1" x14ac:dyDescent="0.3">
      <c r="B481" s="221"/>
      <c r="C481" s="222"/>
      <c r="D481" s="222"/>
      <c r="E481" s="170"/>
      <c r="F481" s="170"/>
      <c r="G481" s="170"/>
      <c r="H481" s="170"/>
      <c r="I481" s="170"/>
      <c r="J481" s="170"/>
      <c r="K481" s="222"/>
      <c r="L481" s="222"/>
      <c r="M481" s="222"/>
      <c r="N481" s="171"/>
    </row>
    <row r="482" spans="2:14" ht="12" customHeight="1" x14ac:dyDescent="0.3">
      <c r="B482" s="482"/>
      <c r="C482" s="466"/>
      <c r="D482" s="466"/>
      <c r="E482" s="466"/>
      <c r="F482" s="466"/>
      <c r="G482" s="466"/>
      <c r="H482" s="466"/>
      <c r="I482" s="466"/>
      <c r="J482" s="466"/>
      <c r="K482" s="466"/>
      <c r="L482" s="466"/>
      <c r="M482" s="466"/>
      <c r="N482" s="467"/>
    </row>
    <row r="483" spans="2:14" ht="16.5" x14ac:dyDescent="0.3">
      <c r="B483" s="478" t="s">
        <v>386</v>
      </c>
      <c r="C483" s="463"/>
      <c r="D483" s="463"/>
      <c r="E483" s="463"/>
      <c r="F483" s="463"/>
      <c r="G483" s="463"/>
      <c r="H483" s="463"/>
      <c r="I483" s="465" t="s">
        <v>387</v>
      </c>
      <c r="J483" s="466"/>
      <c r="K483" s="466"/>
      <c r="L483" s="466"/>
      <c r="M483" s="466"/>
      <c r="N483" s="467"/>
    </row>
    <row r="484" spans="2:14" ht="16.5" x14ac:dyDescent="0.3">
      <c r="B484" s="219" t="s">
        <v>388</v>
      </c>
      <c r="C484" s="463" t="s">
        <v>19</v>
      </c>
      <c r="D484" s="463"/>
      <c r="E484" s="465" t="s">
        <v>388</v>
      </c>
      <c r="F484" s="503"/>
      <c r="G484" s="463" t="s">
        <v>19</v>
      </c>
      <c r="H484" s="463"/>
      <c r="I484" s="267"/>
      <c r="J484" s="254"/>
      <c r="K484" s="268" t="s">
        <v>389</v>
      </c>
      <c r="L484" s="226"/>
      <c r="M484" s="269" t="s">
        <v>19</v>
      </c>
      <c r="N484" s="256"/>
    </row>
    <row r="485" spans="2:14" ht="16.5" x14ac:dyDescent="0.3">
      <c r="B485" s="219" t="s">
        <v>390</v>
      </c>
      <c r="C485" s="463" t="s">
        <v>391</v>
      </c>
      <c r="D485" s="463"/>
      <c r="E485" s="463" t="s">
        <v>392</v>
      </c>
      <c r="F485" s="463"/>
      <c r="G485" s="463" t="s">
        <v>393</v>
      </c>
      <c r="H485" s="463"/>
      <c r="I485" s="267"/>
      <c r="J485" s="254"/>
      <c r="K485" s="465">
        <v>3</v>
      </c>
      <c r="L485" s="503"/>
      <c r="M485" s="249" t="s">
        <v>394</v>
      </c>
      <c r="N485" s="256"/>
    </row>
    <row r="486" spans="2:14" ht="16.5" x14ac:dyDescent="0.3">
      <c r="B486" s="219" t="s">
        <v>395</v>
      </c>
      <c r="C486" s="463" t="s">
        <v>396</v>
      </c>
      <c r="D486" s="463"/>
      <c r="E486" s="463" t="s">
        <v>397</v>
      </c>
      <c r="F486" s="463"/>
      <c r="G486" s="463" t="s">
        <v>398</v>
      </c>
      <c r="H486" s="463"/>
      <c r="I486" s="267"/>
      <c r="J486" s="254"/>
      <c r="K486" s="465">
        <v>2</v>
      </c>
      <c r="L486" s="503"/>
      <c r="M486" s="249" t="s">
        <v>399</v>
      </c>
      <c r="N486" s="256"/>
    </row>
    <row r="487" spans="2:14" ht="16.5" x14ac:dyDescent="0.3">
      <c r="B487" s="219" t="s">
        <v>400</v>
      </c>
      <c r="C487" s="463" t="s">
        <v>401</v>
      </c>
      <c r="D487" s="463"/>
      <c r="E487" s="463" t="s">
        <v>402</v>
      </c>
      <c r="F487" s="463"/>
      <c r="G487" s="463" t="s">
        <v>403</v>
      </c>
      <c r="H487" s="463"/>
      <c r="I487" s="267"/>
      <c r="J487" s="254"/>
      <c r="K487" s="465">
        <v>1</v>
      </c>
      <c r="L487" s="503"/>
      <c r="M487" s="249" t="s">
        <v>404</v>
      </c>
      <c r="N487" s="256"/>
    </row>
    <row r="488" spans="2:14" ht="17.25" thickBot="1" x14ac:dyDescent="0.35">
      <c r="B488" s="270" t="s">
        <v>405</v>
      </c>
      <c r="C488" s="544" t="s">
        <v>406</v>
      </c>
      <c r="D488" s="544"/>
      <c r="E488" s="544" t="s">
        <v>407</v>
      </c>
      <c r="F488" s="544"/>
      <c r="G488" s="544" t="s">
        <v>408</v>
      </c>
      <c r="H488" s="544"/>
      <c r="I488" s="271"/>
      <c r="J488" s="272"/>
      <c r="K488" s="272"/>
      <c r="L488" s="272"/>
      <c r="M488" s="272"/>
      <c r="N488" s="273"/>
    </row>
    <row r="489" spans="2:14" ht="15.75" thickBot="1" x14ac:dyDescent="0.3"/>
    <row r="490" spans="2:14" x14ac:dyDescent="0.25">
      <c r="B490" s="495" t="s">
        <v>495</v>
      </c>
      <c r="C490" s="496"/>
      <c r="D490" s="496"/>
      <c r="E490" s="496"/>
      <c r="F490" s="496"/>
      <c r="G490" s="496"/>
      <c r="H490" s="496"/>
      <c r="I490" s="496"/>
      <c r="J490" s="496"/>
      <c r="K490" s="497" t="s">
        <v>496</v>
      </c>
      <c r="L490" s="497"/>
      <c r="M490" s="497"/>
      <c r="N490" s="498"/>
    </row>
    <row r="491" spans="2:14" ht="26.25" customHeight="1" x14ac:dyDescent="0.3">
      <c r="B491" s="499" t="s">
        <v>528</v>
      </c>
      <c r="C491" s="500"/>
      <c r="D491" s="500"/>
      <c r="E491" s="500"/>
      <c r="F491" s="500"/>
      <c r="G491" s="500"/>
      <c r="H491" s="500"/>
      <c r="I491" s="500"/>
      <c r="J491" s="500"/>
      <c r="K491" s="500"/>
      <c r="L491" s="500"/>
      <c r="M491" s="500"/>
      <c r="N491" s="501"/>
    </row>
    <row r="492" spans="2:14" ht="15" customHeight="1" x14ac:dyDescent="0.25">
      <c r="B492" s="251"/>
      <c r="C492" s="502" t="s">
        <v>497</v>
      </c>
      <c r="D492" s="502"/>
      <c r="E492" s="229" t="s">
        <v>498</v>
      </c>
      <c r="F492" s="139"/>
      <c r="G492" s="508"/>
      <c r="H492" s="508"/>
      <c r="J492" s="139" t="s">
        <v>499</v>
      </c>
      <c r="K492" s="139"/>
      <c r="L492" s="152" t="s">
        <v>500</v>
      </c>
      <c r="N492" s="156"/>
    </row>
    <row r="493" spans="2:14" ht="16.5" x14ac:dyDescent="0.3">
      <c r="B493" s="479" t="s">
        <v>512</v>
      </c>
      <c r="C493" s="480"/>
      <c r="D493" s="480"/>
      <c r="E493" s="480"/>
      <c r="F493" s="480"/>
      <c r="G493" s="480"/>
      <c r="H493" s="480"/>
      <c r="I493" s="480"/>
      <c r="J493" s="480"/>
      <c r="K493" s="480"/>
      <c r="L493" s="480"/>
      <c r="M493" s="480"/>
      <c r="N493" s="481"/>
    </row>
    <row r="494" spans="2:14" ht="16.5" x14ac:dyDescent="0.3">
      <c r="B494" s="482" t="s">
        <v>513</v>
      </c>
      <c r="C494" s="466"/>
      <c r="D494" s="466"/>
      <c r="E494" s="466"/>
      <c r="F494" s="466"/>
      <c r="G494" s="466"/>
      <c r="H494" s="466"/>
      <c r="I494" s="466"/>
      <c r="J494" s="466"/>
      <c r="K494" s="466"/>
      <c r="L494" s="466"/>
      <c r="M494" s="466"/>
      <c r="N494" s="467"/>
    </row>
    <row r="495" spans="2:14" ht="16.5" x14ac:dyDescent="0.3">
      <c r="B495" s="483" t="s">
        <v>501</v>
      </c>
      <c r="C495" s="484"/>
      <c r="D495" s="484"/>
      <c r="E495" s="484"/>
      <c r="F495" s="484"/>
      <c r="G495" s="484"/>
      <c r="H495" s="484"/>
      <c r="I495" s="484"/>
      <c r="J495" s="484"/>
      <c r="K495" s="484"/>
      <c r="L495" s="484"/>
      <c r="M495" s="484"/>
      <c r="N495" s="485"/>
    </row>
    <row r="496" spans="2:14" ht="16.5" x14ac:dyDescent="0.3">
      <c r="B496" s="493" t="s">
        <v>520</v>
      </c>
      <c r="C496" s="494"/>
      <c r="D496" s="252">
        <v>11</v>
      </c>
      <c r="E496" s="252"/>
      <c r="F496" s="252"/>
      <c r="G496" s="252"/>
      <c r="H496" s="253" t="s">
        <v>519</v>
      </c>
      <c r="I496" s="252"/>
      <c r="J496" s="253"/>
      <c r="K496" s="542" t="s">
        <v>76</v>
      </c>
      <c r="L496" s="542"/>
      <c r="M496" s="252"/>
      <c r="N496" s="276"/>
    </row>
    <row r="497" spans="2:14" ht="15.75" customHeight="1" x14ac:dyDescent="0.3">
      <c r="B497" s="461" t="s">
        <v>521</v>
      </c>
      <c r="C497" s="462"/>
      <c r="D497" s="468">
        <v>40218</v>
      </c>
      <c r="E497" s="469"/>
      <c r="F497" s="254"/>
      <c r="G497" s="254"/>
      <c r="H497" s="255" t="s">
        <v>522</v>
      </c>
      <c r="I497" s="254"/>
      <c r="J497" s="255"/>
      <c r="K497" s="469">
        <v>403</v>
      </c>
      <c r="L497" s="469"/>
      <c r="M497" s="254"/>
      <c r="N497" s="256"/>
    </row>
    <row r="498" spans="2:14" ht="28.5" customHeight="1" x14ac:dyDescent="0.3">
      <c r="B498" s="470" t="s">
        <v>523</v>
      </c>
      <c r="C498" s="471"/>
      <c r="D498" s="472" t="s">
        <v>126</v>
      </c>
      <c r="E498" s="472"/>
      <c r="F498" s="472" t="e">
        <f>VLOOKUP(#REF!,PROFILE!#REF!,3,0)</f>
        <v>#REF!</v>
      </c>
      <c r="G498" s="472"/>
      <c r="H498" s="257" t="s">
        <v>524</v>
      </c>
      <c r="I498" s="257"/>
      <c r="J498" s="259"/>
      <c r="K498" s="472" t="s">
        <v>127</v>
      </c>
      <c r="L498" s="472"/>
      <c r="M498" s="472" t="e">
        <f>VLOOKUP(F497,PROFILE!C486:J511,2,0)</f>
        <v>#N/A</v>
      </c>
      <c r="N498" s="473"/>
    </row>
    <row r="499" spans="2:14" ht="16.5" x14ac:dyDescent="0.3">
      <c r="B499" s="487" t="s">
        <v>502</v>
      </c>
      <c r="C499" s="488"/>
      <c r="D499" s="488"/>
      <c r="E499" s="488"/>
      <c r="F499" s="488"/>
      <c r="G499" s="488"/>
      <c r="H499" s="488"/>
      <c r="I499" s="488"/>
      <c r="J499" s="488"/>
      <c r="K499" s="488"/>
      <c r="L499" s="488"/>
      <c r="M499" s="488"/>
      <c r="N499" s="489"/>
    </row>
    <row r="500" spans="2:14" ht="19.5" customHeight="1" x14ac:dyDescent="0.25">
      <c r="B500" s="507" t="s">
        <v>503</v>
      </c>
      <c r="C500" s="459" t="s">
        <v>525</v>
      </c>
      <c r="D500" s="459"/>
      <c r="E500" s="459"/>
      <c r="F500" s="459"/>
      <c r="G500" s="459"/>
      <c r="H500" s="459"/>
      <c r="I500" s="459" t="s">
        <v>526</v>
      </c>
      <c r="J500" s="459"/>
      <c r="K500" s="459"/>
      <c r="L500" s="459"/>
      <c r="M500" s="459"/>
      <c r="N500" s="460"/>
    </row>
    <row r="501" spans="2:14" ht="70.5" customHeight="1" x14ac:dyDescent="0.25">
      <c r="B501" s="507"/>
      <c r="C501" s="153" t="s">
        <v>515</v>
      </c>
      <c r="D501" s="153" t="s">
        <v>516</v>
      </c>
      <c r="E501" s="153" t="s">
        <v>527</v>
      </c>
      <c r="F501" s="153" t="s">
        <v>514</v>
      </c>
      <c r="G501" s="153" t="s">
        <v>518</v>
      </c>
      <c r="H501" s="223" t="s">
        <v>34</v>
      </c>
      <c r="I501" s="153" t="s">
        <v>515</v>
      </c>
      <c r="J501" s="153" t="s">
        <v>516</v>
      </c>
      <c r="K501" s="153" t="s">
        <v>527</v>
      </c>
      <c r="L501" s="153" t="s">
        <v>517</v>
      </c>
      <c r="M501" s="153" t="s">
        <v>518</v>
      </c>
      <c r="N501" s="224" t="s">
        <v>34</v>
      </c>
    </row>
    <row r="502" spans="2:14" ht="16.5" x14ac:dyDescent="0.3">
      <c r="B502" s="219" t="s">
        <v>11</v>
      </c>
      <c r="C502" s="277">
        <v>7.75</v>
      </c>
      <c r="D502" s="261">
        <v>5</v>
      </c>
      <c r="E502" s="261">
        <v>4</v>
      </c>
      <c r="F502" s="277">
        <v>63.5</v>
      </c>
      <c r="G502" s="159">
        <f>SUM(C502:F502)</f>
        <v>80.25</v>
      </c>
      <c r="H502" s="176" t="str">
        <f t="shared" ref="H502:H506" si="44">IF(G502&gt;=91,"A1",IF(G502&gt;=81,"A2",IF(G502&gt;=71,"B1",IF(G502&gt;=61,"B2",IF(G502&gt;=51,"C1",IF(G502&gt;=41,"C2",IF(G502&gt;=33,"D","E")))))))</f>
        <v>B1</v>
      </c>
      <c r="I502" s="263">
        <v>6.75</v>
      </c>
      <c r="J502" s="261">
        <v>5</v>
      </c>
      <c r="K502" s="261">
        <v>5</v>
      </c>
      <c r="L502" s="262">
        <v>56.5</v>
      </c>
      <c r="M502" s="159">
        <f>SUM(I502:L502)</f>
        <v>73.25</v>
      </c>
      <c r="N502" s="230" t="str">
        <f t="shared" ref="N502:N506" si="45">IF(M502&gt;=91,"A1",IF(M502&gt;=81,"A2",IF(M502&gt;=71,"B1",IF(M502&gt;=61,"B2",IF(M502&gt;=51,"C1",IF(M502&gt;=41,"C2",IF(M502&gt;=33,"D","E")))))))</f>
        <v>B1</v>
      </c>
    </row>
    <row r="503" spans="2:14" ht="16.5" x14ac:dyDescent="0.3">
      <c r="B503" s="219" t="s">
        <v>12</v>
      </c>
      <c r="C503" s="277">
        <v>7.5</v>
      </c>
      <c r="D503" s="261">
        <v>4</v>
      </c>
      <c r="E503" s="261">
        <v>4</v>
      </c>
      <c r="F503" s="261">
        <v>59</v>
      </c>
      <c r="G503" s="223">
        <f t="shared" ref="G503" si="46">SUM(C503:F503)</f>
        <v>74.5</v>
      </c>
      <c r="H503" s="261" t="str">
        <f t="shared" si="44"/>
        <v>B1</v>
      </c>
      <c r="I503" s="263">
        <v>7.25</v>
      </c>
      <c r="J503" s="261">
        <v>5</v>
      </c>
      <c r="K503" s="261">
        <v>4</v>
      </c>
      <c r="L503" s="261">
        <v>63</v>
      </c>
      <c r="M503" s="159">
        <f t="shared" ref="M503:M510" si="47">SUM(I503:L503)</f>
        <v>79.25</v>
      </c>
      <c r="N503" s="230" t="str">
        <f t="shared" si="45"/>
        <v>B1</v>
      </c>
    </row>
    <row r="504" spans="2:14" ht="16.5" x14ac:dyDescent="0.3">
      <c r="B504" s="219" t="s">
        <v>504</v>
      </c>
      <c r="C504" s="261">
        <v>4</v>
      </c>
      <c r="D504" s="261">
        <v>3.5</v>
      </c>
      <c r="E504" s="261">
        <v>4</v>
      </c>
      <c r="F504" s="261">
        <v>47</v>
      </c>
      <c r="G504" s="159">
        <f t="shared" ref="G504:G510" si="48">SUM(C504:F504)</f>
        <v>58.5</v>
      </c>
      <c r="H504" s="176" t="str">
        <f t="shared" si="44"/>
        <v>C1</v>
      </c>
      <c r="I504" s="263">
        <v>9.5</v>
      </c>
      <c r="J504" s="261">
        <v>4</v>
      </c>
      <c r="K504" s="261">
        <v>3</v>
      </c>
      <c r="L504" s="261">
        <v>52</v>
      </c>
      <c r="M504" s="159">
        <f t="shared" si="47"/>
        <v>68.5</v>
      </c>
      <c r="N504" s="230" t="str">
        <f t="shared" si="45"/>
        <v>B2</v>
      </c>
    </row>
    <row r="505" spans="2:14" ht="16.5" x14ac:dyDescent="0.3">
      <c r="B505" s="219" t="s">
        <v>22</v>
      </c>
      <c r="C505" s="261">
        <v>7</v>
      </c>
      <c r="D505" s="261">
        <v>4</v>
      </c>
      <c r="E505" s="261">
        <v>5</v>
      </c>
      <c r="F505" s="261">
        <v>55</v>
      </c>
      <c r="G505" s="159">
        <f t="shared" si="48"/>
        <v>71</v>
      </c>
      <c r="H505" s="261" t="str">
        <f t="shared" si="44"/>
        <v>B1</v>
      </c>
      <c r="I505" s="261">
        <v>8.75</v>
      </c>
      <c r="J505" s="274">
        <v>4</v>
      </c>
      <c r="K505" s="264">
        <v>4</v>
      </c>
      <c r="L505" s="261">
        <v>67.5</v>
      </c>
      <c r="M505" s="159">
        <f t="shared" si="47"/>
        <v>84.25</v>
      </c>
      <c r="N505" s="230" t="str">
        <f t="shared" si="45"/>
        <v>A2</v>
      </c>
    </row>
    <row r="506" spans="2:14" ht="16.5" x14ac:dyDescent="0.3">
      <c r="B506" s="219" t="s">
        <v>25</v>
      </c>
      <c r="C506" s="261">
        <v>7.5</v>
      </c>
      <c r="D506" s="261">
        <v>4</v>
      </c>
      <c r="E506" s="261">
        <v>4</v>
      </c>
      <c r="F506" s="261">
        <v>64</v>
      </c>
      <c r="G506" s="223">
        <f t="shared" si="48"/>
        <v>79.5</v>
      </c>
      <c r="H506" s="261" t="str">
        <f t="shared" si="44"/>
        <v>B1</v>
      </c>
      <c r="I506" s="261">
        <v>6.75</v>
      </c>
      <c r="J506" s="261">
        <v>4</v>
      </c>
      <c r="K506" s="261">
        <v>4.5</v>
      </c>
      <c r="L506" s="261">
        <v>63</v>
      </c>
      <c r="M506" s="159">
        <f t="shared" si="47"/>
        <v>78.25</v>
      </c>
      <c r="N506" s="230" t="str">
        <f t="shared" si="45"/>
        <v>B1</v>
      </c>
    </row>
    <row r="507" spans="2:14" ht="16.5" x14ac:dyDescent="0.3">
      <c r="B507" s="219" t="s">
        <v>505</v>
      </c>
      <c r="C507" s="220"/>
      <c r="D507" s="220"/>
      <c r="E507" s="220"/>
      <c r="F507" s="261">
        <v>46</v>
      </c>
      <c r="G507" s="159">
        <f t="shared" si="48"/>
        <v>46</v>
      </c>
      <c r="H507" s="176"/>
      <c r="I507" s="220"/>
      <c r="J507" s="220"/>
      <c r="K507" s="220"/>
      <c r="L507" s="7">
        <v>40</v>
      </c>
      <c r="M507" s="159">
        <f t="shared" si="47"/>
        <v>40</v>
      </c>
      <c r="N507" s="224"/>
    </row>
    <row r="508" spans="2:14" ht="16.5" x14ac:dyDescent="0.3">
      <c r="B508" s="219" t="s">
        <v>487</v>
      </c>
      <c r="C508" s="220"/>
      <c r="D508" s="220"/>
      <c r="E508" s="220"/>
      <c r="F508" s="73">
        <v>33.5</v>
      </c>
      <c r="G508" s="159">
        <f t="shared" si="48"/>
        <v>33.5</v>
      </c>
      <c r="H508" s="223"/>
      <c r="I508" s="220"/>
      <c r="J508" s="220"/>
      <c r="K508" s="220"/>
      <c r="L508" s="7">
        <v>42</v>
      </c>
      <c r="M508" s="159">
        <f t="shared" si="47"/>
        <v>42</v>
      </c>
      <c r="N508" s="224"/>
    </row>
    <row r="509" spans="2:14" ht="16.5" x14ac:dyDescent="0.3">
      <c r="B509" s="219" t="s">
        <v>506</v>
      </c>
      <c r="C509" s="220"/>
      <c r="D509" s="220"/>
      <c r="E509" s="220"/>
      <c r="F509" s="73">
        <v>42</v>
      </c>
      <c r="G509" s="159">
        <f t="shared" si="48"/>
        <v>42</v>
      </c>
      <c r="H509" s="223"/>
      <c r="I509" s="220"/>
      <c r="J509" s="220"/>
      <c r="K509" s="220"/>
      <c r="L509" s="7">
        <v>42</v>
      </c>
      <c r="M509" s="159">
        <f t="shared" si="47"/>
        <v>42</v>
      </c>
      <c r="N509" s="224"/>
    </row>
    <row r="510" spans="2:14" ht="16.5" x14ac:dyDescent="0.3">
      <c r="B510" s="219" t="s">
        <v>557</v>
      </c>
      <c r="C510" s="220"/>
      <c r="D510" s="220"/>
      <c r="E510" s="220"/>
      <c r="F510" s="73">
        <v>22</v>
      </c>
      <c r="G510" s="159">
        <f t="shared" si="48"/>
        <v>22</v>
      </c>
      <c r="H510" s="218"/>
      <c r="I510" s="220"/>
      <c r="J510" s="220"/>
      <c r="K510" s="220"/>
      <c r="L510" s="7">
        <v>24</v>
      </c>
      <c r="M510" s="159">
        <f t="shared" si="47"/>
        <v>24</v>
      </c>
      <c r="N510" s="224"/>
    </row>
    <row r="511" spans="2:14" ht="30.75" customHeight="1" x14ac:dyDescent="0.3">
      <c r="B511" s="231" t="s">
        <v>536</v>
      </c>
      <c r="C511" s="463">
        <v>500</v>
      </c>
      <c r="D511" s="463"/>
      <c r="E511" s="486" t="s">
        <v>538</v>
      </c>
      <c r="F511" s="486"/>
      <c r="G511" s="465">
        <f>C512*100/500</f>
        <v>72.75</v>
      </c>
      <c r="H511" s="503"/>
      <c r="I511" s="486" t="s">
        <v>558</v>
      </c>
      <c r="J511" s="486"/>
      <c r="K511" s="222">
        <v>500</v>
      </c>
      <c r="L511" s="486" t="s">
        <v>560</v>
      </c>
      <c r="M511" s="486"/>
      <c r="N511" s="224">
        <f>K512*100/500</f>
        <v>76.7</v>
      </c>
    </row>
    <row r="512" spans="2:14" ht="25.5" customHeight="1" x14ac:dyDescent="0.3">
      <c r="B512" s="231" t="s">
        <v>537</v>
      </c>
      <c r="C512" s="511">
        <f>SUM(G502:G506)</f>
        <v>363.75</v>
      </c>
      <c r="D512" s="511"/>
      <c r="E512" s="486" t="s">
        <v>539</v>
      </c>
      <c r="F512" s="486"/>
      <c r="G512" s="509" t="str">
        <f>IF(G511&gt;=91,"A1",IF(G511&gt;=81,"A2",IF(G511&gt;=71,"B1",IF(G511&gt;=61,"B2",IF(G511&gt;=51,"C1",IF(G511&gt;=41,"C2",IF(G511&gt;=33,"D","E")))))))</f>
        <v>B1</v>
      </c>
      <c r="H512" s="510"/>
      <c r="I512" s="486" t="s">
        <v>559</v>
      </c>
      <c r="J512" s="486"/>
      <c r="K512" s="216">
        <f>SUM(M502:M506)</f>
        <v>383.5</v>
      </c>
      <c r="L512" s="486" t="s">
        <v>561</v>
      </c>
      <c r="M512" s="486"/>
      <c r="N512" s="230" t="str">
        <f>IF(N511&gt;=91,"A1",IF(N511&gt;=81,"A2",IF(N511&gt;=71,"B1",IF(N511&gt;=61,"B2",IF(N511&gt;=51,"C1",IF(N511&gt;=41,"C2",IF(N511&gt;=33,"D","E")))))))</f>
        <v>B1</v>
      </c>
    </row>
    <row r="513" spans="2:14" ht="35.25" customHeight="1" x14ac:dyDescent="0.3">
      <c r="B513" s="512" t="s">
        <v>556</v>
      </c>
      <c r="C513" s="513"/>
      <c r="D513" s="514"/>
      <c r="E513" s="515">
        <f>C512+K512</f>
        <v>747.25</v>
      </c>
      <c r="F513" s="516"/>
      <c r="G513" s="490" t="s">
        <v>562</v>
      </c>
      <c r="H513" s="491"/>
      <c r="I513" s="492"/>
      <c r="J513" s="278">
        <f>E513*100/1000</f>
        <v>74.724999999999994</v>
      </c>
      <c r="K513" s="266" t="s">
        <v>507</v>
      </c>
      <c r="L513" s="266"/>
      <c r="M513" s="517" t="str">
        <f>IF(J513&gt;=91,"A1",IF(J513&gt;=81,"A2",IF(J513&gt;=71,"B1",IF(J513&gt;=61,"B2",IF(J513&gt;=51,"C1",IF(J513&gt;=41,"C2",IF(J513&gt;=33,"D","E")))))))</f>
        <v>B1</v>
      </c>
      <c r="N513" s="518"/>
    </row>
    <row r="514" spans="2:14" x14ac:dyDescent="0.25">
      <c r="B514" s="547" t="s">
        <v>373</v>
      </c>
      <c r="C514" s="548"/>
      <c r="D514" s="548"/>
      <c r="E514" s="548"/>
      <c r="F514" s="548"/>
      <c r="G514" s="548"/>
      <c r="H514" s="548"/>
      <c r="I514" s="548"/>
      <c r="J514" s="548"/>
      <c r="K514" s="548"/>
      <c r="L514" s="548"/>
      <c r="M514" s="548"/>
      <c r="N514" s="549"/>
    </row>
    <row r="515" spans="2:14" ht="16.5" x14ac:dyDescent="0.3">
      <c r="B515" s="478" t="s">
        <v>375</v>
      </c>
      <c r="C515" s="463"/>
      <c r="D515" s="463"/>
      <c r="E515" s="463"/>
      <c r="F515" s="463"/>
      <c r="G515" s="463" t="s">
        <v>376</v>
      </c>
      <c r="H515" s="463"/>
      <c r="I515" s="463"/>
      <c r="J515" s="463"/>
      <c r="K515" s="463"/>
      <c r="L515" s="463" t="s">
        <v>508</v>
      </c>
      <c r="M515" s="463"/>
      <c r="N515" s="464"/>
    </row>
    <row r="516" spans="2:14" ht="16.5" x14ac:dyDescent="0.3">
      <c r="B516" s="476" t="s">
        <v>377</v>
      </c>
      <c r="C516" s="477"/>
      <c r="D516" s="477"/>
      <c r="E516" s="477"/>
      <c r="F516" s="477"/>
      <c r="G516" s="463" t="s">
        <v>404</v>
      </c>
      <c r="H516" s="463"/>
      <c r="I516" s="463"/>
      <c r="J516" s="463"/>
      <c r="K516" s="463"/>
      <c r="L516" s="463" t="s">
        <v>404</v>
      </c>
      <c r="M516" s="463"/>
      <c r="N516" s="464"/>
    </row>
    <row r="517" spans="2:14" ht="16.5" x14ac:dyDescent="0.3">
      <c r="B517" s="478" t="s">
        <v>378</v>
      </c>
      <c r="C517" s="463"/>
      <c r="D517" s="463"/>
      <c r="E517" s="463"/>
      <c r="F517" s="463"/>
      <c r="G517" s="463"/>
      <c r="H517" s="463"/>
      <c r="I517" s="463"/>
      <c r="J517" s="463"/>
      <c r="K517" s="463"/>
      <c r="L517" s="463"/>
      <c r="M517" s="463"/>
      <c r="N517" s="464"/>
    </row>
    <row r="518" spans="2:14" ht="16.5" x14ac:dyDescent="0.3">
      <c r="B518" s="478" t="s">
        <v>375</v>
      </c>
      <c r="C518" s="463"/>
      <c r="D518" s="463"/>
      <c r="E518" s="463"/>
      <c r="F518" s="463"/>
      <c r="G518" s="463" t="s">
        <v>376</v>
      </c>
      <c r="H518" s="463"/>
      <c r="I518" s="463"/>
      <c r="J518" s="463"/>
      <c r="K518" s="463"/>
      <c r="L518" s="463" t="s">
        <v>508</v>
      </c>
      <c r="M518" s="463"/>
      <c r="N518" s="464"/>
    </row>
    <row r="519" spans="2:14" ht="16.5" x14ac:dyDescent="0.3">
      <c r="B519" s="474" t="s">
        <v>379</v>
      </c>
      <c r="C519" s="475"/>
      <c r="D519" s="475"/>
      <c r="E519" s="475"/>
      <c r="F519" s="475"/>
      <c r="G519" s="463" t="s">
        <v>399</v>
      </c>
      <c r="H519" s="463"/>
      <c r="I519" s="463"/>
      <c r="J519" s="463"/>
      <c r="K519" s="463"/>
      <c r="L519" s="463" t="s">
        <v>399</v>
      </c>
      <c r="M519" s="463"/>
      <c r="N519" s="464"/>
    </row>
    <row r="520" spans="2:14" ht="16.5" x14ac:dyDescent="0.3">
      <c r="B520" s="474" t="s">
        <v>380</v>
      </c>
      <c r="C520" s="475"/>
      <c r="D520" s="475"/>
      <c r="E520" s="475"/>
      <c r="F520" s="475"/>
      <c r="G520" s="463" t="s">
        <v>404</v>
      </c>
      <c r="H520" s="463"/>
      <c r="I520" s="463"/>
      <c r="J520" s="463"/>
      <c r="K520" s="463"/>
      <c r="L520" s="463" t="s">
        <v>399</v>
      </c>
      <c r="M520" s="463"/>
      <c r="N520" s="464"/>
    </row>
    <row r="521" spans="2:14" ht="16.5" x14ac:dyDescent="0.3">
      <c r="B521" s="504" t="s">
        <v>381</v>
      </c>
      <c r="C521" s="505"/>
      <c r="D521" s="505"/>
      <c r="E521" s="505"/>
      <c r="F521" s="506"/>
      <c r="G521" s="465" t="s">
        <v>399</v>
      </c>
      <c r="H521" s="466"/>
      <c r="I521" s="466"/>
      <c r="J521" s="466"/>
      <c r="K521" s="503"/>
      <c r="L521" s="465" t="s">
        <v>394</v>
      </c>
      <c r="M521" s="466"/>
      <c r="N521" s="467"/>
    </row>
    <row r="522" spans="2:14" ht="16.5" x14ac:dyDescent="0.3">
      <c r="B522" s="504" t="s">
        <v>382</v>
      </c>
      <c r="C522" s="505"/>
      <c r="D522" s="505"/>
      <c r="E522" s="505"/>
      <c r="F522" s="506"/>
      <c r="G522" s="465" t="s">
        <v>394</v>
      </c>
      <c r="H522" s="466"/>
      <c r="I522" s="466"/>
      <c r="J522" s="466"/>
      <c r="K522" s="503"/>
      <c r="L522" s="465" t="s">
        <v>394</v>
      </c>
      <c r="M522" s="466"/>
      <c r="N522" s="467"/>
    </row>
    <row r="523" spans="2:14" ht="16.5" x14ac:dyDescent="0.3">
      <c r="B523" s="478" t="s">
        <v>383</v>
      </c>
      <c r="C523" s="463"/>
      <c r="D523" s="463"/>
      <c r="E523" s="463"/>
      <c r="F523" s="463"/>
      <c r="G523" s="463"/>
      <c r="H523" s="463"/>
      <c r="I523" s="463"/>
      <c r="J523" s="463"/>
      <c r="K523" s="463"/>
      <c r="L523" s="463"/>
      <c r="M523" s="463"/>
      <c r="N523" s="464"/>
    </row>
    <row r="524" spans="2:14" ht="16.5" x14ac:dyDescent="0.3">
      <c r="B524" s="478" t="s">
        <v>375</v>
      </c>
      <c r="C524" s="463"/>
      <c r="D524" s="463"/>
      <c r="E524" s="463"/>
      <c r="F524" s="463"/>
      <c r="G524" s="463" t="s">
        <v>376</v>
      </c>
      <c r="H524" s="463"/>
      <c r="I524" s="463"/>
      <c r="J524" s="463"/>
      <c r="K524" s="463"/>
      <c r="L524" s="463" t="s">
        <v>508</v>
      </c>
      <c r="M524" s="463"/>
      <c r="N524" s="464"/>
    </row>
    <row r="525" spans="2:14" ht="16.5" x14ac:dyDescent="0.3">
      <c r="B525" s="476" t="s">
        <v>384</v>
      </c>
      <c r="C525" s="477"/>
      <c r="D525" s="477"/>
      <c r="E525" s="477"/>
      <c r="F525" s="477"/>
      <c r="G525" s="477"/>
      <c r="H525" s="545" t="s">
        <v>573</v>
      </c>
      <c r="I525" s="545"/>
      <c r="J525" s="545"/>
      <c r="K525" s="545"/>
      <c r="L525" s="545"/>
      <c r="M525" s="545"/>
      <c r="N525" s="546"/>
    </row>
    <row r="526" spans="2:14" ht="16.5" x14ac:dyDescent="0.3">
      <c r="B526" s="221" t="s">
        <v>385</v>
      </c>
      <c r="C526" s="537" t="s">
        <v>584</v>
      </c>
      <c r="D526" s="538"/>
      <c r="E526" s="538"/>
      <c r="F526" s="538"/>
      <c r="G526" s="538"/>
      <c r="H526" s="226" t="s">
        <v>509</v>
      </c>
      <c r="I526" s="226"/>
      <c r="J526" s="227"/>
      <c r="K526" s="227" t="s">
        <v>589</v>
      </c>
      <c r="L526" s="227"/>
      <c r="M526" s="227"/>
      <c r="N526" s="228"/>
    </row>
    <row r="527" spans="2:14" ht="15" customHeight="1" x14ac:dyDescent="0.25">
      <c r="B527" s="483" t="s">
        <v>510</v>
      </c>
      <c r="C527" s="484"/>
      <c r="D527" s="484"/>
      <c r="E527" s="484"/>
      <c r="F527" s="484"/>
      <c r="G527" s="519"/>
      <c r="H527" s="533" t="s">
        <v>511</v>
      </c>
      <c r="I527" s="484"/>
      <c r="J527" s="484"/>
      <c r="K527" s="484"/>
      <c r="L527" s="484"/>
      <c r="M527" s="484"/>
      <c r="N527" s="485"/>
    </row>
    <row r="528" spans="2:14" ht="15" customHeight="1" x14ac:dyDescent="0.25">
      <c r="B528" s="479"/>
      <c r="C528" s="480"/>
      <c r="D528" s="480"/>
      <c r="E528" s="480"/>
      <c r="F528" s="480"/>
      <c r="G528" s="523"/>
      <c r="H528" s="536"/>
      <c r="I528" s="480"/>
      <c r="J528" s="480"/>
      <c r="K528" s="480"/>
      <c r="L528" s="480"/>
      <c r="M528" s="480"/>
      <c r="N528" s="481"/>
    </row>
    <row r="529" spans="2:14" ht="0.75" customHeight="1" x14ac:dyDescent="0.3">
      <c r="B529" s="221"/>
      <c r="C529" s="222"/>
      <c r="D529" s="222"/>
      <c r="E529" s="170"/>
      <c r="F529" s="170"/>
      <c r="G529" s="170"/>
      <c r="H529" s="170"/>
      <c r="I529" s="170"/>
      <c r="J529" s="170"/>
      <c r="K529" s="222"/>
      <c r="L529" s="222"/>
      <c r="M529" s="222"/>
      <c r="N529" s="171"/>
    </row>
    <row r="530" spans="2:14" ht="1.5" hidden="1" customHeight="1" x14ac:dyDescent="0.3">
      <c r="B530" s="221"/>
      <c r="C530" s="222"/>
      <c r="D530" s="222"/>
      <c r="E530" s="170"/>
      <c r="F530" s="170"/>
      <c r="G530" s="170"/>
      <c r="H530" s="170"/>
      <c r="I530" s="170"/>
      <c r="J530" s="170"/>
      <c r="K530" s="222"/>
      <c r="L530" s="222"/>
      <c r="M530" s="222"/>
      <c r="N530" s="171"/>
    </row>
    <row r="531" spans="2:14" ht="12" customHeight="1" x14ac:dyDescent="0.3">
      <c r="B531" s="482"/>
      <c r="C531" s="466"/>
      <c r="D531" s="466"/>
      <c r="E531" s="466"/>
      <c r="F531" s="466"/>
      <c r="G531" s="466"/>
      <c r="H531" s="466"/>
      <c r="I531" s="466"/>
      <c r="J531" s="466"/>
      <c r="K531" s="466"/>
      <c r="L531" s="466"/>
      <c r="M531" s="466"/>
      <c r="N531" s="467"/>
    </row>
    <row r="532" spans="2:14" ht="16.5" x14ac:dyDescent="0.3">
      <c r="B532" s="478" t="s">
        <v>386</v>
      </c>
      <c r="C532" s="463"/>
      <c r="D532" s="463"/>
      <c r="E532" s="463"/>
      <c r="F532" s="463"/>
      <c r="G532" s="463"/>
      <c r="H532" s="463"/>
      <c r="I532" s="465" t="s">
        <v>387</v>
      </c>
      <c r="J532" s="466"/>
      <c r="K532" s="466"/>
      <c r="L532" s="466"/>
      <c r="M532" s="466"/>
      <c r="N532" s="467"/>
    </row>
    <row r="533" spans="2:14" ht="16.5" x14ac:dyDescent="0.3">
      <c r="B533" s="219" t="s">
        <v>388</v>
      </c>
      <c r="C533" s="463" t="s">
        <v>19</v>
      </c>
      <c r="D533" s="463"/>
      <c r="E533" s="465" t="s">
        <v>388</v>
      </c>
      <c r="F533" s="503"/>
      <c r="G533" s="463" t="s">
        <v>19</v>
      </c>
      <c r="H533" s="463"/>
      <c r="I533" s="267"/>
      <c r="J533" s="254"/>
      <c r="K533" s="268" t="s">
        <v>389</v>
      </c>
      <c r="L533" s="226"/>
      <c r="M533" s="269" t="s">
        <v>19</v>
      </c>
      <c r="N533" s="256"/>
    </row>
    <row r="534" spans="2:14" ht="16.5" x14ac:dyDescent="0.3">
      <c r="B534" s="219" t="s">
        <v>390</v>
      </c>
      <c r="C534" s="463" t="s">
        <v>391</v>
      </c>
      <c r="D534" s="463"/>
      <c r="E534" s="463" t="s">
        <v>392</v>
      </c>
      <c r="F534" s="463"/>
      <c r="G534" s="463" t="s">
        <v>393</v>
      </c>
      <c r="H534" s="463"/>
      <c r="I534" s="267"/>
      <c r="J534" s="254"/>
      <c r="K534" s="465">
        <v>3</v>
      </c>
      <c r="L534" s="503"/>
      <c r="M534" s="249" t="s">
        <v>394</v>
      </c>
      <c r="N534" s="256"/>
    </row>
    <row r="535" spans="2:14" ht="16.5" x14ac:dyDescent="0.3">
      <c r="B535" s="219" t="s">
        <v>395</v>
      </c>
      <c r="C535" s="463" t="s">
        <v>396</v>
      </c>
      <c r="D535" s="463"/>
      <c r="E535" s="463" t="s">
        <v>397</v>
      </c>
      <c r="F535" s="463"/>
      <c r="G535" s="463" t="s">
        <v>398</v>
      </c>
      <c r="H535" s="463"/>
      <c r="I535" s="267"/>
      <c r="J535" s="254"/>
      <c r="K535" s="465">
        <v>2</v>
      </c>
      <c r="L535" s="503"/>
      <c r="M535" s="249" t="s">
        <v>399</v>
      </c>
      <c r="N535" s="256"/>
    </row>
    <row r="536" spans="2:14" ht="16.5" x14ac:dyDescent="0.3">
      <c r="B536" s="219" t="s">
        <v>400</v>
      </c>
      <c r="C536" s="463" t="s">
        <v>401</v>
      </c>
      <c r="D536" s="463"/>
      <c r="E536" s="463" t="s">
        <v>402</v>
      </c>
      <c r="F536" s="463"/>
      <c r="G536" s="463" t="s">
        <v>403</v>
      </c>
      <c r="H536" s="463"/>
      <c r="I536" s="267"/>
      <c r="J536" s="254"/>
      <c r="K536" s="465">
        <v>1</v>
      </c>
      <c r="L536" s="503"/>
      <c r="M536" s="249" t="s">
        <v>404</v>
      </c>
      <c r="N536" s="256"/>
    </row>
    <row r="537" spans="2:14" ht="17.25" thickBot="1" x14ac:dyDescent="0.35">
      <c r="B537" s="270" t="s">
        <v>405</v>
      </c>
      <c r="C537" s="544" t="s">
        <v>406</v>
      </c>
      <c r="D537" s="544"/>
      <c r="E537" s="544" t="s">
        <v>407</v>
      </c>
      <c r="F537" s="544"/>
      <c r="G537" s="544" t="s">
        <v>408</v>
      </c>
      <c r="H537" s="544"/>
      <c r="I537" s="271"/>
      <c r="J537" s="272"/>
      <c r="K537" s="272"/>
      <c r="L537" s="272"/>
      <c r="M537" s="272"/>
      <c r="N537" s="273"/>
    </row>
    <row r="538" spans="2:14" ht="15.75" thickBot="1" x14ac:dyDescent="0.3"/>
    <row r="539" spans="2:14" x14ac:dyDescent="0.25">
      <c r="B539" s="495" t="s">
        <v>495</v>
      </c>
      <c r="C539" s="496"/>
      <c r="D539" s="496"/>
      <c r="E539" s="496"/>
      <c r="F539" s="496"/>
      <c r="G539" s="496"/>
      <c r="H539" s="496"/>
      <c r="I539" s="496"/>
      <c r="J539" s="496"/>
      <c r="K539" s="497" t="s">
        <v>496</v>
      </c>
      <c r="L539" s="497"/>
      <c r="M539" s="497"/>
      <c r="N539" s="498"/>
    </row>
    <row r="540" spans="2:14" ht="26.25" customHeight="1" x14ac:dyDescent="0.3">
      <c r="B540" s="499" t="s">
        <v>528</v>
      </c>
      <c r="C540" s="500"/>
      <c r="D540" s="500"/>
      <c r="E540" s="500"/>
      <c r="F540" s="500"/>
      <c r="G540" s="500"/>
      <c r="H540" s="500"/>
      <c r="I540" s="500"/>
      <c r="J540" s="500"/>
      <c r="K540" s="500"/>
      <c r="L540" s="500"/>
      <c r="M540" s="500"/>
      <c r="N540" s="501"/>
    </row>
    <row r="541" spans="2:14" ht="15" customHeight="1" x14ac:dyDescent="0.25">
      <c r="B541" s="251"/>
      <c r="C541" s="502" t="s">
        <v>497</v>
      </c>
      <c r="D541" s="502"/>
      <c r="E541" s="229" t="s">
        <v>498</v>
      </c>
      <c r="F541" s="139"/>
      <c r="G541" s="508"/>
      <c r="H541" s="508"/>
      <c r="J541" s="139" t="s">
        <v>499</v>
      </c>
      <c r="K541" s="139"/>
      <c r="L541" s="152" t="s">
        <v>500</v>
      </c>
      <c r="N541" s="156"/>
    </row>
    <row r="542" spans="2:14" ht="16.5" x14ac:dyDescent="0.3">
      <c r="B542" s="479" t="s">
        <v>512</v>
      </c>
      <c r="C542" s="480"/>
      <c r="D542" s="480"/>
      <c r="E542" s="480"/>
      <c r="F542" s="480"/>
      <c r="G542" s="480"/>
      <c r="H542" s="480"/>
      <c r="I542" s="480"/>
      <c r="J542" s="480"/>
      <c r="K542" s="480"/>
      <c r="L542" s="480"/>
      <c r="M542" s="480"/>
      <c r="N542" s="481"/>
    </row>
    <row r="543" spans="2:14" ht="16.5" x14ac:dyDescent="0.3">
      <c r="B543" s="482" t="s">
        <v>513</v>
      </c>
      <c r="C543" s="466"/>
      <c r="D543" s="466"/>
      <c r="E543" s="466"/>
      <c r="F543" s="466"/>
      <c r="G543" s="466"/>
      <c r="H543" s="466"/>
      <c r="I543" s="466"/>
      <c r="J543" s="466"/>
      <c r="K543" s="466"/>
      <c r="L543" s="466"/>
      <c r="M543" s="466"/>
      <c r="N543" s="467"/>
    </row>
    <row r="544" spans="2:14" ht="16.5" x14ac:dyDescent="0.3">
      <c r="B544" s="483" t="s">
        <v>501</v>
      </c>
      <c r="C544" s="484"/>
      <c r="D544" s="484"/>
      <c r="E544" s="484"/>
      <c r="F544" s="484"/>
      <c r="G544" s="484"/>
      <c r="H544" s="484"/>
      <c r="I544" s="484"/>
      <c r="J544" s="484"/>
      <c r="K544" s="484"/>
      <c r="L544" s="484"/>
      <c r="M544" s="484"/>
      <c r="N544" s="485"/>
    </row>
    <row r="545" spans="2:14" ht="16.5" x14ac:dyDescent="0.3">
      <c r="B545" s="493" t="s">
        <v>520</v>
      </c>
      <c r="C545" s="494"/>
      <c r="D545" s="252">
        <v>12</v>
      </c>
      <c r="E545" s="252"/>
      <c r="F545" s="252"/>
      <c r="G545" s="252"/>
      <c r="H545" s="253" t="s">
        <v>519</v>
      </c>
      <c r="I545" s="252"/>
      <c r="J545" s="253"/>
      <c r="K545" s="542" t="s">
        <v>77</v>
      </c>
      <c r="L545" s="542"/>
      <c r="M545" s="252"/>
      <c r="N545" s="276"/>
    </row>
    <row r="546" spans="2:14" ht="15.75" customHeight="1" x14ac:dyDescent="0.3">
      <c r="B546" s="461" t="s">
        <v>521</v>
      </c>
      <c r="C546" s="462"/>
      <c r="D546" s="468">
        <v>40294</v>
      </c>
      <c r="E546" s="469"/>
      <c r="F546" s="254"/>
      <c r="G546" s="254"/>
      <c r="H546" s="255" t="s">
        <v>522</v>
      </c>
      <c r="I546" s="254"/>
      <c r="J546" s="255"/>
      <c r="K546" s="469">
        <v>949</v>
      </c>
      <c r="L546" s="469"/>
      <c r="M546" s="254"/>
      <c r="N546" s="256"/>
    </row>
    <row r="547" spans="2:14" ht="28.5" customHeight="1" x14ac:dyDescent="0.3">
      <c r="B547" s="470" t="s">
        <v>523</v>
      </c>
      <c r="C547" s="471"/>
      <c r="D547" s="472" t="s">
        <v>129</v>
      </c>
      <c r="E547" s="472"/>
      <c r="F547" s="472" t="e">
        <f>VLOOKUP(#REF!,PROFILE!#REF!,3,0)</f>
        <v>#REF!</v>
      </c>
      <c r="G547" s="472"/>
      <c r="H547" s="257" t="s">
        <v>524</v>
      </c>
      <c r="I547" s="257"/>
      <c r="J547" s="259"/>
      <c r="K547" s="472" t="s">
        <v>130</v>
      </c>
      <c r="L547" s="472"/>
      <c r="M547" s="472" t="e">
        <f>VLOOKUP(F546,PROFILE!C534:J559,2,0)</f>
        <v>#N/A</v>
      </c>
      <c r="N547" s="473"/>
    </row>
    <row r="548" spans="2:14" ht="16.5" x14ac:dyDescent="0.3">
      <c r="B548" s="487" t="s">
        <v>502</v>
      </c>
      <c r="C548" s="488"/>
      <c r="D548" s="488"/>
      <c r="E548" s="488"/>
      <c r="F548" s="488"/>
      <c r="G548" s="488"/>
      <c r="H548" s="488"/>
      <c r="I548" s="488"/>
      <c r="J548" s="488"/>
      <c r="K548" s="488"/>
      <c r="L548" s="488"/>
      <c r="M548" s="488"/>
      <c r="N548" s="489"/>
    </row>
    <row r="549" spans="2:14" ht="19.5" customHeight="1" x14ac:dyDescent="0.25">
      <c r="B549" s="507" t="s">
        <v>503</v>
      </c>
      <c r="C549" s="459" t="s">
        <v>525</v>
      </c>
      <c r="D549" s="459"/>
      <c r="E549" s="459"/>
      <c r="F549" s="459"/>
      <c r="G549" s="459"/>
      <c r="H549" s="459"/>
      <c r="I549" s="459" t="s">
        <v>526</v>
      </c>
      <c r="J549" s="459"/>
      <c r="K549" s="459"/>
      <c r="L549" s="459"/>
      <c r="M549" s="459"/>
      <c r="N549" s="460"/>
    </row>
    <row r="550" spans="2:14" ht="70.5" customHeight="1" x14ac:dyDescent="0.25">
      <c r="B550" s="507"/>
      <c r="C550" s="153" t="s">
        <v>515</v>
      </c>
      <c r="D550" s="153" t="s">
        <v>516</v>
      </c>
      <c r="E550" s="153" t="s">
        <v>527</v>
      </c>
      <c r="F550" s="153" t="s">
        <v>514</v>
      </c>
      <c r="G550" s="153" t="s">
        <v>518</v>
      </c>
      <c r="H550" s="223" t="s">
        <v>34</v>
      </c>
      <c r="I550" s="153" t="s">
        <v>515</v>
      </c>
      <c r="J550" s="153" t="s">
        <v>516</v>
      </c>
      <c r="K550" s="153" t="s">
        <v>527</v>
      </c>
      <c r="L550" s="153" t="s">
        <v>517</v>
      </c>
      <c r="M550" s="153" t="s">
        <v>518</v>
      </c>
      <c r="N550" s="224" t="s">
        <v>34</v>
      </c>
    </row>
    <row r="551" spans="2:14" ht="16.5" x14ac:dyDescent="0.3">
      <c r="B551" s="219" t="s">
        <v>11</v>
      </c>
      <c r="C551" s="277">
        <v>8.5</v>
      </c>
      <c r="D551" s="261">
        <v>4</v>
      </c>
      <c r="E551" s="261">
        <v>5</v>
      </c>
      <c r="F551" s="277">
        <v>70</v>
      </c>
      <c r="G551" s="284">
        <f t="shared" ref="G551" si="49">SUM(C551:F551)</f>
        <v>87.5</v>
      </c>
      <c r="H551" s="261" t="str">
        <f t="shared" ref="H551:H555" si="50">IF(G551&gt;=91,"A1",IF(G551&gt;=81,"A2",IF(G551&gt;=71,"B1",IF(G551&gt;=61,"B2",IF(G551&gt;=51,"C1",IF(G551&gt;=41,"C2",IF(G551&gt;=33,"D","E")))))))</f>
        <v>A2</v>
      </c>
      <c r="I551" s="261">
        <v>7.5</v>
      </c>
      <c r="J551" s="261">
        <v>5</v>
      </c>
      <c r="K551" s="261">
        <v>5</v>
      </c>
      <c r="L551" s="262">
        <v>63</v>
      </c>
      <c r="M551" s="159">
        <f>SUM(I551:L551)</f>
        <v>80.5</v>
      </c>
      <c r="N551" s="230" t="str">
        <f t="shared" ref="N551:N555" si="51">IF(M551&gt;=91,"A1",IF(M551&gt;=81,"A2",IF(M551&gt;=71,"B1",IF(M551&gt;=61,"B2",IF(M551&gt;=51,"C1",IF(M551&gt;=41,"C2",IF(M551&gt;=33,"D","E")))))))</f>
        <v>B1</v>
      </c>
    </row>
    <row r="552" spans="2:14" ht="16.5" x14ac:dyDescent="0.3">
      <c r="B552" s="219" t="s">
        <v>12</v>
      </c>
      <c r="C552" s="277">
        <v>8.75</v>
      </c>
      <c r="D552" s="261">
        <v>4</v>
      </c>
      <c r="E552" s="261">
        <v>5</v>
      </c>
      <c r="F552" s="261">
        <v>67</v>
      </c>
      <c r="G552" s="223">
        <f t="shared" ref="G552:G555" si="52">SUM(C552:F552)</f>
        <v>84.75</v>
      </c>
      <c r="H552" s="261" t="str">
        <f t="shared" si="50"/>
        <v>A2</v>
      </c>
      <c r="I552" s="261">
        <v>8.5</v>
      </c>
      <c r="J552" s="261">
        <v>5</v>
      </c>
      <c r="K552" s="261">
        <v>4</v>
      </c>
      <c r="L552" s="261">
        <v>69.5</v>
      </c>
      <c r="M552" s="159">
        <f t="shared" ref="M552:M559" si="53">SUM(I552:L552)</f>
        <v>87</v>
      </c>
      <c r="N552" s="230" t="str">
        <f t="shared" si="51"/>
        <v>A2</v>
      </c>
    </row>
    <row r="553" spans="2:14" ht="16.5" x14ac:dyDescent="0.3">
      <c r="B553" s="219" t="s">
        <v>504</v>
      </c>
      <c r="C553" s="261">
        <v>7</v>
      </c>
      <c r="D553" s="261">
        <v>4</v>
      </c>
      <c r="E553" s="261">
        <v>4.5</v>
      </c>
      <c r="F553" s="261">
        <v>64</v>
      </c>
      <c r="G553" s="223">
        <f t="shared" si="52"/>
        <v>79.5</v>
      </c>
      <c r="H553" s="261" t="str">
        <f t="shared" si="50"/>
        <v>B1</v>
      </c>
      <c r="I553" s="261">
        <v>8</v>
      </c>
      <c r="J553" s="261">
        <v>5</v>
      </c>
      <c r="K553" s="261">
        <v>4</v>
      </c>
      <c r="L553" s="261">
        <v>69</v>
      </c>
      <c r="M553" s="159">
        <f t="shared" si="53"/>
        <v>86</v>
      </c>
      <c r="N553" s="230" t="str">
        <f t="shared" si="51"/>
        <v>A2</v>
      </c>
    </row>
    <row r="554" spans="2:14" ht="16.5" x14ac:dyDescent="0.3">
      <c r="B554" s="219" t="s">
        <v>22</v>
      </c>
      <c r="C554" s="261">
        <v>9.5</v>
      </c>
      <c r="D554" s="261">
        <v>5</v>
      </c>
      <c r="E554" s="261">
        <v>5</v>
      </c>
      <c r="F554" s="261">
        <v>72</v>
      </c>
      <c r="G554" s="223">
        <f t="shared" si="52"/>
        <v>91.5</v>
      </c>
      <c r="H554" s="261" t="str">
        <f t="shared" si="50"/>
        <v>A1</v>
      </c>
      <c r="I554" s="261">
        <v>8.25</v>
      </c>
      <c r="J554" s="274">
        <v>4</v>
      </c>
      <c r="K554" s="264">
        <v>4</v>
      </c>
      <c r="L554" s="261">
        <v>75</v>
      </c>
      <c r="M554" s="159">
        <f t="shared" si="53"/>
        <v>91.25</v>
      </c>
      <c r="N554" s="230" t="str">
        <f t="shared" si="51"/>
        <v>A1</v>
      </c>
    </row>
    <row r="555" spans="2:14" ht="16.5" x14ac:dyDescent="0.3">
      <c r="B555" s="219" t="s">
        <v>25</v>
      </c>
      <c r="C555" s="261">
        <v>8.5</v>
      </c>
      <c r="D555" s="261">
        <v>5</v>
      </c>
      <c r="E555" s="261">
        <v>5</v>
      </c>
      <c r="F555" s="261">
        <v>65.5</v>
      </c>
      <c r="G555" s="223">
        <f t="shared" si="52"/>
        <v>84</v>
      </c>
      <c r="H555" s="261" t="str">
        <f t="shared" si="50"/>
        <v>A2</v>
      </c>
      <c r="I555" s="261">
        <v>7</v>
      </c>
      <c r="J555" s="261">
        <v>5</v>
      </c>
      <c r="K555" s="261">
        <v>5</v>
      </c>
      <c r="L555" s="261">
        <v>69.5</v>
      </c>
      <c r="M555" s="159">
        <f t="shared" si="53"/>
        <v>86.5</v>
      </c>
      <c r="N555" s="230" t="str">
        <f t="shared" si="51"/>
        <v>A2</v>
      </c>
    </row>
    <row r="556" spans="2:14" ht="16.5" x14ac:dyDescent="0.3">
      <c r="B556" s="219" t="s">
        <v>505</v>
      </c>
      <c r="C556" s="220"/>
      <c r="D556" s="220"/>
      <c r="E556" s="220"/>
      <c r="F556" s="261">
        <v>49</v>
      </c>
      <c r="G556" s="159">
        <f t="shared" ref="G556:G559" si="54">SUM(C556:F556)</f>
        <v>49</v>
      </c>
      <c r="H556" s="176"/>
      <c r="I556" s="220"/>
      <c r="J556" s="220"/>
      <c r="K556" s="220"/>
      <c r="L556" s="7">
        <v>48</v>
      </c>
      <c r="M556" s="159">
        <f t="shared" si="53"/>
        <v>48</v>
      </c>
      <c r="N556" s="224"/>
    </row>
    <row r="557" spans="2:14" ht="16.5" x14ac:dyDescent="0.3">
      <c r="B557" s="219" t="s">
        <v>487</v>
      </c>
      <c r="C557" s="220"/>
      <c r="D557" s="220"/>
      <c r="E557" s="220"/>
      <c r="F557" s="73">
        <v>41.5</v>
      </c>
      <c r="G557" s="159">
        <f t="shared" si="54"/>
        <v>41.5</v>
      </c>
      <c r="H557" s="223"/>
      <c r="I557" s="220"/>
      <c r="J557" s="220"/>
      <c r="K557" s="220"/>
      <c r="L557" s="7">
        <v>47</v>
      </c>
      <c r="M557" s="159">
        <f t="shared" si="53"/>
        <v>47</v>
      </c>
      <c r="N557" s="224"/>
    </row>
    <row r="558" spans="2:14" ht="16.5" x14ac:dyDescent="0.3">
      <c r="B558" s="219" t="s">
        <v>506</v>
      </c>
      <c r="C558" s="220"/>
      <c r="D558" s="220"/>
      <c r="E558" s="220"/>
      <c r="F558" s="73">
        <v>50</v>
      </c>
      <c r="G558" s="159">
        <f t="shared" si="54"/>
        <v>50</v>
      </c>
      <c r="H558" s="223"/>
      <c r="I558" s="220"/>
      <c r="J558" s="220"/>
      <c r="K558" s="220"/>
      <c r="L558" s="7">
        <v>45</v>
      </c>
      <c r="M558" s="159">
        <f t="shared" si="53"/>
        <v>45</v>
      </c>
      <c r="N558" s="224"/>
    </row>
    <row r="559" spans="2:14" ht="16.5" x14ac:dyDescent="0.3">
      <c r="B559" s="219" t="s">
        <v>557</v>
      </c>
      <c r="C559" s="220"/>
      <c r="D559" s="220"/>
      <c r="E559" s="220"/>
      <c r="F559" s="73">
        <v>45.5</v>
      </c>
      <c r="G559" s="159">
        <f t="shared" si="54"/>
        <v>45.5</v>
      </c>
      <c r="H559" s="218"/>
      <c r="I559" s="220"/>
      <c r="J559" s="220"/>
      <c r="K559" s="220"/>
      <c r="L559" s="7">
        <v>41.5</v>
      </c>
      <c r="M559" s="159">
        <f t="shared" si="53"/>
        <v>41.5</v>
      </c>
      <c r="N559" s="224"/>
    </row>
    <row r="560" spans="2:14" ht="30.75" customHeight="1" x14ac:dyDescent="0.3">
      <c r="B560" s="231" t="s">
        <v>536</v>
      </c>
      <c r="C560" s="463">
        <v>500</v>
      </c>
      <c r="D560" s="463"/>
      <c r="E560" s="486" t="s">
        <v>538</v>
      </c>
      <c r="F560" s="486"/>
      <c r="G560" s="465">
        <f>C561*100/500</f>
        <v>85.45</v>
      </c>
      <c r="H560" s="503"/>
      <c r="I560" s="486" t="s">
        <v>558</v>
      </c>
      <c r="J560" s="486"/>
      <c r="K560" s="222">
        <v>500</v>
      </c>
      <c r="L560" s="486" t="s">
        <v>560</v>
      </c>
      <c r="M560" s="486"/>
      <c r="N560" s="224">
        <f>K561*100/500</f>
        <v>86.25</v>
      </c>
    </row>
    <row r="561" spans="2:14" ht="25.5" customHeight="1" x14ac:dyDescent="0.3">
      <c r="B561" s="231" t="s">
        <v>537</v>
      </c>
      <c r="C561" s="511">
        <f>SUM(G551:G555)</f>
        <v>427.25</v>
      </c>
      <c r="D561" s="511"/>
      <c r="E561" s="486" t="s">
        <v>539</v>
      </c>
      <c r="F561" s="486"/>
      <c r="G561" s="509" t="str">
        <f>IF(G560&gt;=91,"A1",IF(G560&gt;=81,"A2",IF(G560&gt;=71,"B1",IF(G560&gt;=61,"B2",IF(G560&gt;=51,"C1",IF(G560&gt;=41,"C2",IF(G560&gt;=33,"D","E")))))))</f>
        <v>A2</v>
      </c>
      <c r="H561" s="510"/>
      <c r="I561" s="486" t="s">
        <v>559</v>
      </c>
      <c r="J561" s="486"/>
      <c r="K561" s="216">
        <f>SUM(M551:M555)</f>
        <v>431.25</v>
      </c>
      <c r="L561" s="486" t="s">
        <v>561</v>
      </c>
      <c r="M561" s="486"/>
      <c r="N561" s="230" t="str">
        <f>IF(N560&gt;=91,"A1",IF(N560&gt;=81,"A2",IF(N560&gt;=71,"B1",IF(N560&gt;=61,"B2",IF(N560&gt;=51,"C1",IF(N560&gt;=41,"C2",IF(N560&gt;=33,"D","E")))))))</f>
        <v>A2</v>
      </c>
    </row>
    <row r="562" spans="2:14" ht="35.25" customHeight="1" x14ac:dyDescent="0.3">
      <c r="B562" s="512" t="s">
        <v>556</v>
      </c>
      <c r="C562" s="513"/>
      <c r="D562" s="514"/>
      <c r="E562" s="515">
        <f>C561+K561</f>
        <v>858.5</v>
      </c>
      <c r="F562" s="516"/>
      <c r="G562" s="490" t="s">
        <v>562</v>
      </c>
      <c r="H562" s="491"/>
      <c r="I562" s="492"/>
      <c r="J562" s="278">
        <f>E562*100/1000</f>
        <v>85.85</v>
      </c>
      <c r="K562" s="266" t="s">
        <v>507</v>
      </c>
      <c r="L562" s="266"/>
      <c r="M562" s="517" t="str">
        <f>IF(J562&gt;=91,"A1",IF(J562&gt;=81,"A2",IF(J562&gt;=71,"B1",IF(J562&gt;=61,"B2",IF(J562&gt;=51,"C1",IF(J562&gt;=41,"C2",IF(J562&gt;=33,"D","E")))))))</f>
        <v>A2</v>
      </c>
      <c r="N562" s="518"/>
    </row>
    <row r="563" spans="2:14" x14ac:dyDescent="0.25">
      <c r="B563" s="547" t="s">
        <v>373</v>
      </c>
      <c r="C563" s="548"/>
      <c r="D563" s="548"/>
      <c r="E563" s="548"/>
      <c r="F563" s="548"/>
      <c r="G563" s="548"/>
      <c r="H563" s="548"/>
      <c r="I563" s="548"/>
      <c r="J563" s="548"/>
      <c r="K563" s="548"/>
      <c r="L563" s="548"/>
      <c r="M563" s="548"/>
      <c r="N563" s="549"/>
    </row>
    <row r="564" spans="2:14" ht="16.5" x14ac:dyDescent="0.3">
      <c r="B564" s="478" t="s">
        <v>375</v>
      </c>
      <c r="C564" s="463"/>
      <c r="D564" s="463"/>
      <c r="E564" s="463"/>
      <c r="F564" s="463"/>
      <c r="G564" s="463" t="s">
        <v>376</v>
      </c>
      <c r="H564" s="463"/>
      <c r="I564" s="463"/>
      <c r="J564" s="463"/>
      <c r="K564" s="463"/>
      <c r="L564" s="463" t="s">
        <v>508</v>
      </c>
      <c r="M564" s="463"/>
      <c r="N564" s="464"/>
    </row>
    <row r="565" spans="2:14" ht="16.5" x14ac:dyDescent="0.3">
      <c r="B565" s="476" t="s">
        <v>377</v>
      </c>
      <c r="C565" s="477"/>
      <c r="D565" s="477"/>
      <c r="E565" s="477"/>
      <c r="F565" s="477"/>
      <c r="G565" s="463" t="s">
        <v>404</v>
      </c>
      <c r="H565" s="463"/>
      <c r="I565" s="463"/>
      <c r="J565" s="463"/>
      <c r="K565" s="463"/>
      <c r="L565" s="463" t="s">
        <v>404</v>
      </c>
      <c r="M565" s="463"/>
      <c r="N565" s="464"/>
    </row>
    <row r="566" spans="2:14" ht="16.5" x14ac:dyDescent="0.3">
      <c r="B566" s="478" t="s">
        <v>378</v>
      </c>
      <c r="C566" s="463"/>
      <c r="D566" s="463"/>
      <c r="E566" s="463"/>
      <c r="F566" s="463"/>
      <c r="G566" s="463"/>
      <c r="H566" s="463"/>
      <c r="I566" s="463"/>
      <c r="J566" s="463"/>
      <c r="K566" s="463"/>
      <c r="L566" s="463"/>
      <c r="M566" s="463"/>
      <c r="N566" s="464"/>
    </row>
    <row r="567" spans="2:14" ht="16.5" x14ac:dyDescent="0.3">
      <c r="B567" s="478" t="s">
        <v>375</v>
      </c>
      <c r="C567" s="463"/>
      <c r="D567" s="463"/>
      <c r="E567" s="463"/>
      <c r="F567" s="463"/>
      <c r="G567" s="463" t="s">
        <v>376</v>
      </c>
      <c r="H567" s="463"/>
      <c r="I567" s="463"/>
      <c r="J567" s="463"/>
      <c r="K567" s="463"/>
      <c r="L567" s="463" t="s">
        <v>508</v>
      </c>
      <c r="M567" s="463"/>
      <c r="N567" s="464"/>
    </row>
    <row r="568" spans="2:14" ht="16.5" x14ac:dyDescent="0.3">
      <c r="B568" s="474" t="s">
        <v>379</v>
      </c>
      <c r="C568" s="475"/>
      <c r="D568" s="475"/>
      <c r="E568" s="475"/>
      <c r="F568" s="475"/>
      <c r="G568" s="463" t="s">
        <v>399</v>
      </c>
      <c r="H568" s="463"/>
      <c r="I568" s="463"/>
      <c r="J568" s="463"/>
      <c r="K568" s="463"/>
      <c r="L568" s="463" t="s">
        <v>399</v>
      </c>
      <c r="M568" s="463"/>
      <c r="N568" s="464"/>
    </row>
    <row r="569" spans="2:14" ht="16.5" x14ac:dyDescent="0.3">
      <c r="B569" s="474" t="s">
        <v>380</v>
      </c>
      <c r="C569" s="475"/>
      <c r="D569" s="475"/>
      <c r="E569" s="475"/>
      <c r="F569" s="475"/>
      <c r="G569" s="463" t="s">
        <v>394</v>
      </c>
      <c r="H569" s="463"/>
      <c r="I569" s="463"/>
      <c r="J569" s="463"/>
      <c r="K569" s="463"/>
      <c r="L569" s="463" t="s">
        <v>394</v>
      </c>
      <c r="M569" s="463"/>
      <c r="N569" s="464"/>
    </row>
    <row r="570" spans="2:14" ht="16.5" x14ac:dyDescent="0.3">
      <c r="B570" s="504" t="s">
        <v>381</v>
      </c>
      <c r="C570" s="505"/>
      <c r="D570" s="505"/>
      <c r="E570" s="505"/>
      <c r="F570" s="506"/>
      <c r="G570" s="465" t="s">
        <v>394</v>
      </c>
      <c r="H570" s="466"/>
      <c r="I570" s="466"/>
      <c r="J570" s="466"/>
      <c r="K570" s="503"/>
      <c r="L570" s="465" t="s">
        <v>394</v>
      </c>
      <c r="M570" s="466"/>
      <c r="N570" s="467"/>
    </row>
    <row r="571" spans="2:14" ht="16.5" x14ac:dyDescent="0.3">
      <c r="B571" s="504" t="s">
        <v>382</v>
      </c>
      <c r="C571" s="505"/>
      <c r="D571" s="505"/>
      <c r="E571" s="505"/>
      <c r="F571" s="506"/>
      <c r="G571" s="465" t="s">
        <v>394</v>
      </c>
      <c r="H571" s="466"/>
      <c r="I571" s="466"/>
      <c r="J571" s="466"/>
      <c r="K571" s="503"/>
      <c r="L571" s="465" t="s">
        <v>394</v>
      </c>
      <c r="M571" s="466"/>
      <c r="N571" s="467"/>
    </row>
    <row r="572" spans="2:14" ht="16.5" x14ac:dyDescent="0.3">
      <c r="B572" s="478" t="s">
        <v>383</v>
      </c>
      <c r="C572" s="463"/>
      <c r="D572" s="463"/>
      <c r="E572" s="463"/>
      <c r="F572" s="463"/>
      <c r="G572" s="463"/>
      <c r="H572" s="463"/>
      <c r="I572" s="463"/>
      <c r="J572" s="463"/>
      <c r="K572" s="463"/>
      <c r="L572" s="463"/>
      <c r="M572" s="463"/>
      <c r="N572" s="464"/>
    </row>
    <row r="573" spans="2:14" ht="16.5" x14ac:dyDescent="0.3">
      <c r="B573" s="478" t="s">
        <v>375</v>
      </c>
      <c r="C573" s="463"/>
      <c r="D573" s="463"/>
      <c r="E573" s="463"/>
      <c r="F573" s="463"/>
      <c r="G573" s="463" t="s">
        <v>376</v>
      </c>
      <c r="H573" s="463"/>
      <c r="I573" s="463"/>
      <c r="J573" s="463"/>
      <c r="K573" s="463"/>
      <c r="L573" s="463" t="s">
        <v>508</v>
      </c>
      <c r="M573" s="463"/>
      <c r="N573" s="464"/>
    </row>
    <row r="574" spans="2:14" ht="16.5" x14ac:dyDescent="0.3">
      <c r="B574" s="476" t="s">
        <v>384</v>
      </c>
      <c r="C574" s="477"/>
      <c r="D574" s="477"/>
      <c r="E574" s="477"/>
      <c r="F574" s="477"/>
      <c r="G574" s="477"/>
      <c r="H574" s="545" t="s">
        <v>574</v>
      </c>
      <c r="I574" s="545"/>
      <c r="J574" s="545"/>
      <c r="K574" s="545"/>
      <c r="L574" s="545"/>
      <c r="M574" s="545"/>
      <c r="N574" s="546"/>
    </row>
    <row r="575" spans="2:14" ht="16.5" x14ac:dyDescent="0.3">
      <c r="B575" s="221" t="s">
        <v>385</v>
      </c>
      <c r="C575" s="537" t="s">
        <v>584</v>
      </c>
      <c r="D575" s="538"/>
      <c r="E575" s="538"/>
      <c r="F575" s="538"/>
      <c r="G575" s="538"/>
      <c r="H575" s="226" t="s">
        <v>509</v>
      </c>
      <c r="I575" s="226"/>
      <c r="J575" s="227"/>
      <c r="K575" s="227" t="s">
        <v>588</v>
      </c>
      <c r="L575" s="227"/>
      <c r="M575" s="227"/>
      <c r="N575" s="228"/>
    </row>
    <row r="576" spans="2:14" ht="15" customHeight="1" x14ac:dyDescent="0.25">
      <c r="B576" s="483" t="s">
        <v>510</v>
      </c>
      <c r="C576" s="484"/>
      <c r="D576" s="484"/>
      <c r="E576" s="484"/>
      <c r="F576" s="484"/>
      <c r="G576" s="519"/>
      <c r="H576" s="533" t="s">
        <v>511</v>
      </c>
      <c r="I576" s="484"/>
      <c r="J576" s="484"/>
      <c r="K576" s="484"/>
      <c r="L576" s="484"/>
      <c r="M576" s="484"/>
      <c r="N576" s="485"/>
    </row>
    <row r="577" spans="2:14" ht="15" customHeight="1" x14ac:dyDescent="0.25">
      <c r="B577" s="479"/>
      <c r="C577" s="480"/>
      <c r="D577" s="480"/>
      <c r="E577" s="480"/>
      <c r="F577" s="480"/>
      <c r="G577" s="523"/>
      <c r="H577" s="536"/>
      <c r="I577" s="480"/>
      <c r="J577" s="480"/>
      <c r="K577" s="480"/>
      <c r="L577" s="480"/>
      <c r="M577" s="480"/>
      <c r="N577" s="481"/>
    </row>
    <row r="578" spans="2:14" ht="0.75" customHeight="1" x14ac:dyDescent="0.3">
      <c r="B578" s="221"/>
      <c r="C578" s="222"/>
      <c r="D578" s="222"/>
      <c r="E578" s="170"/>
      <c r="F578" s="170"/>
      <c r="G578" s="170"/>
      <c r="H578" s="170"/>
      <c r="I578" s="170"/>
      <c r="J578" s="170"/>
      <c r="K578" s="222"/>
      <c r="L578" s="222"/>
      <c r="M578" s="222"/>
      <c r="N578" s="171"/>
    </row>
    <row r="579" spans="2:14" ht="1.5" hidden="1" customHeight="1" x14ac:dyDescent="0.3">
      <c r="B579" s="221"/>
      <c r="C579" s="222"/>
      <c r="D579" s="222"/>
      <c r="E579" s="170"/>
      <c r="F579" s="170"/>
      <c r="G579" s="170"/>
      <c r="H579" s="170"/>
      <c r="I579" s="170"/>
      <c r="J579" s="170"/>
      <c r="K579" s="222"/>
      <c r="L579" s="222"/>
      <c r="M579" s="222"/>
      <c r="N579" s="171"/>
    </row>
    <row r="580" spans="2:14" ht="12" customHeight="1" x14ac:dyDescent="0.3">
      <c r="B580" s="482"/>
      <c r="C580" s="466"/>
      <c r="D580" s="466"/>
      <c r="E580" s="466"/>
      <c r="F580" s="466"/>
      <c r="G580" s="466"/>
      <c r="H580" s="466"/>
      <c r="I580" s="466"/>
      <c r="J580" s="466"/>
      <c r="K580" s="466"/>
      <c r="L580" s="466"/>
      <c r="M580" s="466"/>
      <c r="N580" s="467"/>
    </row>
    <row r="581" spans="2:14" ht="16.5" x14ac:dyDescent="0.3">
      <c r="B581" s="478" t="s">
        <v>386</v>
      </c>
      <c r="C581" s="463"/>
      <c r="D581" s="463"/>
      <c r="E581" s="463"/>
      <c r="F581" s="463"/>
      <c r="G581" s="463"/>
      <c r="H581" s="463"/>
      <c r="I581" s="465" t="s">
        <v>387</v>
      </c>
      <c r="J581" s="466"/>
      <c r="K581" s="466"/>
      <c r="L581" s="466"/>
      <c r="M581" s="466"/>
      <c r="N581" s="467"/>
    </row>
    <row r="582" spans="2:14" ht="16.5" x14ac:dyDescent="0.3">
      <c r="B582" s="219" t="s">
        <v>388</v>
      </c>
      <c r="C582" s="463" t="s">
        <v>19</v>
      </c>
      <c r="D582" s="463"/>
      <c r="E582" s="465" t="s">
        <v>388</v>
      </c>
      <c r="F582" s="503"/>
      <c r="G582" s="463" t="s">
        <v>19</v>
      </c>
      <c r="H582" s="463"/>
      <c r="I582" s="267"/>
      <c r="J582" s="254"/>
      <c r="K582" s="268" t="s">
        <v>389</v>
      </c>
      <c r="L582" s="226"/>
      <c r="M582" s="269" t="s">
        <v>19</v>
      </c>
      <c r="N582" s="256"/>
    </row>
    <row r="583" spans="2:14" ht="16.5" x14ac:dyDescent="0.3">
      <c r="B583" s="219" t="s">
        <v>390</v>
      </c>
      <c r="C583" s="463" t="s">
        <v>391</v>
      </c>
      <c r="D583" s="463"/>
      <c r="E583" s="463" t="s">
        <v>392</v>
      </c>
      <c r="F583" s="463"/>
      <c r="G583" s="463" t="s">
        <v>393</v>
      </c>
      <c r="H583" s="463"/>
      <c r="I583" s="267"/>
      <c r="J583" s="254"/>
      <c r="K583" s="465">
        <v>3</v>
      </c>
      <c r="L583" s="503"/>
      <c r="M583" s="249" t="s">
        <v>394</v>
      </c>
      <c r="N583" s="256"/>
    </row>
    <row r="584" spans="2:14" ht="16.5" x14ac:dyDescent="0.3">
      <c r="B584" s="219" t="s">
        <v>395</v>
      </c>
      <c r="C584" s="463" t="s">
        <v>396</v>
      </c>
      <c r="D584" s="463"/>
      <c r="E584" s="463" t="s">
        <v>397</v>
      </c>
      <c r="F584" s="463"/>
      <c r="G584" s="463" t="s">
        <v>398</v>
      </c>
      <c r="H584" s="463"/>
      <c r="I584" s="267"/>
      <c r="J584" s="254"/>
      <c r="K584" s="465">
        <v>2</v>
      </c>
      <c r="L584" s="503"/>
      <c r="M584" s="249" t="s">
        <v>399</v>
      </c>
      <c r="N584" s="256"/>
    </row>
    <row r="585" spans="2:14" ht="16.5" x14ac:dyDescent="0.3">
      <c r="B585" s="219" t="s">
        <v>400</v>
      </c>
      <c r="C585" s="463" t="s">
        <v>401</v>
      </c>
      <c r="D585" s="463"/>
      <c r="E585" s="463" t="s">
        <v>402</v>
      </c>
      <c r="F585" s="463"/>
      <c r="G585" s="463" t="s">
        <v>403</v>
      </c>
      <c r="H585" s="463"/>
      <c r="I585" s="267"/>
      <c r="J585" s="254"/>
      <c r="K585" s="465">
        <v>1</v>
      </c>
      <c r="L585" s="503"/>
      <c r="M585" s="249" t="s">
        <v>404</v>
      </c>
      <c r="N585" s="256"/>
    </row>
    <row r="586" spans="2:14" ht="17.25" thickBot="1" x14ac:dyDescent="0.35">
      <c r="B586" s="270" t="s">
        <v>405</v>
      </c>
      <c r="C586" s="544" t="s">
        <v>406</v>
      </c>
      <c r="D586" s="544"/>
      <c r="E586" s="544" t="s">
        <v>407</v>
      </c>
      <c r="F586" s="544"/>
      <c r="G586" s="544" t="s">
        <v>408</v>
      </c>
      <c r="H586" s="544"/>
      <c r="I586" s="271"/>
      <c r="J586" s="272"/>
      <c r="K586" s="272"/>
      <c r="L586" s="272"/>
      <c r="M586" s="272"/>
      <c r="N586" s="273"/>
    </row>
    <row r="587" spans="2:14" ht="15.75" thickBot="1" x14ac:dyDescent="0.3"/>
    <row r="588" spans="2:14" x14ac:dyDescent="0.25">
      <c r="B588" s="495" t="s">
        <v>495</v>
      </c>
      <c r="C588" s="496"/>
      <c r="D588" s="496"/>
      <c r="E588" s="496"/>
      <c r="F588" s="496"/>
      <c r="G588" s="496"/>
      <c r="H588" s="496"/>
      <c r="I588" s="496"/>
      <c r="J588" s="496"/>
      <c r="K588" s="497" t="s">
        <v>496</v>
      </c>
      <c r="L588" s="497"/>
      <c r="M588" s="497"/>
      <c r="N588" s="498"/>
    </row>
    <row r="589" spans="2:14" ht="26.25" customHeight="1" x14ac:dyDescent="0.3">
      <c r="B589" s="499" t="s">
        <v>528</v>
      </c>
      <c r="C589" s="500"/>
      <c r="D589" s="500"/>
      <c r="E589" s="500"/>
      <c r="F589" s="500"/>
      <c r="G589" s="500"/>
      <c r="H589" s="500"/>
      <c r="I589" s="500"/>
      <c r="J589" s="500"/>
      <c r="K589" s="500"/>
      <c r="L589" s="500"/>
      <c r="M589" s="500"/>
      <c r="N589" s="501"/>
    </row>
    <row r="590" spans="2:14" ht="15" customHeight="1" x14ac:dyDescent="0.25">
      <c r="B590" s="251"/>
      <c r="C590" s="502" t="s">
        <v>497</v>
      </c>
      <c r="D590" s="502"/>
      <c r="E590" s="229" t="s">
        <v>498</v>
      </c>
      <c r="F590" s="139"/>
      <c r="G590" s="508"/>
      <c r="H590" s="508"/>
      <c r="J590" s="139" t="s">
        <v>499</v>
      </c>
      <c r="K590" s="139"/>
      <c r="L590" s="152" t="s">
        <v>500</v>
      </c>
      <c r="N590" s="156"/>
    </row>
    <row r="591" spans="2:14" ht="16.5" x14ac:dyDescent="0.3">
      <c r="B591" s="479" t="s">
        <v>512</v>
      </c>
      <c r="C591" s="480"/>
      <c r="D591" s="480"/>
      <c r="E591" s="480"/>
      <c r="F591" s="480"/>
      <c r="G591" s="480"/>
      <c r="H591" s="480"/>
      <c r="I591" s="480"/>
      <c r="J591" s="480"/>
      <c r="K591" s="480"/>
      <c r="L591" s="480"/>
      <c r="M591" s="480"/>
      <c r="N591" s="481"/>
    </row>
    <row r="592" spans="2:14" ht="16.5" x14ac:dyDescent="0.3">
      <c r="B592" s="482" t="s">
        <v>513</v>
      </c>
      <c r="C592" s="466"/>
      <c r="D592" s="466"/>
      <c r="E592" s="466"/>
      <c r="F592" s="466"/>
      <c r="G592" s="466"/>
      <c r="H592" s="466"/>
      <c r="I592" s="466"/>
      <c r="J592" s="466"/>
      <c r="K592" s="466"/>
      <c r="L592" s="466"/>
      <c r="M592" s="466"/>
      <c r="N592" s="467"/>
    </row>
    <row r="593" spans="2:14" ht="16.5" x14ac:dyDescent="0.3">
      <c r="B593" s="483" t="s">
        <v>501</v>
      </c>
      <c r="C593" s="484"/>
      <c r="D593" s="484"/>
      <c r="E593" s="484"/>
      <c r="F593" s="484"/>
      <c r="G593" s="484"/>
      <c r="H593" s="484"/>
      <c r="I593" s="484"/>
      <c r="J593" s="484"/>
      <c r="K593" s="484"/>
      <c r="L593" s="484"/>
      <c r="M593" s="484"/>
      <c r="N593" s="485"/>
    </row>
    <row r="594" spans="2:14" ht="15.75" customHeight="1" x14ac:dyDescent="0.3">
      <c r="B594" s="493" t="s">
        <v>520</v>
      </c>
      <c r="C594" s="494"/>
      <c r="D594" s="252">
        <v>13</v>
      </c>
      <c r="E594" s="252"/>
      <c r="F594" s="252"/>
      <c r="G594" s="252"/>
      <c r="H594" s="253" t="s">
        <v>519</v>
      </c>
      <c r="I594" s="252"/>
      <c r="J594" s="253"/>
      <c r="K594" s="542" t="s">
        <v>78</v>
      </c>
      <c r="L594" s="542"/>
      <c r="M594" s="542"/>
      <c r="N594" s="276"/>
    </row>
    <row r="595" spans="2:14" ht="15.75" customHeight="1" x14ac:dyDescent="0.3">
      <c r="B595" s="461" t="s">
        <v>521</v>
      </c>
      <c r="C595" s="462"/>
      <c r="D595" s="468">
        <v>39676</v>
      </c>
      <c r="E595" s="469"/>
      <c r="F595" s="254"/>
      <c r="G595" s="254"/>
      <c r="H595" s="255" t="s">
        <v>522</v>
      </c>
      <c r="I595" s="254"/>
      <c r="J595" s="255"/>
      <c r="K595" s="469">
        <v>1548</v>
      </c>
      <c r="L595" s="469"/>
      <c r="M595" s="254"/>
      <c r="N595" s="256"/>
    </row>
    <row r="596" spans="2:14" ht="28.5" customHeight="1" x14ac:dyDescent="0.3">
      <c r="B596" s="470" t="s">
        <v>523</v>
      </c>
      <c r="C596" s="471"/>
      <c r="D596" s="472" t="s">
        <v>131</v>
      </c>
      <c r="E596" s="472"/>
      <c r="F596" s="472" t="e">
        <f>VLOOKUP(#REF!,PROFILE!#REF!,3,0)</f>
        <v>#REF!</v>
      </c>
      <c r="G596" s="472"/>
      <c r="H596" s="257" t="s">
        <v>524</v>
      </c>
      <c r="I596" s="257"/>
      <c r="J596" s="259"/>
      <c r="K596" s="472" t="s">
        <v>132</v>
      </c>
      <c r="L596" s="472"/>
      <c r="M596" s="472" t="e">
        <f>VLOOKUP(F595,PROFILE!C583:J608,2,0)</f>
        <v>#N/A</v>
      </c>
      <c r="N596" s="473"/>
    </row>
    <row r="597" spans="2:14" ht="16.5" x14ac:dyDescent="0.3">
      <c r="B597" s="487" t="s">
        <v>502</v>
      </c>
      <c r="C597" s="488"/>
      <c r="D597" s="488"/>
      <c r="E597" s="488"/>
      <c r="F597" s="488"/>
      <c r="G597" s="488"/>
      <c r="H597" s="488"/>
      <c r="I597" s="488"/>
      <c r="J597" s="488"/>
      <c r="K597" s="488"/>
      <c r="L597" s="488"/>
      <c r="M597" s="488"/>
      <c r="N597" s="489"/>
    </row>
    <row r="598" spans="2:14" ht="19.5" customHeight="1" x14ac:dyDescent="0.25">
      <c r="B598" s="507" t="s">
        <v>503</v>
      </c>
      <c r="C598" s="459" t="s">
        <v>525</v>
      </c>
      <c r="D598" s="459"/>
      <c r="E598" s="459"/>
      <c r="F598" s="459"/>
      <c r="G598" s="459"/>
      <c r="H598" s="459"/>
      <c r="I598" s="459" t="s">
        <v>526</v>
      </c>
      <c r="J598" s="459"/>
      <c r="K598" s="459"/>
      <c r="L598" s="459"/>
      <c r="M598" s="459"/>
      <c r="N598" s="460"/>
    </row>
    <row r="599" spans="2:14" ht="70.5" customHeight="1" x14ac:dyDescent="0.25">
      <c r="B599" s="507"/>
      <c r="C599" s="153" t="s">
        <v>515</v>
      </c>
      <c r="D599" s="153" t="s">
        <v>516</v>
      </c>
      <c r="E599" s="153" t="s">
        <v>527</v>
      </c>
      <c r="F599" s="153" t="s">
        <v>514</v>
      </c>
      <c r="G599" s="153" t="s">
        <v>518</v>
      </c>
      <c r="H599" s="223" t="s">
        <v>34</v>
      </c>
      <c r="I599" s="153" t="s">
        <v>515</v>
      </c>
      <c r="J599" s="153" t="s">
        <v>516</v>
      </c>
      <c r="K599" s="153" t="s">
        <v>527</v>
      </c>
      <c r="L599" s="153" t="s">
        <v>517</v>
      </c>
      <c r="M599" s="153" t="s">
        <v>518</v>
      </c>
      <c r="N599" s="224" t="s">
        <v>34</v>
      </c>
    </row>
    <row r="600" spans="2:14" ht="16.5" x14ac:dyDescent="0.3">
      <c r="B600" s="219" t="s">
        <v>11</v>
      </c>
      <c r="C600" s="277">
        <v>4.25</v>
      </c>
      <c r="D600" s="261">
        <v>2</v>
      </c>
      <c r="E600" s="261">
        <v>2</v>
      </c>
      <c r="F600" s="277">
        <v>32</v>
      </c>
      <c r="G600" s="284">
        <f t="shared" ref="G600" si="55">SUM(C600:F600)</f>
        <v>40.25</v>
      </c>
      <c r="H600" s="261" t="str">
        <f t="shared" ref="H600:H604" si="56">IF(G600&gt;=91,"A1",IF(G600&gt;=81,"A2",IF(G600&gt;=71,"B1",IF(G600&gt;=61,"B2",IF(G600&gt;=51,"C1",IF(G600&gt;=41,"C2",IF(G600&gt;=33,"D","E")))))))</f>
        <v>D</v>
      </c>
      <c r="I600" s="261">
        <v>3.5</v>
      </c>
      <c r="J600" s="261">
        <v>4</v>
      </c>
      <c r="K600" s="261">
        <v>4</v>
      </c>
      <c r="L600" s="262">
        <v>31.5</v>
      </c>
      <c r="M600" s="159">
        <f>SUM(I600:L600)</f>
        <v>43</v>
      </c>
      <c r="N600" s="230" t="str">
        <f t="shared" ref="N600:N604" si="57">IF(M600&gt;=91,"A1",IF(M600&gt;=81,"A2",IF(M600&gt;=71,"B1",IF(M600&gt;=61,"B2",IF(M600&gt;=51,"C1",IF(M600&gt;=41,"C2",IF(M600&gt;=33,"D","E")))))))</f>
        <v>C2</v>
      </c>
    </row>
    <row r="601" spans="2:14" ht="16.5" x14ac:dyDescent="0.3">
      <c r="B601" s="219" t="s">
        <v>12</v>
      </c>
      <c r="C601" s="277">
        <v>6</v>
      </c>
      <c r="D601" s="261">
        <v>3</v>
      </c>
      <c r="E601" s="261">
        <v>3</v>
      </c>
      <c r="F601" s="261">
        <v>38</v>
      </c>
      <c r="G601" s="223">
        <f t="shared" ref="G601:G604" si="58">SUM(C601:F601)</f>
        <v>50</v>
      </c>
      <c r="H601" s="261" t="str">
        <f t="shared" si="56"/>
        <v>C2</v>
      </c>
      <c r="I601" s="261">
        <v>4.75</v>
      </c>
      <c r="J601" s="261">
        <v>3</v>
      </c>
      <c r="K601" s="261">
        <v>2</v>
      </c>
      <c r="L601" s="261">
        <v>54</v>
      </c>
      <c r="M601" s="159">
        <f t="shared" ref="M601:M608" si="59">SUM(I601:L601)</f>
        <v>63.75</v>
      </c>
      <c r="N601" s="230" t="str">
        <f t="shared" si="57"/>
        <v>B2</v>
      </c>
    </row>
    <row r="602" spans="2:14" ht="16.5" x14ac:dyDescent="0.3">
      <c r="B602" s="219" t="s">
        <v>504</v>
      </c>
      <c r="C602" s="261">
        <v>1</v>
      </c>
      <c r="D602" s="261">
        <v>3</v>
      </c>
      <c r="E602" s="261">
        <v>3</v>
      </c>
      <c r="F602" s="261">
        <v>23.5</v>
      </c>
      <c r="G602" s="223">
        <f t="shared" si="58"/>
        <v>30.5</v>
      </c>
      <c r="H602" s="261" t="str">
        <f t="shared" si="56"/>
        <v>E</v>
      </c>
      <c r="I602" s="261">
        <v>1</v>
      </c>
      <c r="J602" s="261">
        <v>3</v>
      </c>
      <c r="K602" s="261">
        <v>3</v>
      </c>
      <c r="L602" s="261">
        <v>27</v>
      </c>
      <c r="M602" s="159">
        <f t="shared" si="59"/>
        <v>34</v>
      </c>
      <c r="N602" s="230" t="str">
        <f t="shared" si="57"/>
        <v>D</v>
      </c>
    </row>
    <row r="603" spans="2:14" ht="16.5" x14ac:dyDescent="0.3">
      <c r="B603" s="219" t="s">
        <v>22</v>
      </c>
      <c r="C603" s="261">
        <v>2</v>
      </c>
      <c r="D603" s="261">
        <v>3</v>
      </c>
      <c r="E603" s="261">
        <v>3</v>
      </c>
      <c r="F603" s="261">
        <v>41.5</v>
      </c>
      <c r="G603" s="223">
        <f t="shared" si="58"/>
        <v>49.5</v>
      </c>
      <c r="H603" s="261" t="str">
        <f t="shared" si="56"/>
        <v>C2</v>
      </c>
      <c r="I603" s="261">
        <v>2.5</v>
      </c>
      <c r="J603" s="274">
        <v>3</v>
      </c>
      <c r="K603" s="264">
        <v>3</v>
      </c>
      <c r="L603" s="261">
        <v>37.5</v>
      </c>
      <c r="M603" s="159">
        <f t="shared" si="59"/>
        <v>46</v>
      </c>
      <c r="N603" s="230" t="str">
        <f t="shared" si="57"/>
        <v>C2</v>
      </c>
    </row>
    <row r="604" spans="2:14" ht="16.5" x14ac:dyDescent="0.3">
      <c r="B604" s="219" t="s">
        <v>25</v>
      </c>
      <c r="C604" s="261">
        <v>4.25</v>
      </c>
      <c r="D604" s="261">
        <v>3</v>
      </c>
      <c r="E604" s="261">
        <v>3</v>
      </c>
      <c r="F604" s="261">
        <v>29.5</v>
      </c>
      <c r="G604" s="223">
        <f t="shared" si="58"/>
        <v>39.75</v>
      </c>
      <c r="H604" s="261" t="str">
        <f t="shared" si="56"/>
        <v>D</v>
      </c>
      <c r="I604" s="261">
        <v>2.75</v>
      </c>
      <c r="J604" s="261">
        <v>2.5</v>
      </c>
      <c r="K604" s="261">
        <v>2.5</v>
      </c>
      <c r="L604" s="261">
        <v>37.5</v>
      </c>
      <c r="M604" s="159">
        <f t="shared" si="59"/>
        <v>45.25</v>
      </c>
      <c r="N604" s="230" t="str">
        <f t="shared" si="57"/>
        <v>C2</v>
      </c>
    </row>
    <row r="605" spans="2:14" ht="16.5" x14ac:dyDescent="0.3">
      <c r="B605" s="219" t="s">
        <v>505</v>
      </c>
      <c r="C605" s="220"/>
      <c r="D605" s="220"/>
      <c r="E605" s="220"/>
      <c r="F605" s="261">
        <v>29.5</v>
      </c>
      <c r="G605" s="159">
        <f t="shared" ref="G605:G607" si="60">SUM(C605:F605)</f>
        <v>29.5</v>
      </c>
      <c r="H605" s="176"/>
      <c r="I605" s="220"/>
      <c r="J605" s="220"/>
      <c r="K605" s="220"/>
      <c r="L605" s="7">
        <v>39</v>
      </c>
      <c r="M605" s="159">
        <f t="shared" si="59"/>
        <v>39</v>
      </c>
      <c r="N605" s="224"/>
    </row>
    <row r="606" spans="2:14" ht="16.5" x14ac:dyDescent="0.3">
      <c r="B606" s="219" t="s">
        <v>487</v>
      </c>
      <c r="C606" s="220"/>
      <c r="D606" s="220"/>
      <c r="E606" s="220"/>
      <c r="F606" s="73">
        <v>23</v>
      </c>
      <c r="G606" s="159">
        <f t="shared" si="60"/>
        <v>23</v>
      </c>
      <c r="H606" s="223"/>
      <c r="I606" s="220"/>
      <c r="J606" s="220"/>
      <c r="K606" s="220"/>
      <c r="L606" s="7">
        <v>29</v>
      </c>
      <c r="M606" s="159">
        <f t="shared" si="59"/>
        <v>29</v>
      </c>
      <c r="N606" s="224"/>
    </row>
    <row r="607" spans="2:14" ht="16.5" x14ac:dyDescent="0.3">
      <c r="B607" s="219" t="s">
        <v>506</v>
      </c>
      <c r="C607" s="220"/>
      <c r="D607" s="220"/>
      <c r="E607" s="220"/>
      <c r="F607" s="73">
        <v>21</v>
      </c>
      <c r="G607" s="159">
        <f t="shared" si="60"/>
        <v>21</v>
      </c>
      <c r="H607" s="223"/>
      <c r="I607" s="220"/>
      <c r="J607" s="220"/>
      <c r="K607" s="220"/>
      <c r="L607" s="7">
        <v>26</v>
      </c>
      <c r="M607" s="159">
        <f t="shared" si="59"/>
        <v>26</v>
      </c>
      <c r="N607" s="224"/>
    </row>
    <row r="608" spans="2:14" ht="16.5" x14ac:dyDescent="0.3">
      <c r="B608" s="219" t="s">
        <v>557</v>
      </c>
      <c r="C608" s="220"/>
      <c r="D608" s="220"/>
      <c r="E608" s="220"/>
      <c r="F608" s="73">
        <v>13.5</v>
      </c>
      <c r="G608" s="159"/>
      <c r="H608" s="218"/>
      <c r="I608" s="220"/>
      <c r="J608" s="220"/>
      <c r="K608" s="220"/>
      <c r="L608" s="7">
        <v>7.5</v>
      </c>
      <c r="M608" s="159">
        <f t="shared" si="59"/>
        <v>7.5</v>
      </c>
      <c r="N608" s="224"/>
    </row>
    <row r="609" spans="2:14" ht="30.75" customHeight="1" x14ac:dyDescent="0.3">
      <c r="B609" s="231" t="s">
        <v>536</v>
      </c>
      <c r="C609" s="463">
        <v>500</v>
      </c>
      <c r="D609" s="463"/>
      <c r="E609" s="486" t="s">
        <v>538</v>
      </c>
      <c r="F609" s="486"/>
      <c r="G609" s="465">
        <f>C610*100/500</f>
        <v>42</v>
      </c>
      <c r="H609" s="503"/>
      <c r="I609" s="486" t="s">
        <v>558</v>
      </c>
      <c r="J609" s="486"/>
      <c r="K609" s="222">
        <v>500</v>
      </c>
      <c r="L609" s="486" t="s">
        <v>560</v>
      </c>
      <c r="M609" s="486"/>
      <c r="N609" s="224">
        <f>K610*100/500</f>
        <v>46.4</v>
      </c>
    </row>
    <row r="610" spans="2:14" ht="25.5" customHeight="1" x14ac:dyDescent="0.3">
      <c r="B610" s="231" t="s">
        <v>537</v>
      </c>
      <c r="C610" s="511">
        <f>SUM(G600:G604)</f>
        <v>210</v>
      </c>
      <c r="D610" s="511"/>
      <c r="E610" s="486" t="s">
        <v>539</v>
      </c>
      <c r="F610" s="486"/>
      <c r="G610" s="509" t="str">
        <f>IF(G609&gt;=91,"A1",IF(G609&gt;=81,"A2",IF(G609&gt;=71,"B1",IF(G609&gt;=61,"B2",IF(G609&gt;=51,"C1",IF(G609&gt;=41,"C2",IF(G609&gt;=33,"D","E")))))))</f>
        <v>C2</v>
      </c>
      <c r="H610" s="510"/>
      <c r="I610" s="486" t="s">
        <v>559</v>
      </c>
      <c r="J610" s="486"/>
      <c r="K610" s="216">
        <f>SUM(M600:M604)</f>
        <v>232</v>
      </c>
      <c r="L610" s="486" t="s">
        <v>561</v>
      </c>
      <c r="M610" s="486"/>
      <c r="N610" s="230" t="str">
        <f>IF(N609&gt;=91,"A1",IF(N609&gt;=81,"A2",IF(N609&gt;=71,"B1",IF(N609&gt;=61,"B2",IF(N609&gt;=51,"C1",IF(N609&gt;=41,"C2",IF(N609&gt;=33,"D","E")))))))</f>
        <v>C2</v>
      </c>
    </row>
    <row r="611" spans="2:14" ht="35.25" customHeight="1" x14ac:dyDescent="0.3">
      <c r="B611" s="512" t="s">
        <v>556</v>
      </c>
      <c r="C611" s="513"/>
      <c r="D611" s="514"/>
      <c r="E611" s="515">
        <f>C610+K610</f>
        <v>442</v>
      </c>
      <c r="F611" s="516"/>
      <c r="G611" s="490" t="s">
        <v>562</v>
      </c>
      <c r="H611" s="491"/>
      <c r="I611" s="492"/>
      <c r="J611" s="265">
        <f>E611*100/1000</f>
        <v>44.2</v>
      </c>
      <c r="K611" s="266" t="s">
        <v>507</v>
      </c>
      <c r="L611" s="266"/>
      <c r="M611" s="517" t="str">
        <f>IF(J611&gt;=91,"A1",IF(J611&gt;=81,"A2",IF(J611&gt;=71,"B1",IF(J611&gt;=61,"B2",IF(J611&gt;=51,"C1",IF(J611&gt;=41,"C2",IF(J611&gt;=33,"D","E")))))))</f>
        <v>C2</v>
      </c>
      <c r="N611" s="518"/>
    </row>
    <row r="612" spans="2:14" x14ac:dyDescent="0.25">
      <c r="B612" s="547" t="s">
        <v>373</v>
      </c>
      <c r="C612" s="548"/>
      <c r="D612" s="548"/>
      <c r="E612" s="548"/>
      <c r="F612" s="548"/>
      <c r="G612" s="548"/>
      <c r="H612" s="548"/>
      <c r="I612" s="548"/>
      <c r="J612" s="548"/>
      <c r="K612" s="548"/>
      <c r="L612" s="548"/>
      <c r="M612" s="548"/>
      <c r="N612" s="549"/>
    </row>
    <row r="613" spans="2:14" ht="16.5" x14ac:dyDescent="0.3">
      <c r="B613" s="478" t="s">
        <v>375</v>
      </c>
      <c r="C613" s="463"/>
      <c r="D613" s="463"/>
      <c r="E613" s="463"/>
      <c r="F613" s="463"/>
      <c r="G613" s="463" t="s">
        <v>376</v>
      </c>
      <c r="H613" s="463"/>
      <c r="I613" s="463"/>
      <c r="J613" s="463"/>
      <c r="K613" s="463"/>
      <c r="L613" s="463" t="s">
        <v>508</v>
      </c>
      <c r="M613" s="463"/>
      <c r="N613" s="464"/>
    </row>
    <row r="614" spans="2:14" ht="16.5" x14ac:dyDescent="0.3">
      <c r="B614" s="476" t="s">
        <v>377</v>
      </c>
      <c r="C614" s="477"/>
      <c r="D614" s="477"/>
      <c r="E614" s="477"/>
      <c r="F614" s="477"/>
      <c r="G614" s="463" t="s">
        <v>404</v>
      </c>
      <c r="H614" s="463"/>
      <c r="I614" s="463"/>
      <c r="J614" s="463"/>
      <c r="K614" s="463"/>
      <c r="L614" s="463" t="s">
        <v>404</v>
      </c>
      <c r="M614" s="463"/>
      <c r="N614" s="464"/>
    </row>
    <row r="615" spans="2:14" ht="16.5" x14ac:dyDescent="0.3">
      <c r="B615" s="478" t="s">
        <v>378</v>
      </c>
      <c r="C615" s="463"/>
      <c r="D615" s="463"/>
      <c r="E615" s="463"/>
      <c r="F615" s="463"/>
      <c r="G615" s="463"/>
      <c r="H615" s="463"/>
      <c r="I615" s="463"/>
      <c r="J615" s="463"/>
      <c r="K615" s="463"/>
      <c r="L615" s="463"/>
      <c r="M615" s="463"/>
      <c r="N615" s="464"/>
    </row>
    <row r="616" spans="2:14" ht="16.5" x14ac:dyDescent="0.3">
      <c r="B616" s="478" t="s">
        <v>375</v>
      </c>
      <c r="C616" s="463"/>
      <c r="D616" s="463"/>
      <c r="E616" s="463"/>
      <c r="F616" s="463"/>
      <c r="G616" s="463" t="s">
        <v>376</v>
      </c>
      <c r="H616" s="463"/>
      <c r="I616" s="463"/>
      <c r="J616" s="463"/>
      <c r="K616" s="463"/>
      <c r="L616" s="463" t="s">
        <v>508</v>
      </c>
      <c r="M616" s="463"/>
      <c r="N616" s="464"/>
    </row>
    <row r="617" spans="2:14" ht="16.5" x14ac:dyDescent="0.3">
      <c r="B617" s="474" t="s">
        <v>379</v>
      </c>
      <c r="C617" s="475"/>
      <c r="D617" s="475"/>
      <c r="E617" s="475"/>
      <c r="F617" s="475"/>
      <c r="G617" s="463" t="s">
        <v>399</v>
      </c>
      <c r="H617" s="463"/>
      <c r="I617" s="463"/>
      <c r="J617" s="463"/>
      <c r="K617" s="463"/>
      <c r="L617" s="463" t="s">
        <v>394</v>
      </c>
      <c r="M617" s="463"/>
      <c r="N617" s="464"/>
    </row>
    <row r="618" spans="2:14" ht="16.5" x14ac:dyDescent="0.3">
      <c r="B618" s="474" t="s">
        <v>380</v>
      </c>
      <c r="C618" s="475"/>
      <c r="D618" s="475"/>
      <c r="E618" s="475"/>
      <c r="F618" s="475"/>
      <c r="G618" s="463" t="s">
        <v>399</v>
      </c>
      <c r="H618" s="463"/>
      <c r="I618" s="463"/>
      <c r="J618" s="463"/>
      <c r="K618" s="463"/>
      <c r="L618" s="463" t="s">
        <v>394</v>
      </c>
      <c r="M618" s="463"/>
      <c r="N618" s="464"/>
    </row>
    <row r="619" spans="2:14" ht="16.5" x14ac:dyDescent="0.3">
      <c r="B619" s="504" t="s">
        <v>381</v>
      </c>
      <c r="C619" s="505"/>
      <c r="D619" s="505"/>
      <c r="E619" s="505"/>
      <c r="F619" s="506"/>
      <c r="G619" s="465" t="s">
        <v>394</v>
      </c>
      <c r="H619" s="466"/>
      <c r="I619" s="466"/>
      <c r="J619" s="466"/>
      <c r="K619" s="503"/>
      <c r="L619" s="465" t="s">
        <v>394</v>
      </c>
      <c r="M619" s="466"/>
      <c r="N619" s="467"/>
    </row>
    <row r="620" spans="2:14" ht="16.5" x14ac:dyDescent="0.3">
      <c r="B620" s="504" t="s">
        <v>382</v>
      </c>
      <c r="C620" s="505"/>
      <c r="D620" s="505"/>
      <c r="E620" s="505"/>
      <c r="F620" s="506"/>
      <c r="G620" s="465" t="s">
        <v>394</v>
      </c>
      <c r="H620" s="466"/>
      <c r="I620" s="466"/>
      <c r="J620" s="466"/>
      <c r="K620" s="503"/>
      <c r="L620" s="465" t="s">
        <v>394</v>
      </c>
      <c r="M620" s="466"/>
      <c r="N620" s="467"/>
    </row>
    <row r="621" spans="2:14" ht="16.5" x14ac:dyDescent="0.3">
      <c r="B621" s="478" t="s">
        <v>383</v>
      </c>
      <c r="C621" s="463"/>
      <c r="D621" s="463"/>
      <c r="E621" s="463"/>
      <c r="F621" s="463"/>
      <c r="G621" s="463"/>
      <c r="H621" s="463"/>
      <c r="I621" s="463"/>
      <c r="J621" s="463"/>
      <c r="K621" s="463"/>
      <c r="L621" s="463"/>
      <c r="M621" s="463"/>
      <c r="N621" s="464"/>
    </row>
    <row r="622" spans="2:14" ht="16.5" x14ac:dyDescent="0.3">
      <c r="B622" s="478" t="s">
        <v>375</v>
      </c>
      <c r="C622" s="463"/>
      <c r="D622" s="463"/>
      <c r="E622" s="463"/>
      <c r="F622" s="463"/>
      <c r="G622" s="463" t="s">
        <v>376</v>
      </c>
      <c r="H622" s="463"/>
      <c r="I622" s="463"/>
      <c r="J622" s="463"/>
      <c r="K622" s="463"/>
      <c r="L622" s="463" t="s">
        <v>508</v>
      </c>
      <c r="M622" s="463"/>
      <c r="N622" s="464"/>
    </row>
    <row r="623" spans="2:14" ht="16.5" x14ac:dyDescent="0.3">
      <c r="B623" s="476" t="s">
        <v>384</v>
      </c>
      <c r="C623" s="477"/>
      <c r="D623" s="477"/>
      <c r="E623" s="477"/>
      <c r="F623" s="477"/>
      <c r="G623" s="477"/>
      <c r="H623" s="545" t="s">
        <v>575</v>
      </c>
      <c r="I623" s="545"/>
      <c r="J623" s="545"/>
      <c r="K623" s="545"/>
      <c r="L623" s="545"/>
      <c r="M623" s="545"/>
      <c r="N623" s="546"/>
    </row>
    <row r="624" spans="2:14" ht="16.5" x14ac:dyDescent="0.3">
      <c r="B624" s="221" t="s">
        <v>385</v>
      </c>
      <c r="C624" s="537" t="s">
        <v>584</v>
      </c>
      <c r="D624" s="538"/>
      <c r="E624" s="538"/>
      <c r="F624" s="538"/>
      <c r="G624" s="538"/>
      <c r="H624" s="226" t="s">
        <v>509</v>
      </c>
      <c r="I624" s="226"/>
      <c r="J624" s="227"/>
      <c r="K624" s="227" t="s">
        <v>585</v>
      </c>
      <c r="L624" s="227"/>
      <c r="M624" s="227"/>
      <c r="N624" s="228"/>
    </row>
    <row r="625" spans="2:14" ht="15" customHeight="1" x14ac:dyDescent="0.25">
      <c r="B625" s="483" t="s">
        <v>510</v>
      </c>
      <c r="C625" s="484"/>
      <c r="D625" s="484"/>
      <c r="E625" s="484"/>
      <c r="F625" s="484"/>
      <c r="G625" s="519"/>
      <c r="H625" s="533" t="s">
        <v>511</v>
      </c>
      <c r="I625" s="484"/>
      <c r="J625" s="484"/>
      <c r="K625" s="484"/>
      <c r="L625" s="484"/>
      <c r="M625" s="484"/>
      <c r="N625" s="485"/>
    </row>
    <row r="626" spans="2:14" ht="15" customHeight="1" x14ac:dyDescent="0.25">
      <c r="B626" s="479"/>
      <c r="C626" s="480"/>
      <c r="D626" s="480"/>
      <c r="E626" s="480"/>
      <c r="F626" s="480"/>
      <c r="G626" s="523"/>
      <c r="H626" s="536"/>
      <c r="I626" s="480"/>
      <c r="J626" s="480"/>
      <c r="K626" s="480"/>
      <c r="L626" s="480"/>
      <c r="M626" s="480"/>
      <c r="N626" s="481"/>
    </row>
    <row r="627" spans="2:14" ht="0.75" customHeight="1" x14ac:dyDescent="0.3">
      <c r="B627" s="221"/>
      <c r="C627" s="222"/>
      <c r="D627" s="222"/>
      <c r="E627" s="170"/>
      <c r="F627" s="170"/>
      <c r="G627" s="170"/>
      <c r="H627" s="170"/>
      <c r="I627" s="170"/>
      <c r="J627" s="170"/>
      <c r="K627" s="222"/>
      <c r="L627" s="222"/>
      <c r="M627" s="222"/>
      <c r="N627" s="171"/>
    </row>
    <row r="628" spans="2:14" ht="1.5" hidden="1" customHeight="1" x14ac:dyDescent="0.3">
      <c r="B628" s="221"/>
      <c r="C628" s="222"/>
      <c r="D628" s="222"/>
      <c r="E628" s="170"/>
      <c r="F628" s="170"/>
      <c r="G628" s="170"/>
      <c r="H628" s="170"/>
      <c r="I628" s="170"/>
      <c r="J628" s="170"/>
      <c r="K628" s="222"/>
      <c r="L628" s="222"/>
      <c r="M628" s="222"/>
      <c r="N628" s="171"/>
    </row>
    <row r="629" spans="2:14" ht="12" customHeight="1" x14ac:dyDescent="0.3">
      <c r="B629" s="482"/>
      <c r="C629" s="466"/>
      <c r="D629" s="466"/>
      <c r="E629" s="466"/>
      <c r="F629" s="466"/>
      <c r="G629" s="466"/>
      <c r="H629" s="466"/>
      <c r="I629" s="466"/>
      <c r="J629" s="466"/>
      <c r="K629" s="466"/>
      <c r="L629" s="466"/>
      <c r="M629" s="466"/>
      <c r="N629" s="467"/>
    </row>
    <row r="630" spans="2:14" ht="16.5" x14ac:dyDescent="0.3">
      <c r="B630" s="478" t="s">
        <v>386</v>
      </c>
      <c r="C630" s="463"/>
      <c r="D630" s="463"/>
      <c r="E630" s="463"/>
      <c r="F630" s="463"/>
      <c r="G630" s="463"/>
      <c r="H630" s="463"/>
      <c r="I630" s="465" t="s">
        <v>387</v>
      </c>
      <c r="J630" s="466"/>
      <c r="K630" s="466"/>
      <c r="L630" s="466"/>
      <c r="M630" s="466"/>
      <c r="N630" s="467"/>
    </row>
    <row r="631" spans="2:14" ht="16.5" x14ac:dyDescent="0.3">
      <c r="B631" s="219" t="s">
        <v>388</v>
      </c>
      <c r="C631" s="463" t="s">
        <v>19</v>
      </c>
      <c r="D631" s="463"/>
      <c r="E631" s="465" t="s">
        <v>388</v>
      </c>
      <c r="F631" s="503"/>
      <c r="G631" s="463" t="s">
        <v>19</v>
      </c>
      <c r="H631" s="463"/>
      <c r="I631" s="267"/>
      <c r="J631" s="254"/>
      <c r="K631" s="268" t="s">
        <v>389</v>
      </c>
      <c r="L631" s="226"/>
      <c r="M631" s="269" t="s">
        <v>19</v>
      </c>
      <c r="N631" s="256"/>
    </row>
    <row r="632" spans="2:14" ht="16.5" x14ac:dyDescent="0.3">
      <c r="B632" s="219" t="s">
        <v>390</v>
      </c>
      <c r="C632" s="463" t="s">
        <v>391</v>
      </c>
      <c r="D632" s="463"/>
      <c r="E632" s="463" t="s">
        <v>392</v>
      </c>
      <c r="F632" s="463"/>
      <c r="G632" s="463" t="s">
        <v>393</v>
      </c>
      <c r="H632" s="463"/>
      <c r="I632" s="267"/>
      <c r="J632" s="254"/>
      <c r="K632" s="465">
        <v>3</v>
      </c>
      <c r="L632" s="503"/>
      <c r="M632" s="249" t="s">
        <v>394</v>
      </c>
      <c r="N632" s="256"/>
    </row>
    <row r="633" spans="2:14" ht="16.5" x14ac:dyDescent="0.3">
      <c r="B633" s="219" t="s">
        <v>395</v>
      </c>
      <c r="C633" s="463" t="s">
        <v>396</v>
      </c>
      <c r="D633" s="463"/>
      <c r="E633" s="463" t="s">
        <v>397</v>
      </c>
      <c r="F633" s="463"/>
      <c r="G633" s="463" t="s">
        <v>398</v>
      </c>
      <c r="H633" s="463"/>
      <c r="I633" s="267"/>
      <c r="J633" s="254"/>
      <c r="K633" s="465">
        <v>2</v>
      </c>
      <c r="L633" s="503"/>
      <c r="M633" s="249" t="s">
        <v>399</v>
      </c>
      <c r="N633" s="256"/>
    </row>
    <row r="634" spans="2:14" ht="16.5" x14ac:dyDescent="0.3">
      <c r="B634" s="219" t="s">
        <v>400</v>
      </c>
      <c r="C634" s="463" t="s">
        <v>401</v>
      </c>
      <c r="D634" s="463"/>
      <c r="E634" s="463" t="s">
        <v>402</v>
      </c>
      <c r="F634" s="463"/>
      <c r="G634" s="463" t="s">
        <v>403</v>
      </c>
      <c r="H634" s="463"/>
      <c r="I634" s="267"/>
      <c r="J634" s="254"/>
      <c r="K634" s="465">
        <v>1</v>
      </c>
      <c r="L634" s="503"/>
      <c r="M634" s="249" t="s">
        <v>404</v>
      </c>
      <c r="N634" s="256"/>
    </row>
    <row r="635" spans="2:14" ht="17.25" thickBot="1" x14ac:dyDescent="0.35">
      <c r="B635" s="270" t="s">
        <v>405</v>
      </c>
      <c r="C635" s="544" t="s">
        <v>406</v>
      </c>
      <c r="D635" s="544"/>
      <c r="E635" s="544" t="s">
        <v>407</v>
      </c>
      <c r="F635" s="544"/>
      <c r="G635" s="544" t="s">
        <v>408</v>
      </c>
      <c r="H635" s="544"/>
      <c r="I635" s="271"/>
      <c r="J635" s="272"/>
      <c r="K635" s="272"/>
      <c r="L635" s="272"/>
      <c r="M635" s="272"/>
      <c r="N635" s="273"/>
    </row>
    <row r="636" spans="2:14" ht="15.75" thickBot="1" x14ac:dyDescent="0.3"/>
    <row r="637" spans="2:14" x14ac:dyDescent="0.25">
      <c r="B637" s="495" t="s">
        <v>495</v>
      </c>
      <c r="C637" s="496"/>
      <c r="D637" s="496"/>
      <c r="E637" s="496"/>
      <c r="F637" s="496"/>
      <c r="G637" s="496"/>
      <c r="H637" s="496"/>
      <c r="I637" s="496"/>
      <c r="J637" s="496"/>
      <c r="K637" s="497" t="s">
        <v>496</v>
      </c>
      <c r="L637" s="497"/>
      <c r="M637" s="497"/>
      <c r="N637" s="498"/>
    </row>
    <row r="638" spans="2:14" ht="26.25" customHeight="1" x14ac:dyDescent="0.3">
      <c r="B638" s="499" t="s">
        <v>528</v>
      </c>
      <c r="C638" s="500"/>
      <c r="D638" s="500"/>
      <c r="E638" s="500"/>
      <c r="F638" s="500"/>
      <c r="G638" s="500"/>
      <c r="H638" s="500"/>
      <c r="I638" s="500"/>
      <c r="J638" s="500"/>
      <c r="K638" s="500"/>
      <c r="L638" s="500"/>
      <c r="M638" s="500"/>
      <c r="N638" s="501"/>
    </row>
    <row r="639" spans="2:14" ht="15" customHeight="1" x14ac:dyDescent="0.25">
      <c r="B639" s="251"/>
      <c r="C639" s="502" t="s">
        <v>497</v>
      </c>
      <c r="D639" s="502"/>
      <c r="E639" s="229" t="s">
        <v>498</v>
      </c>
      <c r="F639" s="139"/>
      <c r="G639" s="508"/>
      <c r="H639" s="508"/>
      <c r="J639" s="139" t="s">
        <v>499</v>
      </c>
      <c r="K639" s="139"/>
      <c r="L639" s="152" t="s">
        <v>500</v>
      </c>
      <c r="N639" s="156"/>
    </row>
    <row r="640" spans="2:14" ht="16.5" x14ac:dyDescent="0.3">
      <c r="B640" s="479" t="s">
        <v>512</v>
      </c>
      <c r="C640" s="480"/>
      <c r="D640" s="480"/>
      <c r="E640" s="480"/>
      <c r="F640" s="480"/>
      <c r="G640" s="480"/>
      <c r="H640" s="480"/>
      <c r="I640" s="480"/>
      <c r="J640" s="480"/>
      <c r="K640" s="480"/>
      <c r="L640" s="480"/>
      <c r="M640" s="480"/>
      <c r="N640" s="481"/>
    </row>
    <row r="641" spans="2:14" ht="16.5" x14ac:dyDescent="0.3">
      <c r="B641" s="482" t="s">
        <v>513</v>
      </c>
      <c r="C641" s="466"/>
      <c r="D641" s="466"/>
      <c r="E641" s="466"/>
      <c r="F641" s="466"/>
      <c r="G641" s="466"/>
      <c r="H641" s="466"/>
      <c r="I641" s="466"/>
      <c r="J641" s="466"/>
      <c r="K641" s="466"/>
      <c r="L641" s="466"/>
      <c r="M641" s="466"/>
      <c r="N641" s="467"/>
    </row>
    <row r="642" spans="2:14" ht="16.5" x14ac:dyDescent="0.3">
      <c r="B642" s="483" t="s">
        <v>501</v>
      </c>
      <c r="C642" s="484"/>
      <c r="D642" s="484"/>
      <c r="E642" s="484"/>
      <c r="F642" s="484"/>
      <c r="G642" s="484"/>
      <c r="H642" s="484"/>
      <c r="I642" s="484"/>
      <c r="J642" s="484"/>
      <c r="K642" s="484"/>
      <c r="L642" s="484"/>
      <c r="M642" s="484"/>
      <c r="N642" s="485"/>
    </row>
    <row r="643" spans="2:14" ht="16.5" x14ac:dyDescent="0.3">
      <c r="B643" s="493" t="s">
        <v>520</v>
      </c>
      <c r="C643" s="494"/>
      <c r="D643" s="252">
        <v>14</v>
      </c>
      <c r="E643" s="252"/>
      <c r="F643" s="252"/>
      <c r="G643" s="252"/>
      <c r="H643" s="253" t="s">
        <v>519</v>
      </c>
      <c r="I643" s="252"/>
      <c r="J643" s="253"/>
      <c r="K643" s="542" t="s">
        <v>480</v>
      </c>
      <c r="L643" s="542"/>
      <c r="M643" s="252"/>
      <c r="N643" s="276"/>
    </row>
    <row r="644" spans="2:14" ht="15.75" customHeight="1" x14ac:dyDescent="0.3">
      <c r="B644" s="461" t="s">
        <v>521</v>
      </c>
      <c r="C644" s="462"/>
      <c r="D644" s="468">
        <v>40636</v>
      </c>
      <c r="E644" s="469"/>
      <c r="F644" s="254"/>
      <c r="G644" s="254"/>
      <c r="H644" s="255" t="s">
        <v>522</v>
      </c>
      <c r="I644" s="254"/>
      <c r="J644" s="255"/>
      <c r="K644" s="469">
        <v>1515</v>
      </c>
      <c r="L644" s="469"/>
      <c r="M644" s="254"/>
      <c r="N644" s="256"/>
    </row>
    <row r="645" spans="2:14" ht="28.5" customHeight="1" x14ac:dyDescent="0.3">
      <c r="B645" s="470" t="s">
        <v>523</v>
      </c>
      <c r="C645" s="471"/>
      <c r="D645" s="472" t="s">
        <v>135</v>
      </c>
      <c r="E645" s="472"/>
      <c r="F645" s="472" t="e">
        <f>VLOOKUP(#REF!,PROFILE!#REF!,3,0)</f>
        <v>#REF!</v>
      </c>
      <c r="G645" s="472"/>
      <c r="H645" s="257" t="s">
        <v>524</v>
      </c>
      <c r="I645" s="257"/>
      <c r="J645" s="259"/>
      <c r="K645" s="472" t="s">
        <v>136</v>
      </c>
      <c r="L645" s="472"/>
      <c r="M645" s="472" t="e">
        <f>VLOOKUP(F644,PROFILE!C631:J656,2,0)</f>
        <v>#N/A</v>
      </c>
      <c r="N645" s="473"/>
    </row>
    <row r="646" spans="2:14" ht="16.5" x14ac:dyDescent="0.3">
      <c r="B646" s="487" t="s">
        <v>502</v>
      </c>
      <c r="C646" s="488"/>
      <c r="D646" s="488"/>
      <c r="E646" s="488"/>
      <c r="F646" s="488"/>
      <c r="G646" s="488"/>
      <c r="H646" s="488"/>
      <c r="I646" s="488"/>
      <c r="J646" s="488"/>
      <c r="K646" s="488"/>
      <c r="L646" s="488"/>
      <c r="M646" s="488"/>
      <c r="N646" s="489"/>
    </row>
    <row r="647" spans="2:14" ht="19.5" customHeight="1" x14ac:dyDescent="0.25">
      <c r="B647" s="507" t="s">
        <v>503</v>
      </c>
      <c r="C647" s="459" t="s">
        <v>525</v>
      </c>
      <c r="D647" s="459"/>
      <c r="E647" s="459"/>
      <c r="F647" s="459"/>
      <c r="G647" s="459"/>
      <c r="H647" s="459"/>
      <c r="I647" s="459" t="s">
        <v>526</v>
      </c>
      <c r="J647" s="459"/>
      <c r="K647" s="459"/>
      <c r="L647" s="459"/>
      <c r="M647" s="459"/>
      <c r="N647" s="460"/>
    </row>
    <row r="648" spans="2:14" ht="70.5" customHeight="1" x14ac:dyDescent="0.25">
      <c r="B648" s="507"/>
      <c r="C648" s="153" t="s">
        <v>515</v>
      </c>
      <c r="D648" s="153" t="s">
        <v>516</v>
      </c>
      <c r="E648" s="153" t="s">
        <v>527</v>
      </c>
      <c r="F648" s="153" t="s">
        <v>514</v>
      </c>
      <c r="G648" s="153" t="s">
        <v>518</v>
      </c>
      <c r="H648" s="223" t="s">
        <v>34</v>
      </c>
      <c r="I648" s="153" t="s">
        <v>515</v>
      </c>
      <c r="J648" s="153" t="s">
        <v>516</v>
      </c>
      <c r="K648" s="153" t="s">
        <v>527</v>
      </c>
      <c r="L648" s="153" t="s">
        <v>517</v>
      </c>
      <c r="M648" s="153" t="s">
        <v>518</v>
      </c>
      <c r="N648" s="224" t="s">
        <v>34</v>
      </c>
    </row>
    <row r="649" spans="2:14" ht="16.5" x14ac:dyDescent="0.3">
      <c r="B649" s="219" t="s">
        <v>11</v>
      </c>
      <c r="C649" s="277">
        <v>4</v>
      </c>
      <c r="D649" s="261">
        <v>3</v>
      </c>
      <c r="E649" s="261">
        <v>4</v>
      </c>
      <c r="F649" s="277">
        <v>36.5</v>
      </c>
      <c r="G649" s="284">
        <f t="shared" ref="G649" si="61">SUM(C649:F649)</f>
        <v>47.5</v>
      </c>
      <c r="H649" s="261" t="str">
        <f t="shared" ref="H649:H653" si="62">IF(G649&gt;=91,"A1",IF(G649&gt;=81,"A2",IF(G649&gt;=71,"B1",IF(G649&gt;=61,"B2",IF(G649&gt;=51,"C1",IF(G649&gt;=41,"C2",IF(G649&gt;=33,"D","E")))))))</f>
        <v>C2</v>
      </c>
      <c r="I649" s="261">
        <v>2.5</v>
      </c>
      <c r="J649" s="261">
        <v>3</v>
      </c>
      <c r="K649" s="261">
        <v>5</v>
      </c>
      <c r="L649" s="262">
        <v>35.5</v>
      </c>
      <c r="M649" s="159">
        <f>SUM(I649:L649)</f>
        <v>46</v>
      </c>
      <c r="N649" s="230" t="str">
        <f t="shared" ref="N649:N653" si="63">IF(M649&gt;=91,"A1",IF(M649&gt;=81,"A2",IF(M649&gt;=71,"B1",IF(M649&gt;=61,"B2",IF(M649&gt;=51,"C1",IF(M649&gt;=41,"C2",IF(M649&gt;=33,"D","E")))))))</f>
        <v>C2</v>
      </c>
    </row>
    <row r="650" spans="2:14" ht="16.5" x14ac:dyDescent="0.3">
      <c r="B650" s="219" t="s">
        <v>12</v>
      </c>
      <c r="C650" s="277">
        <v>8</v>
      </c>
      <c r="D650" s="261">
        <v>4</v>
      </c>
      <c r="E650" s="261">
        <v>3</v>
      </c>
      <c r="F650" s="261" t="s">
        <v>415</v>
      </c>
      <c r="G650" s="223">
        <f t="shared" ref="G650:G653" si="64">SUM(C650:F650)</f>
        <v>15</v>
      </c>
      <c r="H650" s="261" t="str">
        <f t="shared" si="62"/>
        <v>E</v>
      </c>
      <c r="I650" s="261">
        <v>7.5</v>
      </c>
      <c r="J650" s="261">
        <v>3</v>
      </c>
      <c r="K650" s="261">
        <v>3</v>
      </c>
      <c r="L650" s="261">
        <v>59</v>
      </c>
      <c r="M650" s="159">
        <f t="shared" ref="M650:M655" si="65">SUM(I650:L650)</f>
        <v>72.5</v>
      </c>
      <c r="N650" s="230" t="str">
        <f t="shared" si="63"/>
        <v>B1</v>
      </c>
    </row>
    <row r="651" spans="2:14" ht="16.5" x14ac:dyDescent="0.3">
      <c r="B651" s="219" t="s">
        <v>504</v>
      </c>
      <c r="C651" s="261">
        <v>3.5</v>
      </c>
      <c r="D651" s="261">
        <v>2.5</v>
      </c>
      <c r="E651" s="261">
        <v>3</v>
      </c>
      <c r="F651" s="261" t="s">
        <v>415</v>
      </c>
      <c r="G651" s="223">
        <f t="shared" si="64"/>
        <v>9</v>
      </c>
      <c r="H651" s="261" t="str">
        <f t="shared" si="62"/>
        <v>E</v>
      </c>
      <c r="I651" s="261">
        <v>3.5</v>
      </c>
      <c r="J651" s="261">
        <v>3</v>
      </c>
      <c r="K651" s="261">
        <v>3</v>
      </c>
      <c r="L651" s="261">
        <v>21</v>
      </c>
      <c r="M651" s="159">
        <f t="shared" si="65"/>
        <v>30.5</v>
      </c>
      <c r="N651" s="230" t="str">
        <f t="shared" si="63"/>
        <v>E</v>
      </c>
    </row>
    <row r="652" spans="2:14" ht="16.5" x14ac:dyDescent="0.3">
      <c r="B652" s="219" t="s">
        <v>22</v>
      </c>
      <c r="C652" s="261">
        <v>6</v>
      </c>
      <c r="D652" s="261">
        <v>3.5</v>
      </c>
      <c r="E652" s="261">
        <v>4</v>
      </c>
      <c r="F652" s="261">
        <v>32.5</v>
      </c>
      <c r="G652" s="223">
        <f t="shared" si="64"/>
        <v>46</v>
      </c>
      <c r="H652" s="261" t="str">
        <f t="shared" si="62"/>
        <v>C2</v>
      </c>
      <c r="I652" s="261">
        <v>3.75</v>
      </c>
      <c r="J652" s="274">
        <v>3</v>
      </c>
      <c r="K652" s="264">
        <v>3</v>
      </c>
      <c r="L652" s="261">
        <v>49</v>
      </c>
      <c r="M652" s="159">
        <f t="shared" si="65"/>
        <v>58.75</v>
      </c>
      <c r="N652" s="230" t="str">
        <f t="shared" si="63"/>
        <v>C1</v>
      </c>
    </row>
    <row r="653" spans="2:14" ht="16.5" x14ac:dyDescent="0.3">
      <c r="B653" s="219" t="s">
        <v>25</v>
      </c>
      <c r="C653" s="261">
        <v>6</v>
      </c>
      <c r="D653" s="261">
        <v>3</v>
      </c>
      <c r="E653" s="261">
        <v>3</v>
      </c>
      <c r="F653" s="261">
        <v>18.5</v>
      </c>
      <c r="G653" s="223">
        <f t="shared" si="64"/>
        <v>30.5</v>
      </c>
      <c r="H653" s="261" t="str">
        <f t="shared" si="62"/>
        <v>E</v>
      </c>
      <c r="I653" s="261">
        <v>4</v>
      </c>
      <c r="J653" s="261">
        <v>2.5</v>
      </c>
      <c r="K653" s="261">
        <v>3</v>
      </c>
      <c r="L653" s="261">
        <v>45</v>
      </c>
      <c r="M653" s="159">
        <f t="shared" si="65"/>
        <v>54.5</v>
      </c>
      <c r="N653" s="230" t="str">
        <f t="shared" si="63"/>
        <v>C1</v>
      </c>
    </row>
    <row r="654" spans="2:14" ht="16.5" x14ac:dyDescent="0.3">
      <c r="B654" s="219" t="s">
        <v>505</v>
      </c>
      <c r="C654" s="220"/>
      <c r="D654" s="220"/>
      <c r="E654" s="220"/>
      <c r="F654" s="261">
        <v>39</v>
      </c>
      <c r="G654" s="159">
        <f t="shared" ref="G654:G657" si="66">SUM(C654:F654)</f>
        <v>39</v>
      </c>
      <c r="H654" s="176"/>
      <c r="I654" s="220"/>
      <c r="J654" s="220"/>
      <c r="K654" s="220"/>
      <c r="L654" s="7">
        <v>35</v>
      </c>
      <c r="M654" s="159">
        <f t="shared" si="65"/>
        <v>35</v>
      </c>
      <c r="N654" s="224"/>
    </row>
    <row r="655" spans="2:14" ht="16.5" x14ac:dyDescent="0.3">
      <c r="B655" s="219" t="s">
        <v>487</v>
      </c>
      <c r="C655" s="220"/>
      <c r="D655" s="220"/>
      <c r="E655" s="220"/>
      <c r="F655" s="73">
        <v>46.5</v>
      </c>
      <c r="G655" s="159">
        <f t="shared" si="66"/>
        <v>46.5</v>
      </c>
      <c r="H655" s="223"/>
      <c r="I655" s="220"/>
      <c r="J655" s="220"/>
      <c r="K655" s="220"/>
      <c r="L655" s="7">
        <v>44</v>
      </c>
      <c r="M655" s="159">
        <f t="shared" si="65"/>
        <v>44</v>
      </c>
      <c r="N655" s="224"/>
    </row>
    <row r="656" spans="2:14" ht="16.5" x14ac:dyDescent="0.3">
      <c r="B656" s="219" t="s">
        <v>506</v>
      </c>
      <c r="C656" s="220"/>
      <c r="D656" s="220"/>
      <c r="E656" s="220"/>
      <c r="G656" s="73" t="s">
        <v>372</v>
      </c>
      <c r="H656" s="223"/>
      <c r="I656" s="220"/>
      <c r="J656" s="220"/>
      <c r="K656" s="220"/>
      <c r="L656" s="7"/>
      <c r="M656" s="73" t="s">
        <v>372</v>
      </c>
      <c r="N656" s="224"/>
    </row>
    <row r="657" spans="2:14" ht="16.5" x14ac:dyDescent="0.3">
      <c r="B657" s="219" t="s">
        <v>557</v>
      </c>
      <c r="C657" s="220"/>
      <c r="D657" s="220"/>
      <c r="E657" s="220"/>
      <c r="F657" s="73">
        <v>16.5</v>
      </c>
      <c r="G657" s="159">
        <f t="shared" si="66"/>
        <v>16.5</v>
      </c>
      <c r="H657" s="218"/>
      <c r="I657" s="220"/>
      <c r="J657" s="220"/>
      <c r="K657" s="220"/>
      <c r="L657" s="7"/>
      <c r="M657" s="73" t="s">
        <v>372</v>
      </c>
      <c r="N657" s="224"/>
    </row>
    <row r="658" spans="2:14" ht="30.75" customHeight="1" x14ac:dyDescent="0.3">
      <c r="B658" s="231" t="s">
        <v>536</v>
      </c>
      <c r="C658" s="463">
        <v>500</v>
      </c>
      <c r="D658" s="463"/>
      <c r="E658" s="486" t="s">
        <v>538</v>
      </c>
      <c r="F658" s="486"/>
      <c r="G658" s="465">
        <f>C659*100/500</f>
        <v>29.6</v>
      </c>
      <c r="H658" s="503"/>
      <c r="I658" s="486" t="s">
        <v>558</v>
      </c>
      <c r="J658" s="486"/>
      <c r="K658" s="222">
        <v>500</v>
      </c>
      <c r="L658" s="486" t="s">
        <v>560</v>
      </c>
      <c r="M658" s="486"/>
      <c r="N658" s="224">
        <f>K659*100/500</f>
        <v>52.45</v>
      </c>
    </row>
    <row r="659" spans="2:14" ht="25.5" customHeight="1" x14ac:dyDescent="0.3">
      <c r="B659" s="231" t="s">
        <v>537</v>
      </c>
      <c r="C659" s="511">
        <f>SUM(G649:G653)</f>
        <v>148</v>
      </c>
      <c r="D659" s="511"/>
      <c r="E659" s="486" t="s">
        <v>539</v>
      </c>
      <c r="F659" s="486"/>
      <c r="G659" s="509" t="str">
        <f>IF(G658&gt;=91,"A1",IF(G658&gt;=81,"A2",IF(G658&gt;=71,"B1",IF(G658&gt;=61,"B2",IF(G658&gt;=51,"C1",IF(G658&gt;=41,"C2",IF(G658&gt;=33,"D","E")))))))</f>
        <v>E</v>
      </c>
      <c r="H659" s="510"/>
      <c r="I659" s="486" t="s">
        <v>559</v>
      </c>
      <c r="J659" s="486"/>
      <c r="K659" s="216">
        <f>SUM(M649:M653)</f>
        <v>262.25</v>
      </c>
      <c r="L659" s="486" t="s">
        <v>561</v>
      </c>
      <c r="M659" s="486"/>
      <c r="N659" s="230" t="str">
        <f>IF(N658&gt;=91,"A1",IF(N658&gt;=81,"A2",IF(N658&gt;=71,"B1",IF(N658&gt;=61,"B2",IF(N658&gt;=51,"C1",IF(N658&gt;=41,"C2",IF(N658&gt;=33,"D","E")))))))</f>
        <v>C1</v>
      </c>
    </row>
    <row r="660" spans="2:14" ht="35.25" customHeight="1" x14ac:dyDescent="0.3">
      <c r="B660" s="512" t="s">
        <v>556</v>
      </c>
      <c r="C660" s="513"/>
      <c r="D660" s="514"/>
      <c r="E660" s="515">
        <f>C659+K659</f>
        <v>410.25</v>
      </c>
      <c r="F660" s="516"/>
      <c r="G660" s="490" t="s">
        <v>562</v>
      </c>
      <c r="H660" s="491"/>
      <c r="I660" s="492"/>
      <c r="J660" s="278">
        <f>E660*100/1000</f>
        <v>41.024999999999999</v>
      </c>
      <c r="K660" s="266" t="s">
        <v>507</v>
      </c>
      <c r="L660" s="266"/>
      <c r="M660" s="517" t="str">
        <f>IF(J660&gt;=91,"A1",IF(J660&gt;=81,"A2",IF(J660&gt;=71,"B1",IF(J660&gt;=61,"B2",IF(J660&gt;=51,"C1",IF(J660&gt;=41,"C2",IF(J660&gt;=33,"D","E")))))))</f>
        <v>C2</v>
      </c>
      <c r="N660" s="518"/>
    </row>
    <row r="661" spans="2:14" x14ac:dyDescent="0.25">
      <c r="B661" s="547" t="s">
        <v>373</v>
      </c>
      <c r="C661" s="548"/>
      <c r="D661" s="548"/>
      <c r="E661" s="548"/>
      <c r="F661" s="548"/>
      <c r="G661" s="548"/>
      <c r="H661" s="548"/>
      <c r="I661" s="548"/>
      <c r="J661" s="548"/>
      <c r="K661" s="548"/>
      <c r="L661" s="548"/>
      <c r="M661" s="548"/>
      <c r="N661" s="549"/>
    </row>
    <row r="662" spans="2:14" ht="16.5" x14ac:dyDescent="0.3">
      <c r="B662" s="478" t="s">
        <v>375</v>
      </c>
      <c r="C662" s="463"/>
      <c r="D662" s="463"/>
      <c r="E662" s="463"/>
      <c r="F662" s="463"/>
      <c r="G662" s="463" t="s">
        <v>376</v>
      </c>
      <c r="H662" s="463"/>
      <c r="I662" s="463"/>
      <c r="J662" s="463"/>
      <c r="K662" s="463"/>
      <c r="L662" s="463" t="s">
        <v>508</v>
      </c>
      <c r="M662" s="463"/>
      <c r="N662" s="464"/>
    </row>
    <row r="663" spans="2:14" ht="16.5" x14ac:dyDescent="0.3">
      <c r="B663" s="476" t="s">
        <v>377</v>
      </c>
      <c r="C663" s="477"/>
      <c r="D663" s="477"/>
      <c r="E663" s="477"/>
      <c r="F663" s="477"/>
      <c r="G663" s="463" t="s">
        <v>404</v>
      </c>
      <c r="H663" s="463"/>
      <c r="I663" s="463"/>
      <c r="J663" s="463"/>
      <c r="K663" s="463"/>
      <c r="L663" s="463" t="s">
        <v>404</v>
      </c>
      <c r="M663" s="463"/>
      <c r="N663" s="464"/>
    </row>
    <row r="664" spans="2:14" ht="16.5" x14ac:dyDescent="0.3">
      <c r="B664" s="478" t="s">
        <v>378</v>
      </c>
      <c r="C664" s="463"/>
      <c r="D664" s="463"/>
      <c r="E664" s="463"/>
      <c r="F664" s="463"/>
      <c r="G664" s="463"/>
      <c r="H664" s="463"/>
      <c r="I664" s="463"/>
      <c r="J664" s="463"/>
      <c r="K664" s="463"/>
      <c r="L664" s="463"/>
      <c r="M664" s="463"/>
      <c r="N664" s="464"/>
    </row>
    <row r="665" spans="2:14" ht="16.5" x14ac:dyDescent="0.3">
      <c r="B665" s="478" t="s">
        <v>375</v>
      </c>
      <c r="C665" s="463"/>
      <c r="D665" s="463"/>
      <c r="E665" s="463"/>
      <c r="F665" s="463"/>
      <c r="G665" s="463" t="s">
        <v>376</v>
      </c>
      <c r="H665" s="463"/>
      <c r="I665" s="463"/>
      <c r="J665" s="463"/>
      <c r="K665" s="463"/>
      <c r="L665" s="463" t="s">
        <v>508</v>
      </c>
      <c r="M665" s="463"/>
      <c r="N665" s="464"/>
    </row>
    <row r="666" spans="2:14" ht="16.5" x14ac:dyDescent="0.3">
      <c r="B666" s="474" t="s">
        <v>379</v>
      </c>
      <c r="C666" s="475"/>
      <c r="D666" s="475"/>
      <c r="E666" s="475"/>
      <c r="F666" s="475"/>
      <c r="G666" s="463" t="s">
        <v>399</v>
      </c>
      <c r="H666" s="463"/>
      <c r="I666" s="463"/>
      <c r="J666" s="463"/>
      <c r="K666" s="463"/>
      <c r="L666" s="463" t="s">
        <v>404</v>
      </c>
      <c r="M666" s="463"/>
      <c r="N666" s="464"/>
    </row>
    <row r="667" spans="2:14" ht="16.5" x14ac:dyDescent="0.3">
      <c r="B667" s="474" t="s">
        <v>380</v>
      </c>
      <c r="C667" s="475"/>
      <c r="D667" s="475"/>
      <c r="E667" s="475"/>
      <c r="F667" s="475"/>
      <c r="G667" s="463" t="s">
        <v>399</v>
      </c>
      <c r="H667" s="463"/>
      <c r="I667" s="463"/>
      <c r="J667" s="463"/>
      <c r="K667" s="463"/>
      <c r="L667" s="463" t="s">
        <v>404</v>
      </c>
      <c r="M667" s="463"/>
      <c r="N667" s="464"/>
    </row>
    <row r="668" spans="2:14" ht="16.5" x14ac:dyDescent="0.3">
      <c r="B668" s="504" t="s">
        <v>381</v>
      </c>
      <c r="C668" s="505"/>
      <c r="D668" s="505"/>
      <c r="E668" s="505"/>
      <c r="F668" s="506"/>
      <c r="G668" s="465" t="s">
        <v>394</v>
      </c>
      <c r="H668" s="466"/>
      <c r="I668" s="466"/>
      <c r="J668" s="466"/>
      <c r="K668" s="503"/>
      <c r="L668" s="465" t="s">
        <v>394</v>
      </c>
      <c r="M668" s="466"/>
      <c r="N668" s="467"/>
    </row>
    <row r="669" spans="2:14" ht="16.5" x14ac:dyDescent="0.3">
      <c r="B669" s="504" t="s">
        <v>382</v>
      </c>
      <c r="C669" s="505"/>
      <c r="D669" s="505"/>
      <c r="E669" s="505"/>
      <c r="F669" s="506"/>
      <c r="G669" s="465" t="s">
        <v>394</v>
      </c>
      <c r="H669" s="466"/>
      <c r="I669" s="466"/>
      <c r="J669" s="466"/>
      <c r="K669" s="503"/>
      <c r="L669" s="465" t="s">
        <v>394</v>
      </c>
      <c r="M669" s="466"/>
      <c r="N669" s="467"/>
    </row>
    <row r="670" spans="2:14" ht="16.5" x14ac:dyDescent="0.3">
      <c r="B670" s="478" t="s">
        <v>383</v>
      </c>
      <c r="C670" s="463"/>
      <c r="D670" s="463"/>
      <c r="E670" s="463"/>
      <c r="F670" s="463"/>
      <c r="G670" s="463"/>
      <c r="H670" s="463"/>
      <c r="I670" s="463"/>
      <c r="J670" s="463"/>
      <c r="K670" s="463"/>
      <c r="L670" s="463"/>
      <c r="M670" s="463"/>
      <c r="N670" s="464"/>
    </row>
    <row r="671" spans="2:14" ht="16.5" x14ac:dyDescent="0.3">
      <c r="B671" s="478" t="s">
        <v>375</v>
      </c>
      <c r="C671" s="463"/>
      <c r="D671" s="463"/>
      <c r="E671" s="463"/>
      <c r="F671" s="463"/>
      <c r="G671" s="463" t="s">
        <v>376</v>
      </c>
      <c r="H671" s="463"/>
      <c r="I671" s="463"/>
      <c r="J671" s="463"/>
      <c r="K671" s="463"/>
      <c r="L671" s="463" t="s">
        <v>508</v>
      </c>
      <c r="M671" s="463"/>
      <c r="N671" s="464"/>
    </row>
    <row r="672" spans="2:14" ht="16.5" x14ac:dyDescent="0.3">
      <c r="B672" s="476" t="s">
        <v>384</v>
      </c>
      <c r="C672" s="477"/>
      <c r="D672" s="477"/>
      <c r="E672" s="477"/>
      <c r="F672" s="477"/>
      <c r="G672" s="477"/>
      <c r="H672" s="545" t="s">
        <v>576</v>
      </c>
      <c r="I672" s="545"/>
      <c r="J672" s="545"/>
      <c r="K672" s="545"/>
      <c r="L672" s="545"/>
      <c r="M672" s="545"/>
      <c r="N672" s="546"/>
    </row>
    <row r="673" spans="2:14" ht="16.5" x14ac:dyDescent="0.3">
      <c r="B673" s="221" t="s">
        <v>385</v>
      </c>
      <c r="C673" s="537" t="s">
        <v>584</v>
      </c>
      <c r="D673" s="538"/>
      <c r="E673" s="538"/>
      <c r="F673" s="538"/>
      <c r="G673" s="538"/>
      <c r="H673" s="226" t="s">
        <v>509</v>
      </c>
      <c r="I673" s="226"/>
      <c r="J673" s="227"/>
      <c r="K673" s="227" t="s">
        <v>585</v>
      </c>
      <c r="L673" s="227"/>
      <c r="M673" s="227"/>
      <c r="N673" s="228"/>
    </row>
    <row r="674" spans="2:14" ht="15" customHeight="1" x14ac:dyDescent="0.25">
      <c r="B674" s="483" t="s">
        <v>510</v>
      </c>
      <c r="C674" s="484"/>
      <c r="D674" s="484"/>
      <c r="E674" s="484"/>
      <c r="F674" s="484"/>
      <c r="G674" s="519"/>
      <c r="H674" s="533" t="s">
        <v>511</v>
      </c>
      <c r="I674" s="484"/>
      <c r="J674" s="484"/>
      <c r="K674" s="484"/>
      <c r="L674" s="484"/>
      <c r="M674" s="484"/>
      <c r="N674" s="485"/>
    </row>
    <row r="675" spans="2:14" ht="15" customHeight="1" x14ac:dyDescent="0.25">
      <c r="B675" s="479"/>
      <c r="C675" s="480"/>
      <c r="D675" s="480"/>
      <c r="E675" s="480"/>
      <c r="F675" s="480"/>
      <c r="G675" s="523"/>
      <c r="H675" s="536"/>
      <c r="I675" s="480"/>
      <c r="J675" s="480"/>
      <c r="K675" s="480"/>
      <c r="L675" s="480"/>
      <c r="M675" s="480"/>
      <c r="N675" s="481"/>
    </row>
    <row r="676" spans="2:14" ht="0.75" customHeight="1" x14ac:dyDescent="0.3">
      <c r="B676" s="221"/>
      <c r="C676" s="222"/>
      <c r="D676" s="222"/>
      <c r="E676" s="170"/>
      <c r="F676" s="170"/>
      <c r="G676" s="170"/>
      <c r="H676" s="170"/>
      <c r="I676" s="170"/>
      <c r="J676" s="170"/>
      <c r="K676" s="222"/>
      <c r="L676" s="222"/>
      <c r="M676" s="222"/>
      <c r="N676" s="171"/>
    </row>
    <row r="677" spans="2:14" ht="1.5" hidden="1" customHeight="1" x14ac:dyDescent="0.3">
      <c r="B677" s="221"/>
      <c r="C677" s="222"/>
      <c r="D677" s="222"/>
      <c r="E677" s="170"/>
      <c r="F677" s="170"/>
      <c r="G677" s="170"/>
      <c r="H677" s="170"/>
      <c r="I677" s="170"/>
      <c r="J677" s="170"/>
      <c r="K677" s="222"/>
      <c r="L677" s="222"/>
      <c r="M677" s="222"/>
      <c r="N677" s="171"/>
    </row>
    <row r="678" spans="2:14" ht="12" customHeight="1" x14ac:dyDescent="0.3">
      <c r="B678" s="482"/>
      <c r="C678" s="466"/>
      <c r="D678" s="466"/>
      <c r="E678" s="466"/>
      <c r="F678" s="466"/>
      <c r="G678" s="466"/>
      <c r="H678" s="466"/>
      <c r="I678" s="466"/>
      <c r="J678" s="466"/>
      <c r="K678" s="466"/>
      <c r="L678" s="466"/>
      <c r="M678" s="466"/>
      <c r="N678" s="467"/>
    </row>
    <row r="679" spans="2:14" ht="16.5" x14ac:dyDescent="0.3">
      <c r="B679" s="478" t="s">
        <v>386</v>
      </c>
      <c r="C679" s="463"/>
      <c r="D679" s="463"/>
      <c r="E679" s="463"/>
      <c r="F679" s="463"/>
      <c r="G679" s="463"/>
      <c r="H679" s="463"/>
      <c r="I679" s="465" t="s">
        <v>387</v>
      </c>
      <c r="J679" s="466"/>
      <c r="K679" s="466"/>
      <c r="L679" s="466"/>
      <c r="M679" s="466"/>
      <c r="N679" s="467"/>
    </row>
    <row r="680" spans="2:14" ht="16.5" x14ac:dyDescent="0.3">
      <c r="B680" s="219" t="s">
        <v>388</v>
      </c>
      <c r="C680" s="463" t="s">
        <v>19</v>
      </c>
      <c r="D680" s="463"/>
      <c r="E680" s="465" t="s">
        <v>388</v>
      </c>
      <c r="F680" s="503"/>
      <c r="G680" s="463" t="s">
        <v>19</v>
      </c>
      <c r="H680" s="463"/>
      <c r="I680" s="267"/>
      <c r="J680" s="254"/>
      <c r="K680" s="268" t="s">
        <v>389</v>
      </c>
      <c r="L680" s="226"/>
      <c r="M680" s="269" t="s">
        <v>19</v>
      </c>
      <c r="N680" s="256"/>
    </row>
    <row r="681" spans="2:14" ht="16.5" x14ac:dyDescent="0.3">
      <c r="B681" s="219" t="s">
        <v>390</v>
      </c>
      <c r="C681" s="463" t="s">
        <v>391</v>
      </c>
      <c r="D681" s="463"/>
      <c r="E681" s="463" t="s">
        <v>392</v>
      </c>
      <c r="F681" s="463"/>
      <c r="G681" s="463" t="s">
        <v>393</v>
      </c>
      <c r="H681" s="463"/>
      <c r="I681" s="267"/>
      <c r="J681" s="254"/>
      <c r="K681" s="465">
        <v>3</v>
      </c>
      <c r="L681" s="503"/>
      <c r="M681" s="249" t="s">
        <v>394</v>
      </c>
      <c r="N681" s="256"/>
    </row>
    <row r="682" spans="2:14" ht="16.5" x14ac:dyDescent="0.3">
      <c r="B682" s="219" t="s">
        <v>395</v>
      </c>
      <c r="C682" s="463" t="s">
        <v>396</v>
      </c>
      <c r="D682" s="463"/>
      <c r="E682" s="463" t="s">
        <v>397</v>
      </c>
      <c r="F682" s="463"/>
      <c r="G682" s="463" t="s">
        <v>398</v>
      </c>
      <c r="H682" s="463"/>
      <c r="I682" s="267"/>
      <c r="J682" s="254"/>
      <c r="K682" s="465">
        <v>2</v>
      </c>
      <c r="L682" s="503"/>
      <c r="M682" s="249" t="s">
        <v>399</v>
      </c>
      <c r="N682" s="256"/>
    </row>
    <row r="683" spans="2:14" ht="16.5" x14ac:dyDescent="0.3">
      <c r="B683" s="219" t="s">
        <v>400</v>
      </c>
      <c r="C683" s="463" t="s">
        <v>401</v>
      </c>
      <c r="D683" s="463"/>
      <c r="E683" s="463" t="s">
        <v>402</v>
      </c>
      <c r="F683" s="463"/>
      <c r="G683" s="463" t="s">
        <v>403</v>
      </c>
      <c r="H683" s="463"/>
      <c r="I683" s="267"/>
      <c r="J683" s="254"/>
      <c r="K683" s="465">
        <v>1</v>
      </c>
      <c r="L683" s="503"/>
      <c r="M683" s="249" t="s">
        <v>404</v>
      </c>
      <c r="N683" s="256"/>
    </row>
    <row r="684" spans="2:14" ht="17.25" thickBot="1" x14ac:dyDescent="0.35">
      <c r="B684" s="270" t="s">
        <v>405</v>
      </c>
      <c r="C684" s="544" t="s">
        <v>406</v>
      </c>
      <c r="D684" s="544"/>
      <c r="E684" s="544" t="s">
        <v>407</v>
      </c>
      <c r="F684" s="544"/>
      <c r="G684" s="544" t="s">
        <v>408</v>
      </c>
      <c r="H684" s="544"/>
      <c r="I684" s="271"/>
      <c r="J684" s="272"/>
      <c r="K684" s="272"/>
      <c r="L684" s="272"/>
      <c r="M684" s="272"/>
      <c r="N684" s="273"/>
    </row>
    <row r="685" spans="2:14" ht="15.75" thickBot="1" x14ac:dyDescent="0.3"/>
    <row r="686" spans="2:14" x14ac:dyDescent="0.25">
      <c r="B686" s="495" t="s">
        <v>495</v>
      </c>
      <c r="C686" s="496"/>
      <c r="D686" s="496"/>
      <c r="E686" s="496"/>
      <c r="F686" s="496"/>
      <c r="G686" s="496"/>
      <c r="H686" s="496"/>
      <c r="I686" s="496"/>
      <c r="J686" s="496"/>
      <c r="K686" s="497" t="s">
        <v>496</v>
      </c>
      <c r="L686" s="497"/>
      <c r="M686" s="497"/>
      <c r="N686" s="498"/>
    </row>
    <row r="687" spans="2:14" ht="26.25" customHeight="1" x14ac:dyDescent="0.3">
      <c r="B687" s="499" t="s">
        <v>528</v>
      </c>
      <c r="C687" s="500"/>
      <c r="D687" s="500"/>
      <c r="E687" s="500"/>
      <c r="F687" s="500"/>
      <c r="G687" s="500"/>
      <c r="H687" s="500"/>
      <c r="I687" s="500"/>
      <c r="J687" s="500"/>
      <c r="K687" s="500"/>
      <c r="L687" s="500"/>
      <c r="M687" s="500"/>
      <c r="N687" s="501"/>
    </row>
    <row r="688" spans="2:14" ht="15" customHeight="1" x14ac:dyDescent="0.25">
      <c r="B688" s="251"/>
      <c r="C688" s="502" t="s">
        <v>497</v>
      </c>
      <c r="D688" s="502"/>
      <c r="E688" s="229" t="s">
        <v>498</v>
      </c>
      <c r="F688" s="139"/>
      <c r="G688" s="508"/>
      <c r="H688" s="508"/>
      <c r="J688" s="139" t="s">
        <v>499</v>
      </c>
      <c r="K688" s="139"/>
      <c r="L688" s="152" t="s">
        <v>500</v>
      </c>
      <c r="N688" s="156"/>
    </row>
    <row r="689" spans="2:14" ht="16.5" x14ac:dyDescent="0.3">
      <c r="B689" s="479" t="s">
        <v>512</v>
      </c>
      <c r="C689" s="480"/>
      <c r="D689" s="480"/>
      <c r="E689" s="480"/>
      <c r="F689" s="480"/>
      <c r="G689" s="480"/>
      <c r="H689" s="480"/>
      <c r="I689" s="480"/>
      <c r="J689" s="480"/>
      <c r="K689" s="480"/>
      <c r="L689" s="480"/>
      <c r="M689" s="480"/>
      <c r="N689" s="481"/>
    </row>
    <row r="690" spans="2:14" ht="16.5" x14ac:dyDescent="0.3">
      <c r="B690" s="482" t="s">
        <v>513</v>
      </c>
      <c r="C690" s="466"/>
      <c r="D690" s="466"/>
      <c r="E690" s="466"/>
      <c r="F690" s="466"/>
      <c r="G690" s="466"/>
      <c r="H690" s="466"/>
      <c r="I690" s="466"/>
      <c r="J690" s="466"/>
      <c r="K690" s="466"/>
      <c r="L690" s="466"/>
      <c r="M690" s="466"/>
      <c r="N690" s="467"/>
    </row>
    <row r="691" spans="2:14" ht="16.5" x14ac:dyDescent="0.3">
      <c r="B691" s="483" t="s">
        <v>501</v>
      </c>
      <c r="C691" s="484"/>
      <c r="D691" s="484"/>
      <c r="E691" s="484"/>
      <c r="F691" s="484"/>
      <c r="G691" s="484"/>
      <c r="H691" s="484"/>
      <c r="I691" s="484"/>
      <c r="J691" s="484"/>
      <c r="K691" s="484"/>
      <c r="L691" s="484"/>
      <c r="M691" s="484"/>
      <c r="N691" s="485"/>
    </row>
    <row r="692" spans="2:14" ht="16.5" x14ac:dyDescent="0.3">
      <c r="B692" s="493" t="s">
        <v>520</v>
      </c>
      <c r="C692" s="494"/>
      <c r="D692" s="252">
        <v>15</v>
      </c>
      <c r="E692" s="252"/>
      <c r="F692" s="252"/>
      <c r="G692" s="252"/>
      <c r="H692" s="253" t="s">
        <v>519</v>
      </c>
      <c r="I692" s="252"/>
      <c r="J692" s="253"/>
      <c r="K692" s="542" t="s">
        <v>80</v>
      </c>
      <c r="L692" s="542"/>
      <c r="M692" s="252"/>
      <c r="N692" s="276"/>
    </row>
    <row r="693" spans="2:14" ht="15.75" customHeight="1" x14ac:dyDescent="0.3">
      <c r="B693" s="461" t="s">
        <v>521</v>
      </c>
      <c r="C693" s="462"/>
      <c r="D693" s="468">
        <v>40393</v>
      </c>
      <c r="E693" s="469"/>
      <c r="F693" s="254"/>
      <c r="G693" s="254"/>
      <c r="H693" s="255" t="s">
        <v>522</v>
      </c>
      <c r="I693" s="254"/>
      <c r="J693" s="255"/>
      <c r="K693" s="469">
        <v>658</v>
      </c>
      <c r="L693" s="469"/>
      <c r="M693" s="254"/>
      <c r="N693" s="256"/>
    </row>
    <row r="694" spans="2:14" ht="28.5" customHeight="1" x14ac:dyDescent="0.3">
      <c r="B694" s="470" t="s">
        <v>523</v>
      </c>
      <c r="C694" s="471"/>
      <c r="D694" s="472" t="s">
        <v>138</v>
      </c>
      <c r="E694" s="472"/>
      <c r="F694" s="472" t="e">
        <f>VLOOKUP(#REF!,PROFILE!#REF!,3,0)</f>
        <v>#REF!</v>
      </c>
      <c r="G694" s="472"/>
      <c r="H694" s="257" t="s">
        <v>524</v>
      </c>
      <c r="I694" s="257"/>
      <c r="J694" s="259"/>
      <c r="K694" s="472" t="s">
        <v>139</v>
      </c>
      <c r="L694" s="472"/>
      <c r="M694" s="472" t="e">
        <f>VLOOKUP(F693,PROFILE!C679:J704,2,0)</f>
        <v>#N/A</v>
      </c>
      <c r="N694" s="473"/>
    </row>
    <row r="695" spans="2:14" ht="16.5" x14ac:dyDescent="0.3">
      <c r="B695" s="487" t="s">
        <v>502</v>
      </c>
      <c r="C695" s="488"/>
      <c r="D695" s="488"/>
      <c r="E695" s="488"/>
      <c r="F695" s="488"/>
      <c r="G695" s="488"/>
      <c r="H695" s="488"/>
      <c r="I695" s="488"/>
      <c r="J695" s="488"/>
      <c r="K695" s="488"/>
      <c r="L695" s="488"/>
      <c r="M695" s="488"/>
      <c r="N695" s="489"/>
    </row>
    <row r="696" spans="2:14" ht="19.5" customHeight="1" x14ac:dyDescent="0.25">
      <c r="B696" s="507" t="s">
        <v>503</v>
      </c>
      <c r="C696" s="459" t="s">
        <v>525</v>
      </c>
      <c r="D696" s="459"/>
      <c r="E696" s="459"/>
      <c r="F696" s="459"/>
      <c r="G696" s="459"/>
      <c r="H696" s="459"/>
      <c r="I696" s="459" t="s">
        <v>526</v>
      </c>
      <c r="J696" s="459"/>
      <c r="K696" s="459"/>
      <c r="L696" s="459"/>
      <c r="M696" s="459"/>
      <c r="N696" s="460"/>
    </row>
    <row r="697" spans="2:14" ht="70.5" customHeight="1" x14ac:dyDescent="0.25">
      <c r="B697" s="507"/>
      <c r="C697" s="153" t="s">
        <v>515</v>
      </c>
      <c r="D697" s="153" t="s">
        <v>516</v>
      </c>
      <c r="E697" s="153" t="s">
        <v>527</v>
      </c>
      <c r="F697" s="153" t="s">
        <v>514</v>
      </c>
      <c r="G697" s="153" t="s">
        <v>518</v>
      </c>
      <c r="H697" s="223" t="s">
        <v>34</v>
      </c>
      <c r="I697" s="153" t="s">
        <v>515</v>
      </c>
      <c r="J697" s="153" t="s">
        <v>516</v>
      </c>
      <c r="K697" s="153" t="s">
        <v>527</v>
      </c>
      <c r="L697" s="153" t="s">
        <v>517</v>
      </c>
      <c r="M697" s="153" t="s">
        <v>518</v>
      </c>
      <c r="N697" s="224" t="s">
        <v>34</v>
      </c>
    </row>
    <row r="698" spans="2:14" ht="16.5" x14ac:dyDescent="0.3">
      <c r="B698" s="219" t="s">
        <v>11</v>
      </c>
      <c r="C698" s="277">
        <v>5.25</v>
      </c>
      <c r="D698" s="261">
        <v>4</v>
      </c>
      <c r="E698" s="261">
        <v>4</v>
      </c>
      <c r="F698" s="277">
        <v>57</v>
      </c>
      <c r="G698" s="284">
        <f t="shared" ref="G698" si="67">SUM(C698:F698)</f>
        <v>70.25</v>
      </c>
      <c r="H698" s="261" t="str">
        <f t="shared" ref="H698:H702" si="68">IF(G698&gt;=91,"A1",IF(G698&gt;=81,"A2",IF(G698&gt;=71,"B1",IF(G698&gt;=61,"B2",IF(G698&gt;=51,"C1",IF(G698&gt;=41,"C2",IF(G698&gt;=33,"D","E")))))))</f>
        <v>B2</v>
      </c>
      <c r="I698" s="261">
        <v>7.75</v>
      </c>
      <c r="J698" s="261">
        <v>4</v>
      </c>
      <c r="K698" s="261">
        <v>5</v>
      </c>
      <c r="L698" s="262">
        <v>61</v>
      </c>
      <c r="M698" s="159">
        <f>SUM(I698:L698)</f>
        <v>77.75</v>
      </c>
      <c r="N698" s="230" t="str">
        <f t="shared" ref="N698:N702" si="69">IF(M698&gt;=91,"A1",IF(M698&gt;=81,"A2",IF(M698&gt;=71,"B1",IF(M698&gt;=61,"B2",IF(M698&gt;=51,"C1",IF(M698&gt;=41,"C2",IF(M698&gt;=33,"D","E")))))))</f>
        <v>B1</v>
      </c>
    </row>
    <row r="699" spans="2:14" ht="16.5" x14ac:dyDescent="0.3">
      <c r="B699" s="219" t="s">
        <v>12</v>
      </c>
      <c r="C699" s="277">
        <v>8</v>
      </c>
      <c r="D699" s="261">
        <v>4.5</v>
      </c>
      <c r="E699" s="261">
        <v>3</v>
      </c>
      <c r="F699" s="261">
        <v>44</v>
      </c>
      <c r="G699" s="223">
        <f t="shared" ref="G699:G702" si="70">SUM(C699:F699)</f>
        <v>59.5</v>
      </c>
      <c r="H699" s="261" t="str">
        <f t="shared" si="68"/>
        <v>C1</v>
      </c>
      <c r="I699" s="261">
        <v>7.5</v>
      </c>
      <c r="J699" s="261">
        <v>5</v>
      </c>
      <c r="K699" s="261">
        <v>4</v>
      </c>
      <c r="L699" s="263">
        <v>64</v>
      </c>
      <c r="M699" s="159">
        <f t="shared" ref="M699:M706" si="71">SUM(I699:L699)</f>
        <v>80.5</v>
      </c>
      <c r="N699" s="230" t="str">
        <f t="shared" si="69"/>
        <v>B1</v>
      </c>
    </row>
    <row r="700" spans="2:14" ht="16.5" x14ac:dyDescent="0.3">
      <c r="B700" s="219" t="s">
        <v>504</v>
      </c>
      <c r="C700" s="261">
        <v>10</v>
      </c>
      <c r="D700" s="261">
        <v>4</v>
      </c>
      <c r="E700" s="261">
        <v>4</v>
      </c>
      <c r="F700" s="261">
        <v>54.5</v>
      </c>
      <c r="G700" s="223">
        <f t="shared" si="70"/>
        <v>72.5</v>
      </c>
      <c r="H700" s="261" t="str">
        <f t="shared" si="68"/>
        <v>B1</v>
      </c>
      <c r="I700" s="261">
        <v>9</v>
      </c>
      <c r="J700" s="261">
        <v>4</v>
      </c>
      <c r="K700" s="261">
        <v>4</v>
      </c>
      <c r="L700" s="263">
        <v>57</v>
      </c>
      <c r="M700" s="159">
        <f t="shared" si="71"/>
        <v>74</v>
      </c>
      <c r="N700" s="230" t="str">
        <f t="shared" si="69"/>
        <v>B1</v>
      </c>
    </row>
    <row r="701" spans="2:14" ht="16.5" x14ac:dyDescent="0.3">
      <c r="B701" s="219" t="s">
        <v>22</v>
      </c>
      <c r="C701" s="261">
        <v>8.75</v>
      </c>
      <c r="D701" s="261">
        <v>4</v>
      </c>
      <c r="E701" s="261">
        <v>3</v>
      </c>
      <c r="F701" s="261">
        <v>55.5</v>
      </c>
      <c r="G701" s="223">
        <f t="shared" si="70"/>
        <v>71.25</v>
      </c>
      <c r="H701" s="261" t="str">
        <f t="shared" si="68"/>
        <v>B1</v>
      </c>
      <c r="I701" s="261">
        <v>9.25</v>
      </c>
      <c r="J701" s="274">
        <v>4</v>
      </c>
      <c r="K701" s="264">
        <v>4</v>
      </c>
      <c r="L701" s="263">
        <v>58</v>
      </c>
      <c r="M701" s="159">
        <f t="shared" si="71"/>
        <v>75.25</v>
      </c>
      <c r="N701" s="230" t="str">
        <f t="shared" si="69"/>
        <v>B1</v>
      </c>
    </row>
    <row r="702" spans="2:14" ht="16.5" x14ac:dyDescent="0.3">
      <c r="B702" s="219" t="s">
        <v>25</v>
      </c>
      <c r="C702" s="261">
        <v>8.25</v>
      </c>
      <c r="D702" s="261">
        <v>3</v>
      </c>
      <c r="E702" s="261">
        <v>3</v>
      </c>
      <c r="F702" s="261">
        <v>49.5</v>
      </c>
      <c r="G702" s="223">
        <f t="shared" si="70"/>
        <v>63.75</v>
      </c>
      <c r="H702" s="261" t="str">
        <f t="shared" si="68"/>
        <v>B2</v>
      </c>
      <c r="I702" s="261">
        <v>5.5</v>
      </c>
      <c r="J702" s="261">
        <v>3</v>
      </c>
      <c r="K702" s="261">
        <v>3</v>
      </c>
      <c r="L702" s="263">
        <v>59.5</v>
      </c>
      <c r="M702" s="159">
        <f t="shared" si="71"/>
        <v>71</v>
      </c>
      <c r="N702" s="230" t="str">
        <f t="shared" si="69"/>
        <v>B1</v>
      </c>
    </row>
    <row r="703" spans="2:14" ht="16.5" x14ac:dyDescent="0.3">
      <c r="B703" s="219" t="s">
        <v>505</v>
      </c>
      <c r="C703" s="220"/>
      <c r="D703" s="220"/>
      <c r="E703" s="220"/>
      <c r="F703" s="261">
        <v>39</v>
      </c>
      <c r="G703" s="159">
        <f t="shared" ref="G703:G706" si="72">SUM(C703:F703)</f>
        <v>39</v>
      </c>
      <c r="H703" s="176"/>
      <c r="I703" s="220"/>
      <c r="J703" s="220"/>
      <c r="K703" s="220"/>
      <c r="L703" s="7">
        <v>50</v>
      </c>
      <c r="M703" s="159">
        <f t="shared" si="71"/>
        <v>50</v>
      </c>
      <c r="N703" s="224"/>
    </row>
    <row r="704" spans="2:14" ht="16.5" x14ac:dyDescent="0.3">
      <c r="B704" s="219" t="s">
        <v>487</v>
      </c>
      <c r="C704" s="220"/>
      <c r="D704" s="220"/>
      <c r="E704" s="220"/>
      <c r="F704" s="73">
        <v>38.5</v>
      </c>
      <c r="G704" s="159">
        <f t="shared" si="72"/>
        <v>38.5</v>
      </c>
      <c r="H704" s="223"/>
      <c r="I704" s="220"/>
      <c r="J704" s="220"/>
      <c r="K704" s="220"/>
      <c r="L704" s="7">
        <v>41.5</v>
      </c>
      <c r="M704" s="159">
        <f t="shared" si="71"/>
        <v>41.5</v>
      </c>
      <c r="N704" s="224"/>
    </row>
    <row r="705" spans="2:14" ht="16.5" x14ac:dyDescent="0.3">
      <c r="B705" s="219" t="s">
        <v>506</v>
      </c>
      <c r="C705" s="220"/>
      <c r="D705" s="220"/>
      <c r="E705" s="220"/>
      <c r="F705" s="73">
        <v>50</v>
      </c>
      <c r="G705" s="159">
        <f t="shared" si="72"/>
        <v>50</v>
      </c>
      <c r="H705" s="223"/>
      <c r="I705" s="220"/>
      <c r="J705" s="220"/>
      <c r="K705" s="220"/>
      <c r="L705" s="7">
        <v>37</v>
      </c>
      <c r="M705" s="159">
        <f t="shared" si="71"/>
        <v>37</v>
      </c>
      <c r="N705" s="224"/>
    </row>
    <row r="706" spans="2:14" ht="16.5" x14ac:dyDescent="0.3">
      <c r="B706" s="219" t="s">
        <v>557</v>
      </c>
      <c r="C706" s="220"/>
      <c r="D706" s="220"/>
      <c r="E706" s="220"/>
      <c r="F706" s="261">
        <v>2</v>
      </c>
      <c r="G706" s="159">
        <f t="shared" si="72"/>
        <v>2</v>
      </c>
      <c r="H706" s="218"/>
      <c r="I706" s="220"/>
      <c r="J706" s="220"/>
      <c r="K706" s="220"/>
      <c r="L706" s="7">
        <v>1</v>
      </c>
      <c r="M706" s="159">
        <f t="shared" si="71"/>
        <v>1</v>
      </c>
      <c r="N706" s="224"/>
    </row>
    <row r="707" spans="2:14" ht="30.75" customHeight="1" x14ac:dyDescent="0.3">
      <c r="B707" s="231" t="s">
        <v>536</v>
      </c>
      <c r="C707" s="463">
        <v>500</v>
      </c>
      <c r="D707" s="463"/>
      <c r="E707" s="486" t="s">
        <v>538</v>
      </c>
      <c r="F707" s="486"/>
      <c r="G707" s="465">
        <f>C708*100/500</f>
        <v>67.45</v>
      </c>
      <c r="H707" s="503"/>
      <c r="I707" s="486" t="s">
        <v>558</v>
      </c>
      <c r="J707" s="486"/>
      <c r="K707" s="222">
        <v>500</v>
      </c>
      <c r="L707" s="486" t="s">
        <v>560</v>
      </c>
      <c r="M707" s="486"/>
      <c r="N707" s="224">
        <f>K708*100/500</f>
        <v>75.7</v>
      </c>
    </row>
    <row r="708" spans="2:14" ht="25.5" customHeight="1" x14ac:dyDescent="0.3">
      <c r="B708" s="231" t="s">
        <v>537</v>
      </c>
      <c r="C708" s="511">
        <f>SUM(G698:G702)</f>
        <v>337.25</v>
      </c>
      <c r="D708" s="511"/>
      <c r="E708" s="486" t="s">
        <v>539</v>
      </c>
      <c r="F708" s="486"/>
      <c r="G708" s="509" t="str">
        <f>IF(G707&gt;=91,"A1",IF(G707&gt;=81,"A2",IF(G707&gt;=71,"B1",IF(G707&gt;=61,"B2",IF(G707&gt;=51,"C1",IF(G707&gt;=41,"C2",IF(G707&gt;=33,"D","E")))))))</f>
        <v>B2</v>
      </c>
      <c r="H708" s="510"/>
      <c r="I708" s="486" t="s">
        <v>559</v>
      </c>
      <c r="J708" s="486"/>
      <c r="K708" s="216">
        <f>SUM(M698:M702)</f>
        <v>378.5</v>
      </c>
      <c r="L708" s="486" t="s">
        <v>561</v>
      </c>
      <c r="M708" s="486"/>
      <c r="N708" s="230" t="str">
        <f>IF(N707&gt;=91,"A1",IF(N707&gt;=81,"A2",IF(N707&gt;=71,"B1",IF(N707&gt;=61,"B2",IF(N707&gt;=51,"C1",IF(N707&gt;=41,"C2",IF(N707&gt;=33,"D","E")))))))</f>
        <v>B1</v>
      </c>
    </row>
    <row r="709" spans="2:14" ht="35.25" customHeight="1" x14ac:dyDescent="0.3">
      <c r="B709" s="512" t="s">
        <v>556</v>
      </c>
      <c r="C709" s="513"/>
      <c r="D709" s="514"/>
      <c r="E709" s="515">
        <f>C708+K708</f>
        <v>715.75</v>
      </c>
      <c r="F709" s="516"/>
      <c r="G709" s="490" t="s">
        <v>562</v>
      </c>
      <c r="H709" s="491"/>
      <c r="I709" s="492"/>
      <c r="J709" s="278">
        <f>E709*100/1000</f>
        <v>71.575000000000003</v>
      </c>
      <c r="K709" s="266" t="s">
        <v>507</v>
      </c>
      <c r="L709" s="266"/>
      <c r="M709" s="517" t="str">
        <f>IF(J709&gt;=91,"A1",IF(J709&gt;=81,"A2",IF(J709&gt;=71,"B1",IF(J709&gt;=61,"B2",IF(J709&gt;=51,"C1",IF(J709&gt;=41,"C2",IF(J709&gt;=33,"D","E")))))))</f>
        <v>B1</v>
      </c>
      <c r="N709" s="518"/>
    </row>
    <row r="710" spans="2:14" x14ac:dyDescent="0.25">
      <c r="B710" s="547" t="s">
        <v>373</v>
      </c>
      <c r="C710" s="548"/>
      <c r="D710" s="548"/>
      <c r="E710" s="548"/>
      <c r="F710" s="548"/>
      <c r="G710" s="548"/>
      <c r="H710" s="548"/>
      <c r="I710" s="548"/>
      <c r="J710" s="548"/>
      <c r="K710" s="548"/>
      <c r="L710" s="548"/>
      <c r="M710" s="548"/>
      <c r="N710" s="549"/>
    </row>
    <row r="711" spans="2:14" ht="16.5" x14ac:dyDescent="0.3">
      <c r="B711" s="478" t="s">
        <v>375</v>
      </c>
      <c r="C711" s="463"/>
      <c r="D711" s="463"/>
      <c r="E711" s="463"/>
      <c r="F711" s="463"/>
      <c r="G711" s="463" t="s">
        <v>376</v>
      </c>
      <c r="H711" s="463"/>
      <c r="I711" s="463"/>
      <c r="J711" s="463"/>
      <c r="K711" s="463"/>
      <c r="L711" s="463" t="s">
        <v>508</v>
      </c>
      <c r="M711" s="463"/>
      <c r="N711" s="464"/>
    </row>
    <row r="712" spans="2:14" ht="16.5" x14ac:dyDescent="0.3">
      <c r="B712" s="476" t="s">
        <v>377</v>
      </c>
      <c r="C712" s="477"/>
      <c r="D712" s="477"/>
      <c r="E712" s="477"/>
      <c r="F712" s="477"/>
      <c r="G712" s="463" t="s">
        <v>404</v>
      </c>
      <c r="H712" s="463"/>
      <c r="I712" s="463"/>
      <c r="J712" s="463"/>
      <c r="K712" s="463"/>
      <c r="L712" s="463" t="s">
        <v>404</v>
      </c>
      <c r="M712" s="463"/>
      <c r="N712" s="464"/>
    </row>
    <row r="713" spans="2:14" ht="16.5" x14ac:dyDescent="0.3">
      <c r="B713" s="478" t="s">
        <v>378</v>
      </c>
      <c r="C713" s="463"/>
      <c r="D713" s="463"/>
      <c r="E713" s="463"/>
      <c r="F713" s="463"/>
      <c r="G713" s="463"/>
      <c r="H713" s="463"/>
      <c r="I713" s="463"/>
      <c r="J713" s="463"/>
      <c r="K713" s="463"/>
      <c r="L713" s="463"/>
      <c r="M713" s="463"/>
      <c r="N713" s="464"/>
    </row>
    <row r="714" spans="2:14" ht="16.5" x14ac:dyDescent="0.3">
      <c r="B714" s="478" t="s">
        <v>375</v>
      </c>
      <c r="C714" s="463"/>
      <c r="D714" s="463"/>
      <c r="E714" s="463"/>
      <c r="F714" s="463"/>
      <c r="G714" s="463" t="s">
        <v>376</v>
      </c>
      <c r="H714" s="463"/>
      <c r="I714" s="463"/>
      <c r="J714" s="463"/>
      <c r="K714" s="463"/>
      <c r="L714" s="463" t="s">
        <v>508</v>
      </c>
      <c r="M714" s="463"/>
      <c r="N714" s="464"/>
    </row>
    <row r="715" spans="2:14" ht="16.5" x14ac:dyDescent="0.3">
      <c r="B715" s="474" t="s">
        <v>379</v>
      </c>
      <c r="C715" s="475"/>
      <c r="D715" s="475"/>
      <c r="E715" s="475"/>
      <c r="F715" s="475"/>
      <c r="G715" s="463" t="s">
        <v>394</v>
      </c>
      <c r="H715" s="463"/>
      <c r="I715" s="463"/>
      <c r="J715" s="463"/>
      <c r="K715" s="463"/>
      <c r="L715" s="463" t="s">
        <v>394</v>
      </c>
      <c r="M715" s="463"/>
      <c r="N715" s="464"/>
    </row>
    <row r="716" spans="2:14" ht="16.5" x14ac:dyDescent="0.3">
      <c r="B716" s="474" t="s">
        <v>380</v>
      </c>
      <c r="C716" s="475"/>
      <c r="D716" s="475"/>
      <c r="E716" s="475"/>
      <c r="F716" s="475"/>
      <c r="G716" s="463" t="s">
        <v>394</v>
      </c>
      <c r="H716" s="463"/>
      <c r="I716" s="463"/>
      <c r="J716" s="463"/>
      <c r="K716" s="463"/>
      <c r="L716" s="463" t="s">
        <v>394</v>
      </c>
      <c r="M716" s="463"/>
      <c r="N716" s="464"/>
    </row>
    <row r="717" spans="2:14" ht="16.5" x14ac:dyDescent="0.3">
      <c r="B717" s="504" t="s">
        <v>381</v>
      </c>
      <c r="C717" s="505"/>
      <c r="D717" s="505"/>
      <c r="E717" s="505"/>
      <c r="F717" s="506"/>
      <c r="G717" s="465" t="s">
        <v>399</v>
      </c>
      <c r="H717" s="466"/>
      <c r="I717" s="466"/>
      <c r="J717" s="466"/>
      <c r="K717" s="503"/>
      <c r="L717" s="465" t="s">
        <v>394</v>
      </c>
      <c r="M717" s="466"/>
      <c r="N717" s="467"/>
    </row>
    <row r="718" spans="2:14" ht="16.5" x14ac:dyDescent="0.3">
      <c r="B718" s="504" t="s">
        <v>382</v>
      </c>
      <c r="C718" s="505"/>
      <c r="D718" s="505"/>
      <c r="E718" s="505"/>
      <c r="F718" s="506"/>
      <c r="G718" s="465" t="s">
        <v>399</v>
      </c>
      <c r="H718" s="466"/>
      <c r="I718" s="466"/>
      <c r="J718" s="466"/>
      <c r="K718" s="503"/>
      <c r="L718" s="465" t="s">
        <v>399</v>
      </c>
      <c r="M718" s="466"/>
      <c r="N718" s="467"/>
    </row>
    <row r="719" spans="2:14" ht="16.5" x14ac:dyDescent="0.3">
      <c r="B719" s="478" t="s">
        <v>383</v>
      </c>
      <c r="C719" s="463"/>
      <c r="D719" s="463"/>
      <c r="E719" s="463"/>
      <c r="F719" s="463"/>
      <c r="G719" s="463"/>
      <c r="H719" s="463"/>
      <c r="I719" s="463"/>
      <c r="J719" s="463"/>
      <c r="K719" s="463"/>
      <c r="L719" s="463"/>
      <c r="M719" s="463"/>
      <c r="N719" s="464"/>
    </row>
    <row r="720" spans="2:14" ht="16.5" x14ac:dyDescent="0.3">
      <c r="B720" s="478" t="s">
        <v>375</v>
      </c>
      <c r="C720" s="463"/>
      <c r="D720" s="463"/>
      <c r="E720" s="463"/>
      <c r="F720" s="463"/>
      <c r="G720" s="463" t="s">
        <v>376</v>
      </c>
      <c r="H720" s="463"/>
      <c r="I720" s="463"/>
      <c r="J720" s="463"/>
      <c r="K720" s="463"/>
      <c r="L720" s="463" t="s">
        <v>508</v>
      </c>
      <c r="M720" s="463"/>
      <c r="N720" s="464"/>
    </row>
    <row r="721" spans="2:14" ht="16.5" x14ac:dyDescent="0.3">
      <c r="B721" s="476" t="s">
        <v>384</v>
      </c>
      <c r="C721" s="477"/>
      <c r="D721" s="477"/>
      <c r="E721" s="477"/>
      <c r="F721" s="477"/>
      <c r="G721" s="477"/>
      <c r="H721" s="545" t="s">
        <v>577</v>
      </c>
      <c r="I721" s="545"/>
      <c r="J721" s="545"/>
      <c r="K721" s="545"/>
      <c r="L721" s="545"/>
      <c r="M721" s="545"/>
      <c r="N721" s="546"/>
    </row>
    <row r="722" spans="2:14" ht="16.5" x14ac:dyDescent="0.3">
      <c r="B722" s="221" t="s">
        <v>385</v>
      </c>
      <c r="C722" s="537" t="s">
        <v>584</v>
      </c>
      <c r="D722" s="538"/>
      <c r="E722" s="538"/>
      <c r="F722" s="538"/>
      <c r="G722" s="538"/>
      <c r="H722" s="226" t="s">
        <v>509</v>
      </c>
      <c r="I722" s="226"/>
      <c r="J722" s="227"/>
      <c r="K722" s="227" t="s">
        <v>589</v>
      </c>
      <c r="L722" s="227"/>
      <c r="M722" s="227"/>
      <c r="N722" s="228"/>
    </row>
    <row r="723" spans="2:14" ht="15" customHeight="1" x14ac:dyDescent="0.25">
      <c r="B723" s="483" t="s">
        <v>510</v>
      </c>
      <c r="C723" s="484"/>
      <c r="D723" s="484"/>
      <c r="E723" s="484"/>
      <c r="F723" s="484"/>
      <c r="G723" s="519"/>
      <c r="H723" s="533" t="s">
        <v>511</v>
      </c>
      <c r="I723" s="484"/>
      <c r="J723" s="484"/>
      <c r="K723" s="484"/>
      <c r="L723" s="484"/>
      <c r="M723" s="484"/>
      <c r="N723" s="485"/>
    </row>
    <row r="724" spans="2:14" ht="15" customHeight="1" x14ac:dyDescent="0.25">
      <c r="B724" s="479"/>
      <c r="C724" s="480"/>
      <c r="D724" s="480"/>
      <c r="E724" s="480"/>
      <c r="F724" s="480"/>
      <c r="G724" s="523"/>
      <c r="H724" s="536"/>
      <c r="I724" s="480"/>
      <c r="J724" s="480"/>
      <c r="K724" s="480"/>
      <c r="L724" s="480"/>
      <c r="M724" s="480"/>
      <c r="N724" s="481"/>
    </row>
    <row r="725" spans="2:14" ht="0.75" customHeight="1" x14ac:dyDescent="0.3">
      <c r="B725" s="221"/>
      <c r="C725" s="222"/>
      <c r="D725" s="222"/>
      <c r="E725" s="170"/>
      <c r="F725" s="170"/>
      <c r="G725" s="170"/>
      <c r="H725" s="170"/>
      <c r="I725" s="170"/>
      <c r="J725" s="170"/>
      <c r="K725" s="222"/>
      <c r="L725" s="222"/>
      <c r="M725" s="222"/>
      <c r="N725" s="171"/>
    </row>
    <row r="726" spans="2:14" ht="1.5" hidden="1" customHeight="1" x14ac:dyDescent="0.3">
      <c r="B726" s="221"/>
      <c r="C726" s="222"/>
      <c r="D726" s="222"/>
      <c r="E726" s="170"/>
      <c r="F726" s="170"/>
      <c r="G726" s="170"/>
      <c r="H726" s="170"/>
      <c r="I726" s="170"/>
      <c r="J726" s="170"/>
      <c r="K726" s="222"/>
      <c r="L726" s="222"/>
      <c r="M726" s="222"/>
      <c r="N726" s="171"/>
    </row>
    <row r="727" spans="2:14" ht="12" customHeight="1" x14ac:dyDescent="0.3">
      <c r="B727" s="482"/>
      <c r="C727" s="466"/>
      <c r="D727" s="466"/>
      <c r="E727" s="466"/>
      <c r="F727" s="466"/>
      <c r="G727" s="466"/>
      <c r="H727" s="466"/>
      <c r="I727" s="466"/>
      <c r="J727" s="466"/>
      <c r="K727" s="466"/>
      <c r="L727" s="466"/>
      <c r="M727" s="466"/>
      <c r="N727" s="467"/>
    </row>
    <row r="728" spans="2:14" ht="16.5" x14ac:dyDescent="0.3">
      <c r="B728" s="478" t="s">
        <v>386</v>
      </c>
      <c r="C728" s="463"/>
      <c r="D728" s="463"/>
      <c r="E728" s="463"/>
      <c r="F728" s="463"/>
      <c r="G728" s="463"/>
      <c r="H728" s="463"/>
      <c r="I728" s="465" t="s">
        <v>387</v>
      </c>
      <c r="J728" s="466"/>
      <c r="K728" s="466"/>
      <c r="L728" s="466"/>
      <c r="M728" s="466"/>
      <c r="N728" s="467"/>
    </row>
    <row r="729" spans="2:14" ht="16.5" x14ac:dyDescent="0.3">
      <c r="B729" s="219" t="s">
        <v>388</v>
      </c>
      <c r="C729" s="463" t="s">
        <v>19</v>
      </c>
      <c r="D729" s="463"/>
      <c r="E729" s="465" t="s">
        <v>388</v>
      </c>
      <c r="F729" s="503"/>
      <c r="G729" s="463" t="s">
        <v>19</v>
      </c>
      <c r="H729" s="463"/>
      <c r="I729" s="267"/>
      <c r="J729" s="254"/>
      <c r="K729" s="268" t="s">
        <v>389</v>
      </c>
      <c r="L729" s="226"/>
      <c r="M729" s="269" t="s">
        <v>19</v>
      </c>
      <c r="N729" s="256"/>
    </row>
    <row r="730" spans="2:14" ht="16.5" x14ac:dyDescent="0.3">
      <c r="B730" s="219" t="s">
        <v>390</v>
      </c>
      <c r="C730" s="463" t="s">
        <v>391</v>
      </c>
      <c r="D730" s="463"/>
      <c r="E730" s="463" t="s">
        <v>392</v>
      </c>
      <c r="F730" s="463"/>
      <c r="G730" s="463" t="s">
        <v>393</v>
      </c>
      <c r="H730" s="463"/>
      <c r="I730" s="267"/>
      <c r="J730" s="254"/>
      <c r="K730" s="465">
        <v>3</v>
      </c>
      <c r="L730" s="503"/>
      <c r="M730" s="249" t="s">
        <v>394</v>
      </c>
      <c r="N730" s="256"/>
    </row>
    <row r="731" spans="2:14" ht="16.5" x14ac:dyDescent="0.3">
      <c r="B731" s="219" t="s">
        <v>395</v>
      </c>
      <c r="C731" s="463" t="s">
        <v>396</v>
      </c>
      <c r="D731" s="463"/>
      <c r="E731" s="463" t="s">
        <v>397</v>
      </c>
      <c r="F731" s="463"/>
      <c r="G731" s="463" t="s">
        <v>398</v>
      </c>
      <c r="H731" s="463"/>
      <c r="I731" s="267"/>
      <c r="J731" s="254"/>
      <c r="K731" s="465">
        <v>2</v>
      </c>
      <c r="L731" s="503"/>
      <c r="M731" s="249" t="s">
        <v>399</v>
      </c>
      <c r="N731" s="256"/>
    </row>
    <row r="732" spans="2:14" ht="16.5" x14ac:dyDescent="0.3">
      <c r="B732" s="219" t="s">
        <v>400</v>
      </c>
      <c r="C732" s="463" t="s">
        <v>401</v>
      </c>
      <c r="D732" s="463"/>
      <c r="E732" s="463" t="s">
        <v>402</v>
      </c>
      <c r="F732" s="463"/>
      <c r="G732" s="463" t="s">
        <v>403</v>
      </c>
      <c r="H732" s="463"/>
      <c r="I732" s="267"/>
      <c r="J732" s="254"/>
      <c r="K732" s="465">
        <v>1</v>
      </c>
      <c r="L732" s="503"/>
      <c r="M732" s="249" t="s">
        <v>404</v>
      </c>
      <c r="N732" s="256"/>
    </row>
    <row r="733" spans="2:14" ht="17.25" thickBot="1" x14ac:dyDescent="0.35">
      <c r="B733" s="270" t="s">
        <v>405</v>
      </c>
      <c r="C733" s="544" t="s">
        <v>406</v>
      </c>
      <c r="D733" s="544"/>
      <c r="E733" s="544" t="s">
        <v>407</v>
      </c>
      <c r="F733" s="544"/>
      <c r="G733" s="544" t="s">
        <v>408</v>
      </c>
      <c r="H733" s="544"/>
      <c r="I733" s="271"/>
      <c r="J733" s="272"/>
      <c r="K733" s="272"/>
      <c r="L733" s="272"/>
      <c r="M733" s="272"/>
      <c r="N733" s="273"/>
    </row>
    <row r="734" spans="2:14" ht="15.75" thickBot="1" x14ac:dyDescent="0.3"/>
    <row r="735" spans="2:14" x14ac:dyDescent="0.25">
      <c r="B735" s="495" t="s">
        <v>495</v>
      </c>
      <c r="C735" s="496"/>
      <c r="D735" s="496"/>
      <c r="E735" s="496"/>
      <c r="F735" s="496"/>
      <c r="G735" s="496"/>
      <c r="H735" s="496"/>
      <c r="I735" s="496"/>
      <c r="J735" s="496"/>
      <c r="K735" s="497" t="s">
        <v>496</v>
      </c>
      <c r="L735" s="497"/>
      <c r="M735" s="497"/>
      <c r="N735" s="498"/>
    </row>
    <row r="736" spans="2:14" ht="26.25" customHeight="1" x14ac:dyDescent="0.3">
      <c r="B736" s="499" t="s">
        <v>528</v>
      </c>
      <c r="C736" s="500"/>
      <c r="D736" s="500"/>
      <c r="E736" s="500"/>
      <c r="F736" s="500"/>
      <c r="G736" s="500"/>
      <c r="H736" s="500"/>
      <c r="I736" s="500"/>
      <c r="J736" s="500"/>
      <c r="K736" s="500"/>
      <c r="L736" s="500"/>
      <c r="M736" s="500"/>
      <c r="N736" s="501"/>
    </row>
    <row r="737" spans="2:14" ht="15" customHeight="1" x14ac:dyDescent="0.25">
      <c r="B737" s="251"/>
      <c r="C737" s="502" t="s">
        <v>497</v>
      </c>
      <c r="D737" s="502"/>
      <c r="E737" s="229" t="s">
        <v>498</v>
      </c>
      <c r="F737" s="139"/>
      <c r="G737" s="508"/>
      <c r="H737" s="508"/>
      <c r="J737" s="139" t="s">
        <v>499</v>
      </c>
      <c r="K737" s="139"/>
      <c r="L737" s="152" t="s">
        <v>500</v>
      </c>
      <c r="N737" s="156"/>
    </row>
    <row r="738" spans="2:14" ht="16.5" x14ac:dyDescent="0.3">
      <c r="B738" s="479" t="s">
        <v>512</v>
      </c>
      <c r="C738" s="480"/>
      <c r="D738" s="480"/>
      <c r="E738" s="480"/>
      <c r="F738" s="480"/>
      <c r="G738" s="480"/>
      <c r="H738" s="480"/>
      <c r="I738" s="480"/>
      <c r="J738" s="480"/>
      <c r="K738" s="480"/>
      <c r="L738" s="480"/>
      <c r="M738" s="480"/>
      <c r="N738" s="481"/>
    </row>
    <row r="739" spans="2:14" ht="16.5" x14ac:dyDescent="0.3">
      <c r="B739" s="482" t="s">
        <v>513</v>
      </c>
      <c r="C739" s="466"/>
      <c r="D739" s="466"/>
      <c r="E739" s="466"/>
      <c r="F739" s="466"/>
      <c r="G739" s="466"/>
      <c r="H739" s="466"/>
      <c r="I739" s="466"/>
      <c r="J739" s="466"/>
      <c r="K739" s="466"/>
      <c r="L739" s="466"/>
      <c r="M739" s="466"/>
      <c r="N739" s="467"/>
    </row>
    <row r="740" spans="2:14" ht="16.5" x14ac:dyDescent="0.3">
      <c r="B740" s="483" t="s">
        <v>501</v>
      </c>
      <c r="C740" s="484"/>
      <c r="D740" s="484"/>
      <c r="E740" s="484"/>
      <c r="F740" s="484"/>
      <c r="G740" s="484"/>
      <c r="H740" s="484"/>
      <c r="I740" s="484"/>
      <c r="J740" s="484"/>
      <c r="K740" s="484"/>
      <c r="L740" s="484"/>
      <c r="M740" s="484"/>
      <c r="N740" s="485"/>
    </row>
    <row r="741" spans="2:14" ht="15.75" customHeight="1" x14ac:dyDescent="0.3">
      <c r="B741" s="493" t="s">
        <v>520</v>
      </c>
      <c r="C741" s="494"/>
      <c r="D741" s="252">
        <v>16</v>
      </c>
      <c r="E741" s="252"/>
      <c r="F741" s="252"/>
      <c r="G741" s="252"/>
      <c r="H741" s="253" t="s">
        <v>519</v>
      </c>
      <c r="I741" s="252"/>
      <c r="J741" s="253"/>
      <c r="K741" s="542" t="s">
        <v>81</v>
      </c>
      <c r="L741" s="542"/>
      <c r="M741" s="542"/>
      <c r="N741" s="276"/>
    </row>
    <row r="742" spans="2:14" ht="15.75" customHeight="1" x14ac:dyDescent="0.3">
      <c r="B742" s="461" t="s">
        <v>521</v>
      </c>
      <c r="C742" s="462"/>
      <c r="D742" s="468">
        <v>40325</v>
      </c>
      <c r="E742" s="469"/>
      <c r="F742" s="254"/>
      <c r="G742" s="254"/>
      <c r="H742" s="255" t="s">
        <v>522</v>
      </c>
      <c r="I742" s="254"/>
      <c r="J742" s="255"/>
      <c r="K742" s="469">
        <v>982</v>
      </c>
      <c r="L742" s="469"/>
      <c r="M742" s="254"/>
      <c r="N742" s="256"/>
    </row>
    <row r="743" spans="2:14" ht="28.5" customHeight="1" x14ac:dyDescent="0.3">
      <c r="B743" s="470" t="s">
        <v>523</v>
      </c>
      <c r="C743" s="471"/>
      <c r="D743" s="472" t="s">
        <v>141</v>
      </c>
      <c r="E743" s="472"/>
      <c r="F743" s="472" t="e">
        <f>VLOOKUP(#REF!,PROFILE!#REF!,3,0)</f>
        <v>#REF!</v>
      </c>
      <c r="G743" s="472"/>
      <c r="H743" s="257" t="s">
        <v>524</v>
      </c>
      <c r="I743" s="257"/>
      <c r="J743" s="259"/>
      <c r="K743" s="472" t="s">
        <v>142</v>
      </c>
      <c r="L743" s="472"/>
      <c r="M743" s="472" t="e">
        <f>VLOOKUP(F742,PROFILE!C727:J752,2,0)</f>
        <v>#N/A</v>
      </c>
      <c r="N743" s="473"/>
    </row>
    <row r="744" spans="2:14" ht="16.5" x14ac:dyDescent="0.3">
      <c r="B744" s="487" t="s">
        <v>502</v>
      </c>
      <c r="C744" s="488"/>
      <c r="D744" s="488"/>
      <c r="E744" s="488"/>
      <c r="F744" s="488"/>
      <c r="G744" s="488"/>
      <c r="H744" s="488"/>
      <c r="I744" s="488"/>
      <c r="J744" s="488"/>
      <c r="K744" s="488"/>
      <c r="L744" s="488"/>
      <c r="M744" s="488"/>
      <c r="N744" s="489"/>
    </row>
    <row r="745" spans="2:14" ht="19.5" customHeight="1" x14ac:dyDescent="0.25">
      <c r="B745" s="507" t="s">
        <v>503</v>
      </c>
      <c r="C745" s="459" t="s">
        <v>525</v>
      </c>
      <c r="D745" s="459"/>
      <c r="E745" s="459"/>
      <c r="F745" s="459"/>
      <c r="G745" s="459"/>
      <c r="H745" s="459"/>
      <c r="I745" s="459" t="s">
        <v>526</v>
      </c>
      <c r="J745" s="459"/>
      <c r="K745" s="459"/>
      <c r="L745" s="459"/>
      <c r="M745" s="459"/>
      <c r="N745" s="460"/>
    </row>
    <row r="746" spans="2:14" ht="70.5" customHeight="1" x14ac:dyDescent="0.25">
      <c r="B746" s="507"/>
      <c r="C746" s="153" t="s">
        <v>515</v>
      </c>
      <c r="D746" s="153" t="s">
        <v>516</v>
      </c>
      <c r="E746" s="153" t="s">
        <v>527</v>
      </c>
      <c r="F746" s="153" t="s">
        <v>514</v>
      </c>
      <c r="G746" s="153" t="s">
        <v>518</v>
      </c>
      <c r="H746" s="223" t="s">
        <v>34</v>
      </c>
      <c r="I746" s="153" t="s">
        <v>515</v>
      </c>
      <c r="J746" s="153" t="s">
        <v>516</v>
      </c>
      <c r="K746" s="153" t="s">
        <v>527</v>
      </c>
      <c r="L746" s="153" t="s">
        <v>517</v>
      </c>
      <c r="M746" s="153" t="s">
        <v>518</v>
      </c>
      <c r="N746" s="224" t="s">
        <v>34</v>
      </c>
    </row>
    <row r="747" spans="2:14" ht="16.5" x14ac:dyDescent="0.3">
      <c r="B747" s="219" t="s">
        <v>11</v>
      </c>
      <c r="C747" s="277">
        <v>4.25</v>
      </c>
      <c r="D747" s="261">
        <v>3</v>
      </c>
      <c r="E747" s="261">
        <v>2</v>
      </c>
      <c r="F747" s="277">
        <v>53.5</v>
      </c>
      <c r="G747" s="284">
        <f t="shared" ref="G747" si="73">SUM(C747:F747)</f>
        <v>62.75</v>
      </c>
      <c r="H747" s="261" t="str">
        <f t="shared" ref="H747:H751" si="74">IF(G747&gt;=91,"A1",IF(G747&gt;=81,"A2",IF(G747&gt;=71,"B1",IF(G747&gt;=61,"B2",IF(G747&gt;=51,"C1",IF(G747&gt;=41,"C2",IF(G747&gt;=33,"D","E")))))))</f>
        <v>B2</v>
      </c>
      <c r="I747" s="261">
        <v>5.25</v>
      </c>
      <c r="J747" s="261">
        <v>5</v>
      </c>
      <c r="K747" s="261">
        <v>3</v>
      </c>
      <c r="L747" s="262">
        <v>42.5</v>
      </c>
      <c r="M747" s="159">
        <f>SUM(I747:L747)</f>
        <v>55.75</v>
      </c>
      <c r="N747" s="230" t="str">
        <f t="shared" ref="N747:N751" si="75">IF(M747&gt;=91,"A1",IF(M747&gt;=81,"A2",IF(M747&gt;=71,"B1",IF(M747&gt;=61,"B2",IF(M747&gt;=51,"C1",IF(M747&gt;=41,"C2",IF(M747&gt;=33,"D","E")))))))</f>
        <v>C1</v>
      </c>
    </row>
    <row r="748" spans="2:14" ht="16.5" x14ac:dyDescent="0.3">
      <c r="B748" s="219" t="s">
        <v>12</v>
      </c>
      <c r="C748" s="277">
        <v>5</v>
      </c>
      <c r="D748" s="261">
        <v>4</v>
      </c>
      <c r="E748" s="261">
        <v>4.5</v>
      </c>
      <c r="F748" s="261">
        <v>36</v>
      </c>
      <c r="G748" s="223">
        <f t="shared" ref="G748:G751" si="76">SUM(C748:F748)</f>
        <v>49.5</v>
      </c>
      <c r="H748" s="261" t="str">
        <f t="shared" si="74"/>
        <v>C2</v>
      </c>
      <c r="I748" s="261">
        <v>6</v>
      </c>
      <c r="J748" s="261">
        <v>3</v>
      </c>
      <c r="K748" s="261">
        <v>3</v>
      </c>
      <c r="L748" s="263">
        <v>46</v>
      </c>
      <c r="M748" s="159">
        <f t="shared" ref="M748:M755" si="77">SUM(I748:L748)</f>
        <v>58</v>
      </c>
      <c r="N748" s="230" t="str">
        <f t="shared" si="75"/>
        <v>C1</v>
      </c>
    </row>
    <row r="749" spans="2:14" ht="16.5" x14ac:dyDescent="0.3">
      <c r="B749" s="219" t="s">
        <v>504</v>
      </c>
      <c r="C749" s="261">
        <v>2.25</v>
      </c>
      <c r="D749" s="261">
        <v>3</v>
      </c>
      <c r="E749" s="261">
        <v>3.5</v>
      </c>
      <c r="F749" s="261">
        <v>35</v>
      </c>
      <c r="G749" s="223">
        <f t="shared" si="76"/>
        <v>43.75</v>
      </c>
      <c r="H749" s="261" t="str">
        <f t="shared" si="74"/>
        <v>C2</v>
      </c>
      <c r="I749" s="261">
        <v>5.75</v>
      </c>
      <c r="J749" s="261">
        <v>3</v>
      </c>
      <c r="K749" s="261">
        <v>3</v>
      </c>
      <c r="L749" s="263">
        <v>35</v>
      </c>
      <c r="M749" s="159">
        <f t="shared" si="77"/>
        <v>46.75</v>
      </c>
      <c r="N749" s="230" t="str">
        <f t="shared" si="75"/>
        <v>C2</v>
      </c>
    </row>
    <row r="750" spans="2:14" ht="16.5" x14ac:dyDescent="0.3">
      <c r="B750" s="219" t="s">
        <v>22</v>
      </c>
      <c r="C750" s="261">
        <v>3.75</v>
      </c>
      <c r="D750" s="261">
        <v>3</v>
      </c>
      <c r="E750" s="261">
        <v>5</v>
      </c>
      <c r="F750" s="261">
        <v>36.5</v>
      </c>
      <c r="G750" s="223">
        <f t="shared" si="76"/>
        <v>48.25</v>
      </c>
      <c r="H750" s="261" t="str">
        <f t="shared" si="74"/>
        <v>C2</v>
      </c>
      <c r="I750" s="261">
        <v>2.75</v>
      </c>
      <c r="J750" s="274">
        <v>3.5</v>
      </c>
      <c r="K750" s="264">
        <v>3.5</v>
      </c>
      <c r="L750" s="263">
        <v>34</v>
      </c>
      <c r="M750" s="159">
        <f t="shared" si="77"/>
        <v>43.75</v>
      </c>
      <c r="N750" s="230" t="str">
        <f t="shared" si="75"/>
        <v>C2</v>
      </c>
    </row>
    <row r="751" spans="2:14" ht="16.5" x14ac:dyDescent="0.3">
      <c r="B751" s="219" t="s">
        <v>25</v>
      </c>
      <c r="C751" s="261">
        <v>5.25</v>
      </c>
      <c r="D751" s="261">
        <v>3</v>
      </c>
      <c r="E751" s="261">
        <v>3</v>
      </c>
      <c r="F751" s="261">
        <v>42.5</v>
      </c>
      <c r="G751" s="223">
        <f t="shared" si="76"/>
        <v>53.75</v>
      </c>
      <c r="H751" s="261" t="str">
        <f t="shared" si="74"/>
        <v>C1</v>
      </c>
      <c r="I751" s="261">
        <v>4.75</v>
      </c>
      <c r="J751" s="261">
        <v>2.5</v>
      </c>
      <c r="K751" s="261">
        <v>2.5</v>
      </c>
      <c r="L751" s="263">
        <v>38.5</v>
      </c>
      <c r="M751" s="159">
        <f t="shared" si="77"/>
        <v>48.25</v>
      </c>
      <c r="N751" s="230" t="str">
        <f t="shared" si="75"/>
        <v>C2</v>
      </c>
    </row>
    <row r="752" spans="2:14" ht="16.5" x14ac:dyDescent="0.3">
      <c r="B752" s="219" t="s">
        <v>505</v>
      </c>
      <c r="C752" s="220"/>
      <c r="D752" s="220"/>
      <c r="E752" s="220"/>
      <c r="F752" s="261">
        <v>30</v>
      </c>
      <c r="G752" s="159">
        <f t="shared" ref="G752:G755" si="78">SUM(C752:F752)</f>
        <v>30</v>
      </c>
      <c r="H752" s="176"/>
      <c r="I752" s="220"/>
      <c r="J752" s="220"/>
      <c r="K752" s="220"/>
      <c r="L752" s="7">
        <v>38</v>
      </c>
      <c r="M752" s="159">
        <f t="shared" si="77"/>
        <v>38</v>
      </c>
      <c r="N752" s="224"/>
    </row>
    <row r="753" spans="2:14" ht="16.5" x14ac:dyDescent="0.3">
      <c r="B753" s="219" t="s">
        <v>487</v>
      </c>
      <c r="C753" s="220"/>
      <c r="D753" s="220"/>
      <c r="E753" s="220"/>
      <c r="F753" s="73">
        <v>34.5</v>
      </c>
      <c r="G753" s="159">
        <f t="shared" si="78"/>
        <v>34.5</v>
      </c>
      <c r="H753" s="223"/>
      <c r="I753" s="220"/>
      <c r="J753" s="220"/>
      <c r="K753" s="220"/>
      <c r="L753" s="7">
        <v>28</v>
      </c>
      <c r="M753" s="159">
        <f t="shared" si="77"/>
        <v>28</v>
      </c>
      <c r="N753" s="224"/>
    </row>
    <row r="754" spans="2:14" ht="16.5" x14ac:dyDescent="0.3">
      <c r="B754" s="219" t="s">
        <v>506</v>
      </c>
      <c r="C754" s="220"/>
      <c r="D754" s="220"/>
      <c r="E754" s="220"/>
      <c r="F754" s="73">
        <v>25</v>
      </c>
      <c r="G754" s="159">
        <f t="shared" si="78"/>
        <v>25</v>
      </c>
      <c r="H754" s="223"/>
      <c r="I754" s="220"/>
      <c r="J754" s="220"/>
      <c r="K754" s="220"/>
      <c r="L754" s="7">
        <v>34</v>
      </c>
      <c r="M754" s="159">
        <f t="shared" si="77"/>
        <v>34</v>
      </c>
      <c r="N754" s="224"/>
    </row>
    <row r="755" spans="2:14" ht="16.5" x14ac:dyDescent="0.3">
      <c r="B755" s="219" t="s">
        <v>557</v>
      </c>
      <c r="C755" s="220"/>
      <c r="D755" s="220"/>
      <c r="E755" s="220"/>
      <c r="F755" s="73">
        <v>15.5</v>
      </c>
      <c r="G755" s="159">
        <f t="shared" si="78"/>
        <v>15.5</v>
      </c>
      <c r="H755" s="218"/>
      <c r="I755" s="220"/>
      <c r="J755" s="220"/>
      <c r="K755" s="220"/>
      <c r="L755" s="7">
        <v>8</v>
      </c>
      <c r="M755" s="159">
        <f t="shared" si="77"/>
        <v>8</v>
      </c>
      <c r="N755" s="224"/>
    </row>
    <row r="756" spans="2:14" ht="30.75" customHeight="1" x14ac:dyDescent="0.3">
      <c r="B756" s="231" t="s">
        <v>536</v>
      </c>
      <c r="C756" s="463">
        <v>500</v>
      </c>
      <c r="D756" s="463"/>
      <c r="E756" s="486" t="s">
        <v>538</v>
      </c>
      <c r="F756" s="486"/>
      <c r="G756" s="465">
        <f>C757*100/500</f>
        <v>51.6</v>
      </c>
      <c r="H756" s="503"/>
      <c r="I756" s="486" t="s">
        <v>558</v>
      </c>
      <c r="J756" s="486"/>
      <c r="K756" s="222">
        <v>500</v>
      </c>
      <c r="L756" s="486" t="s">
        <v>560</v>
      </c>
      <c r="M756" s="486"/>
      <c r="N756" s="224">
        <f>K757*100/500</f>
        <v>50.5</v>
      </c>
    </row>
    <row r="757" spans="2:14" ht="25.5" customHeight="1" x14ac:dyDescent="0.3">
      <c r="B757" s="231" t="s">
        <v>537</v>
      </c>
      <c r="C757" s="511">
        <f>SUM(G747:G751)</f>
        <v>258</v>
      </c>
      <c r="D757" s="511"/>
      <c r="E757" s="486" t="s">
        <v>539</v>
      </c>
      <c r="F757" s="486"/>
      <c r="G757" s="509" t="str">
        <f>IF(G756&gt;=91,"A1",IF(G756&gt;=81,"A2",IF(G756&gt;=71,"B1",IF(G756&gt;=61,"B2",IF(G756&gt;=51,"C1",IF(G756&gt;=41,"C2",IF(G756&gt;=33,"D","E")))))))</f>
        <v>C1</v>
      </c>
      <c r="H757" s="510"/>
      <c r="I757" s="486" t="s">
        <v>559</v>
      </c>
      <c r="J757" s="486"/>
      <c r="K757" s="216">
        <f>SUM(M747:M751)</f>
        <v>252.5</v>
      </c>
      <c r="L757" s="486" t="s">
        <v>561</v>
      </c>
      <c r="M757" s="486"/>
      <c r="N757" s="230" t="str">
        <f>IF(N756&gt;=91,"A1",IF(N756&gt;=81,"A2",IF(N756&gt;=71,"B1",IF(N756&gt;=61,"B2",IF(N756&gt;=51,"C1",IF(N756&gt;=41,"C2",IF(N756&gt;=33,"D","E")))))))</f>
        <v>C2</v>
      </c>
    </row>
    <row r="758" spans="2:14" ht="35.25" customHeight="1" x14ac:dyDescent="0.3">
      <c r="B758" s="512" t="s">
        <v>556</v>
      </c>
      <c r="C758" s="513"/>
      <c r="D758" s="514"/>
      <c r="E758" s="515">
        <f>C757+K757</f>
        <v>510.5</v>
      </c>
      <c r="F758" s="516"/>
      <c r="G758" s="490" t="s">
        <v>562</v>
      </c>
      <c r="H758" s="491"/>
      <c r="I758" s="492"/>
      <c r="J758" s="278">
        <f>E758*100/1000</f>
        <v>51.05</v>
      </c>
      <c r="K758" s="266" t="s">
        <v>507</v>
      </c>
      <c r="L758" s="266"/>
      <c r="M758" s="517" t="str">
        <f>IF(J758&gt;=91,"A1",IF(J758&gt;=81,"A2",IF(J758&gt;=71,"B1",IF(J758&gt;=61,"B2",IF(J758&gt;=51,"C1",IF(J758&gt;=41,"C2",IF(J758&gt;=33,"D","E")))))))</f>
        <v>C1</v>
      </c>
      <c r="N758" s="518"/>
    </row>
    <row r="759" spans="2:14" x14ac:dyDescent="0.25">
      <c r="B759" s="547" t="s">
        <v>373</v>
      </c>
      <c r="C759" s="548"/>
      <c r="D759" s="548"/>
      <c r="E759" s="548"/>
      <c r="F759" s="548"/>
      <c r="G759" s="548"/>
      <c r="H759" s="548"/>
      <c r="I759" s="548"/>
      <c r="J759" s="548"/>
      <c r="K759" s="548"/>
      <c r="L759" s="548"/>
      <c r="M759" s="548"/>
      <c r="N759" s="549"/>
    </row>
    <row r="760" spans="2:14" ht="16.5" x14ac:dyDescent="0.3">
      <c r="B760" s="478" t="s">
        <v>375</v>
      </c>
      <c r="C760" s="463"/>
      <c r="D760" s="463"/>
      <c r="E760" s="463"/>
      <c r="F760" s="463"/>
      <c r="G760" s="463" t="s">
        <v>376</v>
      </c>
      <c r="H760" s="463"/>
      <c r="I760" s="463"/>
      <c r="J760" s="463"/>
      <c r="K760" s="463"/>
      <c r="L760" s="463" t="s">
        <v>508</v>
      </c>
      <c r="M760" s="463"/>
      <c r="N760" s="464"/>
    </row>
    <row r="761" spans="2:14" ht="16.5" x14ac:dyDescent="0.3">
      <c r="B761" s="476" t="s">
        <v>377</v>
      </c>
      <c r="C761" s="477"/>
      <c r="D761" s="477"/>
      <c r="E761" s="477"/>
      <c r="F761" s="477"/>
      <c r="G761" s="463" t="s">
        <v>404</v>
      </c>
      <c r="H761" s="463"/>
      <c r="I761" s="463"/>
      <c r="J761" s="463"/>
      <c r="K761" s="463"/>
      <c r="L761" s="463" t="s">
        <v>404</v>
      </c>
      <c r="M761" s="463"/>
      <c r="N761" s="464"/>
    </row>
    <row r="762" spans="2:14" ht="16.5" x14ac:dyDescent="0.3">
      <c r="B762" s="478" t="s">
        <v>378</v>
      </c>
      <c r="C762" s="463"/>
      <c r="D762" s="463"/>
      <c r="E762" s="463"/>
      <c r="F762" s="463"/>
      <c r="G762" s="463"/>
      <c r="H762" s="463"/>
      <c r="I762" s="463"/>
      <c r="J762" s="463"/>
      <c r="K762" s="463"/>
      <c r="L762" s="463"/>
      <c r="M762" s="463"/>
      <c r="N762" s="464"/>
    </row>
    <row r="763" spans="2:14" ht="16.5" x14ac:dyDescent="0.3">
      <c r="B763" s="478" t="s">
        <v>375</v>
      </c>
      <c r="C763" s="463"/>
      <c r="D763" s="463"/>
      <c r="E763" s="463"/>
      <c r="F763" s="463"/>
      <c r="G763" s="463" t="s">
        <v>376</v>
      </c>
      <c r="H763" s="463"/>
      <c r="I763" s="463"/>
      <c r="J763" s="463"/>
      <c r="K763" s="463"/>
      <c r="L763" s="463" t="s">
        <v>508</v>
      </c>
      <c r="M763" s="463"/>
      <c r="N763" s="464"/>
    </row>
    <row r="764" spans="2:14" ht="16.5" x14ac:dyDescent="0.3">
      <c r="B764" s="474" t="s">
        <v>379</v>
      </c>
      <c r="C764" s="475"/>
      <c r="D764" s="475"/>
      <c r="E764" s="475"/>
      <c r="F764" s="475"/>
      <c r="G764" s="463" t="s">
        <v>399</v>
      </c>
      <c r="H764" s="463"/>
      <c r="I764" s="463"/>
      <c r="J764" s="463"/>
      <c r="K764" s="463"/>
      <c r="L764" s="463" t="s">
        <v>404</v>
      </c>
      <c r="M764" s="463"/>
      <c r="N764" s="464"/>
    </row>
    <row r="765" spans="2:14" ht="16.5" x14ac:dyDescent="0.3">
      <c r="B765" s="474" t="s">
        <v>380</v>
      </c>
      <c r="C765" s="475"/>
      <c r="D765" s="475"/>
      <c r="E765" s="475"/>
      <c r="F765" s="475"/>
      <c r="G765" s="463" t="s">
        <v>399</v>
      </c>
      <c r="H765" s="463"/>
      <c r="I765" s="463"/>
      <c r="J765" s="463"/>
      <c r="K765" s="463"/>
      <c r="L765" s="463" t="s">
        <v>394</v>
      </c>
      <c r="M765" s="463"/>
      <c r="N765" s="464"/>
    </row>
    <row r="766" spans="2:14" ht="16.5" x14ac:dyDescent="0.3">
      <c r="B766" s="504" t="s">
        <v>381</v>
      </c>
      <c r="C766" s="505"/>
      <c r="D766" s="505"/>
      <c r="E766" s="505"/>
      <c r="F766" s="506"/>
      <c r="G766" s="465" t="s">
        <v>394</v>
      </c>
      <c r="H766" s="466"/>
      <c r="I766" s="466"/>
      <c r="J766" s="466"/>
      <c r="K766" s="503"/>
      <c r="L766" s="465" t="s">
        <v>394</v>
      </c>
      <c r="M766" s="466"/>
      <c r="N766" s="467"/>
    </row>
    <row r="767" spans="2:14" ht="16.5" x14ac:dyDescent="0.3">
      <c r="B767" s="504" t="s">
        <v>382</v>
      </c>
      <c r="C767" s="505"/>
      <c r="D767" s="505"/>
      <c r="E767" s="505"/>
      <c r="F767" s="506"/>
      <c r="G767" s="465" t="s">
        <v>394</v>
      </c>
      <c r="H767" s="466"/>
      <c r="I767" s="466"/>
      <c r="J767" s="466"/>
      <c r="K767" s="503"/>
      <c r="L767" s="465" t="s">
        <v>394</v>
      </c>
      <c r="M767" s="466"/>
      <c r="N767" s="467"/>
    </row>
    <row r="768" spans="2:14" ht="16.5" x14ac:dyDescent="0.3">
      <c r="B768" s="478" t="s">
        <v>383</v>
      </c>
      <c r="C768" s="463"/>
      <c r="D768" s="463"/>
      <c r="E768" s="463"/>
      <c r="F768" s="463"/>
      <c r="G768" s="463"/>
      <c r="H768" s="463"/>
      <c r="I768" s="463"/>
      <c r="J768" s="463"/>
      <c r="K768" s="463"/>
      <c r="L768" s="463"/>
      <c r="M768" s="463"/>
      <c r="N768" s="464"/>
    </row>
    <row r="769" spans="2:14" ht="16.5" x14ac:dyDescent="0.3">
      <c r="B769" s="478" t="s">
        <v>375</v>
      </c>
      <c r="C769" s="463"/>
      <c r="D769" s="463"/>
      <c r="E769" s="463"/>
      <c r="F769" s="463"/>
      <c r="G769" s="463" t="s">
        <v>376</v>
      </c>
      <c r="H769" s="463"/>
      <c r="I769" s="463"/>
      <c r="J769" s="463"/>
      <c r="K769" s="463"/>
      <c r="L769" s="463" t="s">
        <v>508</v>
      </c>
      <c r="M769" s="463"/>
      <c r="N769" s="464"/>
    </row>
    <row r="770" spans="2:14" ht="16.5" x14ac:dyDescent="0.3">
      <c r="B770" s="476" t="s">
        <v>384</v>
      </c>
      <c r="C770" s="477"/>
      <c r="D770" s="477"/>
      <c r="E770" s="477"/>
      <c r="F770" s="477"/>
      <c r="G770" s="477"/>
      <c r="H770" s="545" t="s">
        <v>578</v>
      </c>
      <c r="I770" s="545"/>
      <c r="J770" s="545"/>
      <c r="K770" s="545"/>
      <c r="L770" s="545"/>
      <c r="M770" s="545"/>
      <c r="N770" s="546"/>
    </row>
    <row r="771" spans="2:14" ht="16.5" x14ac:dyDescent="0.3">
      <c r="B771" s="221" t="s">
        <v>385</v>
      </c>
      <c r="C771" s="537" t="s">
        <v>584</v>
      </c>
      <c r="D771" s="538"/>
      <c r="E771" s="538"/>
      <c r="F771" s="538"/>
      <c r="G771" s="538"/>
      <c r="H771" s="226" t="s">
        <v>509</v>
      </c>
      <c r="I771" s="226"/>
      <c r="J771" s="227"/>
      <c r="K771" s="227" t="s">
        <v>585</v>
      </c>
      <c r="L771" s="227"/>
      <c r="M771" s="227"/>
      <c r="N771" s="228"/>
    </row>
    <row r="772" spans="2:14" ht="15" customHeight="1" x14ac:dyDescent="0.25">
      <c r="B772" s="483" t="s">
        <v>510</v>
      </c>
      <c r="C772" s="484"/>
      <c r="D772" s="484"/>
      <c r="E772" s="484"/>
      <c r="F772" s="484"/>
      <c r="G772" s="519"/>
      <c r="H772" s="533" t="s">
        <v>511</v>
      </c>
      <c r="I772" s="484"/>
      <c r="J772" s="484"/>
      <c r="K772" s="484"/>
      <c r="L772" s="484"/>
      <c r="M772" s="484"/>
      <c r="N772" s="485"/>
    </row>
    <row r="773" spans="2:14" ht="15" customHeight="1" x14ac:dyDescent="0.25">
      <c r="B773" s="479"/>
      <c r="C773" s="480"/>
      <c r="D773" s="480"/>
      <c r="E773" s="480"/>
      <c r="F773" s="480"/>
      <c r="G773" s="523"/>
      <c r="H773" s="536"/>
      <c r="I773" s="480"/>
      <c r="J773" s="480"/>
      <c r="K773" s="480"/>
      <c r="L773" s="480"/>
      <c r="M773" s="480"/>
      <c r="N773" s="481"/>
    </row>
    <row r="774" spans="2:14" ht="0.75" customHeight="1" x14ac:dyDescent="0.3">
      <c r="B774" s="221"/>
      <c r="C774" s="222"/>
      <c r="D774" s="222"/>
      <c r="E774" s="170"/>
      <c r="F774" s="170"/>
      <c r="G774" s="170"/>
      <c r="H774" s="170"/>
      <c r="I774" s="170"/>
      <c r="J774" s="170"/>
      <c r="K774" s="222"/>
      <c r="L774" s="222"/>
      <c r="M774" s="222"/>
      <c r="N774" s="171"/>
    </row>
    <row r="775" spans="2:14" ht="1.5" hidden="1" customHeight="1" x14ac:dyDescent="0.3">
      <c r="B775" s="221"/>
      <c r="C775" s="222"/>
      <c r="D775" s="222"/>
      <c r="E775" s="170"/>
      <c r="F775" s="170"/>
      <c r="G775" s="170"/>
      <c r="H775" s="170"/>
      <c r="I775" s="170"/>
      <c r="J775" s="170"/>
      <c r="K775" s="222"/>
      <c r="L775" s="222"/>
      <c r="M775" s="222"/>
      <c r="N775" s="171"/>
    </row>
    <row r="776" spans="2:14" ht="12" customHeight="1" x14ac:dyDescent="0.3">
      <c r="B776" s="482"/>
      <c r="C776" s="466"/>
      <c r="D776" s="466"/>
      <c r="E776" s="466"/>
      <c r="F776" s="466"/>
      <c r="G776" s="466"/>
      <c r="H776" s="466"/>
      <c r="I776" s="466"/>
      <c r="J776" s="466"/>
      <c r="K776" s="466"/>
      <c r="L776" s="466"/>
      <c r="M776" s="466"/>
      <c r="N776" s="467"/>
    </row>
    <row r="777" spans="2:14" ht="16.5" x14ac:dyDescent="0.3">
      <c r="B777" s="478" t="s">
        <v>386</v>
      </c>
      <c r="C777" s="463"/>
      <c r="D777" s="463"/>
      <c r="E777" s="463"/>
      <c r="F777" s="463"/>
      <c r="G777" s="463"/>
      <c r="H777" s="463"/>
      <c r="I777" s="465" t="s">
        <v>387</v>
      </c>
      <c r="J777" s="466"/>
      <c r="K777" s="466"/>
      <c r="L777" s="466"/>
      <c r="M777" s="466"/>
      <c r="N777" s="467"/>
    </row>
    <row r="778" spans="2:14" ht="16.5" x14ac:dyDescent="0.3">
      <c r="B778" s="219" t="s">
        <v>388</v>
      </c>
      <c r="C778" s="463" t="s">
        <v>19</v>
      </c>
      <c r="D778" s="463"/>
      <c r="E778" s="465" t="s">
        <v>388</v>
      </c>
      <c r="F778" s="503"/>
      <c r="G778" s="463" t="s">
        <v>19</v>
      </c>
      <c r="H778" s="463"/>
      <c r="I778" s="267"/>
      <c r="J778" s="254"/>
      <c r="K778" s="268" t="s">
        <v>389</v>
      </c>
      <c r="L778" s="226"/>
      <c r="M778" s="269" t="s">
        <v>19</v>
      </c>
      <c r="N778" s="256"/>
    </row>
    <row r="779" spans="2:14" ht="16.5" x14ac:dyDescent="0.3">
      <c r="B779" s="219" t="s">
        <v>390</v>
      </c>
      <c r="C779" s="463" t="s">
        <v>391</v>
      </c>
      <c r="D779" s="463"/>
      <c r="E779" s="463" t="s">
        <v>392</v>
      </c>
      <c r="F779" s="463"/>
      <c r="G779" s="463" t="s">
        <v>393</v>
      </c>
      <c r="H779" s="463"/>
      <c r="I779" s="267"/>
      <c r="J779" s="254"/>
      <c r="K779" s="465">
        <v>3</v>
      </c>
      <c r="L779" s="503"/>
      <c r="M779" s="249" t="s">
        <v>394</v>
      </c>
      <c r="N779" s="256"/>
    </row>
    <row r="780" spans="2:14" ht="16.5" x14ac:dyDescent="0.3">
      <c r="B780" s="219" t="s">
        <v>395</v>
      </c>
      <c r="C780" s="463" t="s">
        <v>396</v>
      </c>
      <c r="D780" s="463"/>
      <c r="E780" s="463" t="s">
        <v>397</v>
      </c>
      <c r="F780" s="463"/>
      <c r="G780" s="463" t="s">
        <v>398</v>
      </c>
      <c r="H780" s="463"/>
      <c r="I780" s="267"/>
      <c r="J780" s="254"/>
      <c r="K780" s="465">
        <v>2</v>
      </c>
      <c r="L780" s="503"/>
      <c r="M780" s="249" t="s">
        <v>399</v>
      </c>
      <c r="N780" s="256"/>
    </row>
    <row r="781" spans="2:14" ht="16.5" x14ac:dyDescent="0.3">
      <c r="B781" s="219" t="s">
        <v>400</v>
      </c>
      <c r="C781" s="463" t="s">
        <v>401</v>
      </c>
      <c r="D781" s="463"/>
      <c r="E781" s="463" t="s">
        <v>402</v>
      </c>
      <c r="F781" s="463"/>
      <c r="G781" s="463" t="s">
        <v>403</v>
      </c>
      <c r="H781" s="463"/>
      <c r="I781" s="267"/>
      <c r="J781" s="254"/>
      <c r="K781" s="465">
        <v>1</v>
      </c>
      <c r="L781" s="503"/>
      <c r="M781" s="249" t="s">
        <v>404</v>
      </c>
      <c r="N781" s="256"/>
    </row>
    <row r="782" spans="2:14" ht="17.25" thickBot="1" x14ac:dyDescent="0.35">
      <c r="B782" s="270" t="s">
        <v>405</v>
      </c>
      <c r="C782" s="544" t="s">
        <v>406</v>
      </c>
      <c r="D782" s="544"/>
      <c r="E782" s="544" t="s">
        <v>407</v>
      </c>
      <c r="F782" s="544"/>
      <c r="G782" s="544" t="s">
        <v>408</v>
      </c>
      <c r="H782" s="544"/>
      <c r="I782" s="271"/>
      <c r="J782" s="272"/>
      <c r="K782" s="272"/>
      <c r="L782" s="272"/>
      <c r="M782" s="272"/>
      <c r="N782" s="273"/>
    </row>
    <row r="783" spans="2:14" ht="15.75" thickBot="1" x14ac:dyDescent="0.3"/>
    <row r="784" spans="2:14" x14ac:dyDescent="0.25">
      <c r="B784" s="495" t="s">
        <v>495</v>
      </c>
      <c r="C784" s="496"/>
      <c r="D784" s="496"/>
      <c r="E784" s="496"/>
      <c r="F784" s="496"/>
      <c r="G784" s="496"/>
      <c r="H784" s="496"/>
      <c r="I784" s="496"/>
      <c r="J784" s="496"/>
      <c r="K784" s="497" t="s">
        <v>496</v>
      </c>
      <c r="L784" s="497"/>
      <c r="M784" s="497"/>
      <c r="N784" s="498"/>
    </row>
    <row r="785" spans="2:14" ht="26.25" customHeight="1" x14ac:dyDescent="0.3">
      <c r="B785" s="499" t="s">
        <v>528</v>
      </c>
      <c r="C785" s="500"/>
      <c r="D785" s="500"/>
      <c r="E785" s="500"/>
      <c r="F785" s="500"/>
      <c r="G785" s="500"/>
      <c r="H785" s="500"/>
      <c r="I785" s="500"/>
      <c r="J785" s="500"/>
      <c r="K785" s="500"/>
      <c r="L785" s="500"/>
      <c r="M785" s="500"/>
      <c r="N785" s="501"/>
    </row>
    <row r="786" spans="2:14" ht="15" customHeight="1" x14ac:dyDescent="0.25">
      <c r="B786" s="251"/>
      <c r="C786" s="502" t="s">
        <v>497</v>
      </c>
      <c r="D786" s="502"/>
      <c r="E786" s="229" t="s">
        <v>498</v>
      </c>
      <c r="F786" s="139"/>
      <c r="G786" s="508"/>
      <c r="H786" s="508"/>
      <c r="J786" s="139" t="s">
        <v>499</v>
      </c>
      <c r="K786" s="139"/>
      <c r="L786" s="152" t="s">
        <v>500</v>
      </c>
      <c r="N786" s="156"/>
    </row>
    <row r="787" spans="2:14" ht="16.5" x14ac:dyDescent="0.3">
      <c r="B787" s="479" t="s">
        <v>512</v>
      </c>
      <c r="C787" s="480"/>
      <c r="D787" s="480"/>
      <c r="E787" s="480"/>
      <c r="F787" s="480"/>
      <c r="G787" s="480"/>
      <c r="H787" s="480"/>
      <c r="I787" s="480"/>
      <c r="J787" s="480"/>
      <c r="K787" s="480"/>
      <c r="L787" s="480"/>
      <c r="M787" s="480"/>
      <c r="N787" s="481"/>
    </row>
    <row r="788" spans="2:14" ht="16.5" x14ac:dyDescent="0.3">
      <c r="B788" s="482" t="s">
        <v>513</v>
      </c>
      <c r="C788" s="466"/>
      <c r="D788" s="466"/>
      <c r="E788" s="466"/>
      <c r="F788" s="466"/>
      <c r="G788" s="466"/>
      <c r="H788" s="466"/>
      <c r="I788" s="466"/>
      <c r="J788" s="466"/>
      <c r="K788" s="466"/>
      <c r="L788" s="466"/>
      <c r="M788" s="466"/>
      <c r="N788" s="467"/>
    </row>
    <row r="789" spans="2:14" ht="16.5" x14ac:dyDescent="0.3">
      <c r="B789" s="483" t="s">
        <v>501</v>
      </c>
      <c r="C789" s="484"/>
      <c r="D789" s="484"/>
      <c r="E789" s="484"/>
      <c r="F789" s="484"/>
      <c r="G789" s="484"/>
      <c r="H789" s="484"/>
      <c r="I789" s="484"/>
      <c r="J789" s="484"/>
      <c r="K789" s="484"/>
      <c r="L789" s="484"/>
      <c r="M789" s="484"/>
      <c r="N789" s="485"/>
    </row>
    <row r="790" spans="2:14" ht="15.75" customHeight="1" x14ac:dyDescent="0.3">
      <c r="B790" s="493" t="s">
        <v>520</v>
      </c>
      <c r="C790" s="494"/>
      <c r="D790" s="252">
        <v>17</v>
      </c>
      <c r="E790" s="252"/>
      <c r="F790" s="252"/>
      <c r="G790" s="252"/>
      <c r="H790" s="253" t="s">
        <v>519</v>
      </c>
      <c r="I790" s="252"/>
      <c r="J790" s="253"/>
      <c r="K790" s="542" t="s">
        <v>532</v>
      </c>
      <c r="L790" s="542"/>
      <c r="M790" s="542"/>
      <c r="N790" s="276"/>
    </row>
    <row r="791" spans="2:14" ht="15.75" customHeight="1" x14ac:dyDescent="0.3">
      <c r="B791" s="461" t="s">
        <v>521</v>
      </c>
      <c r="C791" s="462"/>
      <c r="D791" s="468">
        <v>40252</v>
      </c>
      <c r="E791" s="469"/>
      <c r="F791" s="254"/>
      <c r="G791" s="254"/>
      <c r="H791" s="255" t="s">
        <v>522</v>
      </c>
      <c r="I791" s="254"/>
      <c r="J791" s="255"/>
      <c r="K791" s="469">
        <v>355</v>
      </c>
      <c r="L791" s="469"/>
      <c r="M791" s="254"/>
      <c r="N791" s="256"/>
    </row>
    <row r="792" spans="2:14" ht="28.5" customHeight="1" x14ac:dyDescent="0.3">
      <c r="B792" s="470" t="s">
        <v>523</v>
      </c>
      <c r="C792" s="471"/>
      <c r="D792" s="472" t="s">
        <v>144</v>
      </c>
      <c r="E792" s="472"/>
      <c r="F792" s="472" t="e">
        <f>VLOOKUP(#REF!,PROFILE!#REF!,3,0)</f>
        <v>#REF!</v>
      </c>
      <c r="G792" s="472"/>
      <c r="H792" s="257" t="s">
        <v>524</v>
      </c>
      <c r="I792" s="257"/>
      <c r="J792" s="259"/>
      <c r="K792" s="472" t="s">
        <v>145</v>
      </c>
      <c r="L792" s="472"/>
      <c r="M792" s="472" t="e">
        <f>VLOOKUP(F791,PROFILE!C775:J800,2,0)</f>
        <v>#N/A</v>
      </c>
      <c r="N792" s="473"/>
    </row>
    <row r="793" spans="2:14" ht="16.5" x14ac:dyDescent="0.3">
      <c r="B793" s="487" t="s">
        <v>502</v>
      </c>
      <c r="C793" s="488"/>
      <c r="D793" s="488"/>
      <c r="E793" s="488"/>
      <c r="F793" s="488"/>
      <c r="G793" s="488"/>
      <c r="H793" s="488"/>
      <c r="I793" s="488"/>
      <c r="J793" s="488"/>
      <c r="K793" s="488"/>
      <c r="L793" s="488"/>
      <c r="M793" s="488"/>
      <c r="N793" s="489"/>
    </row>
    <row r="794" spans="2:14" ht="19.5" customHeight="1" x14ac:dyDescent="0.25">
      <c r="B794" s="507" t="s">
        <v>503</v>
      </c>
      <c r="C794" s="459" t="s">
        <v>525</v>
      </c>
      <c r="D794" s="459"/>
      <c r="E794" s="459"/>
      <c r="F794" s="459"/>
      <c r="G794" s="459"/>
      <c r="H794" s="459"/>
      <c r="I794" s="459" t="s">
        <v>526</v>
      </c>
      <c r="J794" s="459"/>
      <c r="K794" s="459"/>
      <c r="L794" s="459"/>
      <c r="M794" s="459"/>
      <c r="N794" s="460"/>
    </row>
    <row r="795" spans="2:14" ht="70.5" customHeight="1" x14ac:dyDescent="0.25">
      <c r="B795" s="507"/>
      <c r="C795" s="153" t="s">
        <v>515</v>
      </c>
      <c r="D795" s="153" t="s">
        <v>516</v>
      </c>
      <c r="E795" s="153" t="s">
        <v>527</v>
      </c>
      <c r="F795" s="153" t="s">
        <v>514</v>
      </c>
      <c r="G795" s="153" t="s">
        <v>518</v>
      </c>
      <c r="H795" s="223" t="s">
        <v>34</v>
      </c>
      <c r="I795" s="153" t="s">
        <v>515</v>
      </c>
      <c r="J795" s="153" t="s">
        <v>516</v>
      </c>
      <c r="K795" s="153" t="s">
        <v>527</v>
      </c>
      <c r="L795" s="153" t="s">
        <v>517</v>
      </c>
      <c r="M795" s="153" t="s">
        <v>518</v>
      </c>
      <c r="N795" s="224" t="s">
        <v>34</v>
      </c>
    </row>
    <row r="796" spans="2:14" ht="16.5" x14ac:dyDescent="0.3">
      <c r="B796" s="219" t="s">
        <v>11</v>
      </c>
      <c r="C796" s="277">
        <v>3.5</v>
      </c>
      <c r="D796" s="261">
        <v>2</v>
      </c>
      <c r="E796" s="261">
        <v>3</v>
      </c>
      <c r="F796" s="277">
        <v>36.5</v>
      </c>
      <c r="G796" s="284">
        <f t="shared" ref="G796" si="79">SUM(C796:F796)</f>
        <v>45</v>
      </c>
      <c r="H796" s="261" t="str">
        <f t="shared" ref="H796" si="80">IF(G796&gt;=91,"A1",IF(G796&gt;=81,"A2",IF(G796&gt;=71,"B1",IF(G796&gt;=61,"B2",IF(G796&gt;=51,"C1",IF(G796&gt;=41,"C2",IF(G796&gt;=33,"D","E")))))))</f>
        <v>C2</v>
      </c>
      <c r="I796" s="261">
        <v>3</v>
      </c>
      <c r="J796" s="261">
        <v>3</v>
      </c>
      <c r="K796" s="261">
        <v>3</v>
      </c>
      <c r="L796" s="262">
        <v>37</v>
      </c>
      <c r="M796" s="159">
        <f>SUM(I796:L796)</f>
        <v>46</v>
      </c>
      <c r="N796" s="230" t="str">
        <f t="shared" ref="N796:N800" si="81">IF(M796&gt;=91,"A1",IF(M796&gt;=81,"A2",IF(M796&gt;=71,"B1",IF(M796&gt;=61,"B2",IF(M796&gt;=51,"C1",IF(M796&gt;=41,"C2",IF(M796&gt;=33,"D","E")))))))</f>
        <v>C2</v>
      </c>
    </row>
    <row r="797" spans="2:14" ht="16.5" x14ac:dyDescent="0.3">
      <c r="B797" s="219" t="s">
        <v>12</v>
      </c>
      <c r="C797" s="277">
        <v>6.25</v>
      </c>
      <c r="D797" s="261">
        <v>4</v>
      </c>
      <c r="E797" s="261">
        <v>2</v>
      </c>
      <c r="F797" s="261">
        <v>37.5</v>
      </c>
      <c r="G797" s="223">
        <f t="shared" ref="G797" si="82">SUM(C797:F797)</f>
        <v>49.75</v>
      </c>
      <c r="H797" s="261" t="str">
        <f t="shared" ref="H797:H800" si="83">IF(G797&gt;=91,"A1",IF(G797&gt;=81,"A2",IF(G797&gt;=71,"B1",IF(G797&gt;=61,"B2",IF(G797&gt;=51,"C1",IF(G797&gt;=41,"C2",IF(G797&gt;=33,"D","E")))))))</f>
        <v>C2</v>
      </c>
      <c r="I797" s="261">
        <v>5.75</v>
      </c>
      <c r="J797" s="261">
        <v>4</v>
      </c>
      <c r="K797" s="261">
        <v>5</v>
      </c>
      <c r="L797" s="263">
        <v>48</v>
      </c>
      <c r="M797" s="159">
        <f t="shared" ref="M797:M804" si="84">SUM(I797:L797)</f>
        <v>62.75</v>
      </c>
      <c r="N797" s="230" t="str">
        <f t="shared" si="81"/>
        <v>B2</v>
      </c>
    </row>
    <row r="798" spans="2:14" ht="16.5" x14ac:dyDescent="0.3">
      <c r="B798" s="219" t="s">
        <v>504</v>
      </c>
      <c r="C798" s="261">
        <v>3.5</v>
      </c>
      <c r="D798" s="261">
        <v>2.5</v>
      </c>
      <c r="E798" s="261">
        <v>2.5</v>
      </c>
      <c r="F798" s="261">
        <v>19</v>
      </c>
      <c r="G798" s="223">
        <f t="shared" ref="G798:G804" si="85">SUM(C798:F798)</f>
        <v>27.5</v>
      </c>
      <c r="H798" s="261" t="str">
        <f t="shared" si="83"/>
        <v>E</v>
      </c>
      <c r="I798" s="261">
        <v>3.5</v>
      </c>
      <c r="J798" s="261">
        <v>3</v>
      </c>
      <c r="K798" s="261">
        <v>3</v>
      </c>
      <c r="L798" s="263">
        <v>27</v>
      </c>
      <c r="M798" s="159">
        <f t="shared" si="84"/>
        <v>36.5</v>
      </c>
      <c r="N798" s="230" t="str">
        <f t="shared" si="81"/>
        <v>D</v>
      </c>
    </row>
    <row r="799" spans="2:14" ht="16.5" x14ac:dyDescent="0.3">
      <c r="B799" s="219" t="s">
        <v>22</v>
      </c>
      <c r="C799" s="261">
        <v>8.75</v>
      </c>
      <c r="D799" s="261">
        <v>3</v>
      </c>
      <c r="E799" s="261">
        <v>3</v>
      </c>
      <c r="F799" s="261">
        <v>40</v>
      </c>
      <c r="G799" s="223">
        <f t="shared" si="85"/>
        <v>54.75</v>
      </c>
      <c r="H799" s="261" t="str">
        <f t="shared" si="83"/>
        <v>C1</v>
      </c>
      <c r="I799" s="261">
        <v>6.75</v>
      </c>
      <c r="J799" s="274">
        <v>3.5</v>
      </c>
      <c r="K799" s="264">
        <v>3.5</v>
      </c>
      <c r="L799" s="263">
        <v>47</v>
      </c>
      <c r="M799" s="159">
        <f t="shared" si="84"/>
        <v>60.75</v>
      </c>
      <c r="N799" s="230" t="str">
        <f t="shared" si="81"/>
        <v>C1</v>
      </c>
    </row>
    <row r="800" spans="2:14" ht="16.5" x14ac:dyDescent="0.3">
      <c r="B800" s="219" t="s">
        <v>25</v>
      </c>
      <c r="C800" s="261">
        <v>5.75</v>
      </c>
      <c r="D800" s="261">
        <v>3</v>
      </c>
      <c r="E800" s="261">
        <v>3</v>
      </c>
      <c r="F800" s="261">
        <v>23.5</v>
      </c>
      <c r="G800" s="223">
        <f t="shared" si="85"/>
        <v>35.25</v>
      </c>
      <c r="H800" s="261" t="str">
        <f t="shared" si="83"/>
        <v>D</v>
      </c>
      <c r="I800" s="261">
        <v>4.75</v>
      </c>
      <c r="J800" s="261">
        <v>2</v>
      </c>
      <c r="K800" s="261">
        <v>2</v>
      </c>
      <c r="L800" s="263">
        <v>21.5</v>
      </c>
      <c r="M800" s="159">
        <f t="shared" si="84"/>
        <v>30.25</v>
      </c>
      <c r="N800" s="230" t="str">
        <f t="shared" si="81"/>
        <v>E</v>
      </c>
    </row>
    <row r="801" spans="2:14" ht="16.5" x14ac:dyDescent="0.3">
      <c r="B801" s="219" t="s">
        <v>505</v>
      </c>
      <c r="C801" s="220"/>
      <c r="D801" s="220"/>
      <c r="E801" s="220"/>
      <c r="F801" s="261">
        <v>33</v>
      </c>
      <c r="G801" s="159">
        <f t="shared" si="85"/>
        <v>33</v>
      </c>
      <c r="H801" s="176"/>
      <c r="I801" s="220"/>
      <c r="J801" s="220"/>
      <c r="K801" s="220"/>
      <c r="L801" s="7">
        <v>28.5</v>
      </c>
      <c r="M801" s="159">
        <f t="shared" si="84"/>
        <v>28.5</v>
      </c>
      <c r="N801" s="224"/>
    </row>
    <row r="802" spans="2:14" ht="16.5" x14ac:dyDescent="0.3">
      <c r="B802" s="219" t="s">
        <v>487</v>
      </c>
      <c r="C802" s="220"/>
      <c r="D802" s="220"/>
      <c r="E802" s="220"/>
      <c r="F802" s="73">
        <v>23</v>
      </c>
      <c r="G802" s="159">
        <f t="shared" si="85"/>
        <v>23</v>
      </c>
      <c r="H802" s="223"/>
      <c r="I802" s="220"/>
      <c r="J802" s="220"/>
      <c r="K802" s="220"/>
      <c r="L802" s="7">
        <v>21</v>
      </c>
      <c r="M802" s="159">
        <f t="shared" si="84"/>
        <v>21</v>
      </c>
      <c r="N802" s="224"/>
    </row>
    <row r="803" spans="2:14" ht="16.5" x14ac:dyDescent="0.3">
      <c r="B803" s="219" t="s">
        <v>506</v>
      </c>
      <c r="C803" s="220"/>
      <c r="D803" s="220"/>
      <c r="E803" s="220"/>
      <c r="F803" s="73">
        <v>12</v>
      </c>
      <c r="G803" s="159">
        <f t="shared" si="85"/>
        <v>12</v>
      </c>
      <c r="H803" s="223"/>
      <c r="I803" s="220"/>
      <c r="J803" s="220"/>
      <c r="K803" s="220"/>
      <c r="L803" s="7">
        <v>24</v>
      </c>
      <c r="M803" s="159">
        <f t="shared" si="84"/>
        <v>24</v>
      </c>
      <c r="N803" s="224"/>
    </row>
    <row r="804" spans="2:14" ht="16.5" x14ac:dyDescent="0.3">
      <c r="B804" s="219" t="s">
        <v>557</v>
      </c>
      <c r="C804" s="220"/>
      <c r="D804" s="220"/>
      <c r="E804" s="220"/>
      <c r="F804" s="73">
        <v>5</v>
      </c>
      <c r="G804" s="159">
        <f t="shared" si="85"/>
        <v>5</v>
      </c>
      <c r="H804" s="218"/>
      <c r="I804" s="220"/>
      <c r="J804" s="220"/>
      <c r="K804" s="220"/>
      <c r="L804" s="7">
        <v>6.5</v>
      </c>
      <c r="M804" s="159">
        <f t="shared" si="84"/>
        <v>6.5</v>
      </c>
      <c r="N804" s="224"/>
    </row>
    <row r="805" spans="2:14" ht="30.75" customHeight="1" x14ac:dyDescent="0.3">
      <c r="B805" s="231" t="s">
        <v>536</v>
      </c>
      <c r="C805" s="463">
        <v>500</v>
      </c>
      <c r="D805" s="463"/>
      <c r="E805" s="486" t="s">
        <v>538</v>
      </c>
      <c r="F805" s="486"/>
      <c r="G805" s="465">
        <f>C806*100/500</f>
        <v>42.45</v>
      </c>
      <c r="H805" s="503"/>
      <c r="I805" s="486" t="s">
        <v>558</v>
      </c>
      <c r="J805" s="486"/>
      <c r="K805" s="222">
        <v>500</v>
      </c>
      <c r="L805" s="486" t="s">
        <v>560</v>
      </c>
      <c r="M805" s="486"/>
      <c r="N805" s="224">
        <f>K806*100/500</f>
        <v>47.25</v>
      </c>
    </row>
    <row r="806" spans="2:14" ht="25.5" customHeight="1" x14ac:dyDescent="0.3">
      <c r="B806" s="231" t="s">
        <v>537</v>
      </c>
      <c r="C806" s="511">
        <f>SUM(G796:G800)</f>
        <v>212.25</v>
      </c>
      <c r="D806" s="511"/>
      <c r="E806" s="486" t="s">
        <v>539</v>
      </c>
      <c r="F806" s="486"/>
      <c r="G806" s="509" t="str">
        <f>IF(G805&gt;=91,"A1",IF(G805&gt;=81,"A2",IF(G805&gt;=71,"B1",IF(G805&gt;=61,"B2",IF(G805&gt;=51,"C1",IF(G805&gt;=41,"C2",IF(G805&gt;=33,"D","E")))))))</f>
        <v>C2</v>
      </c>
      <c r="H806" s="510"/>
      <c r="I806" s="486" t="s">
        <v>559</v>
      </c>
      <c r="J806" s="486"/>
      <c r="K806" s="216">
        <f>SUM(M796:M800)</f>
        <v>236.25</v>
      </c>
      <c r="L806" s="486" t="s">
        <v>561</v>
      </c>
      <c r="M806" s="486"/>
      <c r="N806" s="230" t="str">
        <f>IF(N805&gt;=91,"A1",IF(N805&gt;=81,"A2",IF(N805&gt;=71,"B1",IF(N805&gt;=61,"B2",IF(N805&gt;=51,"C1",IF(N805&gt;=41,"C2",IF(N805&gt;=33,"D","E")))))))</f>
        <v>C2</v>
      </c>
    </row>
    <row r="807" spans="2:14" ht="35.25" customHeight="1" x14ac:dyDescent="0.3">
      <c r="B807" s="512" t="s">
        <v>556</v>
      </c>
      <c r="C807" s="513"/>
      <c r="D807" s="514"/>
      <c r="E807" s="515">
        <f>C806+K806</f>
        <v>448.5</v>
      </c>
      <c r="F807" s="516"/>
      <c r="G807" s="490" t="s">
        <v>562</v>
      </c>
      <c r="H807" s="491"/>
      <c r="I807" s="492"/>
      <c r="J807" s="278">
        <f>E807*100/1000</f>
        <v>44.85</v>
      </c>
      <c r="K807" s="266" t="s">
        <v>507</v>
      </c>
      <c r="L807" s="266"/>
      <c r="M807" s="517" t="str">
        <f>IF(J807&gt;=91,"A1",IF(J807&gt;=81,"A2",IF(J807&gt;=71,"B1",IF(J807&gt;=61,"B2",IF(J807&gt;=51,"C1",IF(J807&gt;=41,"C2",IF(J807&gt;=33,"D","E")))))))</f>
        <v>C2</v>
      </c>
      <c r="N807" s="518"/>
    </row>
    <row r="808" spans="2:14" x14ac:dyDescent="0.25">
      <c r="B808" s="547" t="s">
        <v>373</v>
      </c>
      <c r="C808" s="548"/>
      <c r="D808" s="548"/>
      <c r="E808" s="548"/>
      <c r="F808" s="548"/>
      <c r="G808" s="548"/>
      <c r="H808" s="548"/>
      <c r="I808" s="548"/>
      <c r="J808" s="548"/>
      <c r="K808" s="548"/>
      <c r="L808" s="548"/>
      <c r="M808" s="548"/>
      <c r="N808" s="549"/>
    </row>
    <row r="809" spans="2:14" ht="16.5" x14ac:dyDescent="0.3">
      <c r="B809" s="478" t="s">
        <v>375</v>
      </c>
      <c r="C809" s="463"/>
      <c r="D809" s="463"/>
      <c r="E809" s="463"/>
      <c r="F809" s="463"/>
      <c r="G809" s="463" t="s">
        <v>376</v>
      </c>
      <c r="H809" s="463"/>
      <c r="I809" s="463"/>
      <c r="J809" s="463"/>
      <c r="K809" s="463"/>
      <c r="L809" s="463" t="s">
        <v>508</v>
      </c>
      <c r="M809" s="463"/>
      <c r="N809" s="464"/>
    </row>
    <row r="810" spans="2:14" ht="16.5" x14ac:dyDescent="0.3">
      <c r="B810" s="476" t="s">
        <v>377</v>
      </c>
      <c r="C810" s="477"/>
      <c r="D810" s="477"/>
      <c r="E810" s="477"/>
      <c r="F810" s="477"/>
      <c r="G810" s="463" t="s">
        <v>404</v>
      </c>
      <c r="H810" s="463"/>
      <c r="I810" s="463"/>
      <c r="J810" s="463"/>
      <c r="K810" s="463"/>
      <c r="L810" s="463" t="s">
        <v>404</v>
      </c>
      <c r="M810" s="463"/>
      <c r="N810" s="464"/>
    </row>
    <row r="811" spans="2:14" ht="16.5" x14ac:dyDescent="0.3">
      <c r="B811" s="478" t="s">
        <v>378</v>
      </c>
      <c r="C811" s="463"/>
      <c r="D811" s="463"/>
      <c r="E811" s="463"/>
      <c r="F811" s="463"/>
      <c r="G811" s="463"/>
      <c r="H811" s="463"/>
      <c r="I811" s="463"/>
      <c r="J811" s="463"/>
      <c r="K811" s="463"/>
      <c r="L811" s="463"/>
      <c r="M811" s="463"/>
      <c r="N811" s="464"/>
    </row>
    <row r="812" spans="2:14" ht="16.5" x14ac:dyDescent="0.3">
      <c r="B812" s="478" t="s">
        <v>375</v>
      </c>
      <c r="C812" s="463"/>
      <c r="D812" s="463"/>
      <c r="E812" s="463"/>
      <c r="F812" s="463"/>
      <c r="G812" s="463" t="s">
        <v>376</v>
      </c>
      <c r="H812" s="463"/>
      <c r="I812" s="463"/>
      <c r="J812" s="463"/>
      <c r="K812" s="463"/>
      <c r="L812" s="463" t="s">
        <v>508</v>
      </c>
      <c r="M812" s="463"/>
      <c r="N812" s="464"/>
    </row>
    <row r="813" spans="2:14" ht="16.5" x14ac:dyDescent="0.3">
      <c r="B813" s="474" t="s">
        <v>379</v>
      </c>
      <c r="C813" s="475"/>
      <c r="D813" s="475"/>
      <c r="E813" s="475"/>
      <c r="F813" s="475"/>
      <c r="G813" s="463" t="s">
        <v>394</v>
      </c>
      <c r="H813" s="463"/>
      <c r="I813" s="463"/>
      <c r="J813" s="463"/>
      <c r="K813" s="463"/>
      <c r="L813" s="463" t="s">
        <v>394</v>
      </c>
      <c r="M813" s="463"/>
      <c r="N813" s="464"/>
    </row>
    <row r="814" spans="2:14" ht="16.5" x14ac:dyDescent="0.3">
      <c r="B814" s="474" t="s">
        <v>380</v>
      </c>
      <c r="C814" s="475"/>
      <c r="D814" s="475"/>
      <c r="E814" s="475"/>
      <c r="F814" s="475"/>
      <c r="G814" s="463" t="s">
        <v>394</v>
      </c>
      <c r="H814" s="463"/>
      <c r="I814" s="463"/>
      <c r="J814" s="463"/>
      <c r="K814" s="463"/>
      <c r="L814" s="463" t="s">
        <v>394</v>
      </c>
      <c r="M814" s="463"/>
      <c r="N814" s="464"/>
    </row>
    <row r="815" spans="2:14" ht="16.5" x14ac:dyDescent="0.3">
      <c r="B815" s="504" t="s">
        <v>381</v>
      </c>
      <c r="C815" s="505"/>
      <c r="D815" s="505"/>
      <c r="E815" s="505"/>
      <c r="F815" s="506"/>
      <c r="G815" s="465" t="s">
        <v>394</v>
      </c>
      <c r="H815" s="466"/>
      <c r="I815" s="466"/>
      <c r="J815" s="466"/>
      <c r="K815" s="503"/>
      <c r="L815" s="465" t="s">
        <v>399</v>
      </c>
      <c r="M815" s="466"/>
      <c r="N815" s="467"/>
    </row>
    <row r="816" spans="2:14" ht="16.5" x14ac:dyDescent="0.3">
      <c r="B816" s="504" t="s">
        <v>382</v>
      </c>
      <c r="C816" s="505"/>
      <c r="D816" s="505"/>
      <c r="E816" s="505"/>
      <c r="F816" s="506"/>
      <c r="G816" s="465" t="s">
        <v>394</v>
      </c>
      <c r="H816" s="466"/>
      <c r="I816" s="466"/>
      <c r="J816" s="466"/>
      <c r="K816" s="503"/>
      <c r="L816" s="465" t="s">
        <v>394</v>
      </c>
      <c r="M816" s="466"/>
      <c r="N816" s="467"/>
    </row>
    <row r="817" spans="2:14" ht="16.5" x14ac:dyDescent="0.3">
      <c r="B817" s="478" t="s">
        <v>383</v>
      </c>
      <c r="C817" s="463"/>
      <c r="D817" s="463"/>
      <c r="E817" s="463"/>
      <c r="F817" s="463"/>
      <c r="G817" s="463"/>
      <c r="H817" s="463"/>
      <c r="I817" s="463"/>
      <c r="J817" s="463"/>
      <c r="K817" s="463"/>
      <c r="L817" s="463"/>
      <c r="M817" s="463"/>
      <c r="N817" s="464"/>
    </row>
    <row r="818" spans="2:14" ht="16.5" x14ac:dyDescent="0.3">
      <c r="B818" s="478" t="s">
        <v>375</v>
      </c>
      <c r="C818" s="463"/>
      <c r="D818" s="463"/>
      <c r="E818" s="463"/>
      <c r="F818" s="463"/>
      <c r="G818" s="463" t="s">
        <v>376</v>
      </c>
      <c r="H818" s="463"/>
      <c r="I818" s="463"/>
      <c r="J818" s="463"/>
      <c r="K818" s="463"/>
      <c r="L818" s="463" t="s">
        <v>508</v>
      </c>
      <c r="M818" s="463"/>
      <c r="N818" s="464"/>
    </row>
    <row r="819" spans="2:14" ht="16.5" x14ac:dyDescent="0.3">
      <c r="B819" s="476" t="s">
        <v>384</v>
      </c>
      <c r="C819" s="477"/>
      <c r="D819" s="477"/>
      <c r="E819" s="477"/>
      <c r="F819" s="477"/>
      <c r="G819" s="477"/>
      <c r="H819" s="545" t="s">
        <v>579</v>
      </c>
      <c r="I819" s="545"/>
      <c r="J819" s="545"/>
      <c r="K819" s="545"/>
      <c r="L819" s="545"/>
      <c r="M819" s="545"/>
      <c r="N819" s="546"/>
    </row>
    <row r="820" spans="2:14" ht="16.5" x14ac:dyDescent="0.3">
      <c r="B820" s="221" t="s">
        <v>385</v>
      </c>
      <c r="C820" s="537" t="s">
        <v>584</v>
      </c>
      <c r="D820" s="538"/>
      <c r="E820" s="538"/>
      <c r="F820" s="538"/>
      <c r="G820" s="538"/>
      <c r="H820" s="226" t="s">
        <v>509</v>
      </c>
      <c r="I820" s="226"/>
      <c r="J820" s="227"/>
      <c r="K820" s="227" t="s">
        <v>585</v>
      </c>
      <c r="L820" s="227"/>
      <c r="M820" s="227"/>
      <c r="N820" s="228"/>
    </row>
    <row r="821" spans="2:14" ht="15" customHeight="1" x14ac:dyDescent="0.25">
      <c r="B821" s="483" t="s">
        <v>510</v>
      </c>
      <c r="C821" s="484"/>
      <c r="D821" s="484"/>
      <c r="E821" s="484"/>
      <c r="F821" s="484"/>
      <c r="G821" s="519"/>
      <c r="H821" s="533" t="s">
        <v>511</v>
      </c>
      <c r="I821" s="484"/>
      <c r="J821" s="484"/>
      <c r="K821" s="484"/>
      <c r="L821" s="484"/>
      <c r="M821" s="484"/>
      <c r="N821" s="485"/>
    </row>
    <row r="822" spans="2:14" ht="15" customHeight="1" x14ac:dyDescent="0.25">
      <c r="B822" s="479"/>
      <c r="C822" s="480"/>
      <c r="D822" s="480"/>
      <c r="E822" s="480"/>
      <c r="F822" s="480"/>
      <c r="G822" s="523"/>
      <c r="H822" s="536"/>
      <c r="I822" s="480"/>
      <c r="J822" s="480"/>
      <c r="K822" s="480"/>
      <c r="L822" s="480"/>
      <c r="M822" s="480"/>
      <c r="N822" s="481"/>
    </row>
    <row r="823" spans="2:14" ht="0.75" customHeight="1" x14ac:dyDescent="0.3">
      <c r="B823" s="221"/>
      <c r="C823" s="222"/>
      <c r="D823" s="222"/>
      <c r="E823" s="170"/>
      <c r="F823" s="170"/>
      <c r="G823" s="170"/>
      <c r="H823" s="170"/>
      <c r="I823" s="170"/>
      <c r="J823" s="170"/>
      <c r="K823" s="222"/>
      <c r="L823" s="222"/>
      <c r="M823" s="222"/>
      <c r="N823" s="171"/>
    </row>
    <row r="824" spans="2:14" ht="1.5" hidden="1" customHeight="1" x14ac:dyDescent="0.3">
      <c r="B824" s="221"/>
      <c r="C824" s="222"/>
      <c r="D824" s="222"/>
      <c r="E824" s="170"/>
      <c r="F824" s="170"/>
      <c r="G824" s="170"/>
      <c r="H824" s="170"/>
      <c r="I824" s="170"/>
      <c r="J824" s="170"/>
      <c r="K824" s="222"/>
      <c r="L824" s="222"/>
      <c r="M824" s="222"/>
      <c r="N824" s="171"/>
    </row>
    <row r="825" spans="2:14" ht="12" customHeight="1" x14ac:dyDescent="0.3">
      <c r="B825" s="482"/>
      <c r="C825" s="466"/>
      <c r="D825" s="466"/>
      <c r="E825" s="466"/>
      <c r="F825" s="466"/>
      <c r="G825" s="466"/>
      <c r="H825" s="466"/>
      <c r="I825" s="466"/>
      <c r="J825" s="466"/>
      <c r="K825" s="466"/>
      <c r="L825" s="466"/>
      <c r="M825" s="466"/>
      <c r="N825" s="467"/>
    </row>
    <row r="826" spans="2:14" ht="16.5" x14ac:dyDescent="0.3">
      <c r="B826" s="478" t="s">
        <v>386</v>
      </c>
      <c r="C826" s="463"/>
      <c r="D826" s="463"/>
      <c r="E826" s="463"/>
      <c r="F826" s="463"/>
      <c r="G826" s="463"/>
      <c r="H826" s="463"/>
      <c r="I826" s="465" t="s">
        <v>387</v>
      </c>
      <c r="J826" s="466"/>
      <c r="K826" s="466"/>
      <c r="L826" s="466"/>
      <c r="M826" s="466"/>
      <c r="N826" s="467"/>
    </row>
    <row r="827" spans="2:14" ht="16.5" x14ac:dyDescent="0.3">
      <c r="B827" s="219" t="s">
        <v>388</v>
      </c>
      <c r="C827" s="463" t="s">
        <v>19</v>
      </c>
      <c r="D827" s="463"/>
      <c r="E827" s="465" t="s">
        <v>388</v>
      </c>
      <c r="F827" s="503"/>
      <c r="G827" s="463" t="s">
        <v>19</v>
      </c>
      <c r="H827" s="463"/>
      <c r="I827" s="267"/>
      <c r="J827" s="254"/>
      <c r="K827" s="268" t="s">
        <v>389</v>
      </c>
      <c r="L827" s="226"/>
      <c r="M827" s="269" t="s">
        <v>19</v>
      </c>
      <c r="N827" s="256"/>
    </row>
    <row r="828" spans="2:14" ht="16.5" x14ac:dyDescent="0.3">
      <c r="B828" s="219" t="s">
        <v>390</v>
      </c>
      <c r="C828" s="463" t="s">
        <v>391</v>
      </c>
      <c r="D828" s="463"/>
      <c r="E828" s="463" t="s">
        <v>392</v>
      </c>
      <c r="F828" s="463"/>
      <c r="G828" s="463" t="s">
        <v>393</v>
      </c>
      <c r="H828" s="463"/>
      <c r="I828" s="267"/>
      <c r="J828" s="254"/>
      <c r="K828" s="465">
        <v>3</v>
      </c>
      <c r="L828" s="503"/>
      <c r="M828" s="249" t="s">
        <v>394</v>
      </c>
      <c r="N828" s="256"/>
    </row>
    <row r="829" spans="2:14" ht="16.5" x14ac:dyDescent="0.3">
      <c r="B829" s="219" t="s">
        <v>395</v>
      </c>
      <c r="C829" s="463" t="s">
        <v>396</v>
      </c>
      <c r="D829" s="463"/>
      <c r="E829" s="463" t="s">
        <v>397</v>
      </c>
      <c r="F829" s="463"/>
      <c r="G829" s="463" t="s">
        <v>398</v>
      </c>
      <c r="H829" s="463"/>
      <c r="I829" s="267"/>
      <c r="J829" s="254"/>
      <c r="K829" s="465">
        <v>2</v>
      </c>
      <c r="L829" s="503"/>
      <c r="M829" s="249" t="s">
        <v>399</v>
      </c>
      <c r="N829" s="256"/>
    </row>
    <row r="830" spans="2:14" ht="16.5" x14ac:dyDescent="0.3">
      <c r="B830" s="219" t="s">
        <v>400</v>
      </c>
      <c r="C830" s="463" t="s">
        <v>401</v>
      </c>
      <c r="D830" s="463"/>
      <c r="E830" s="463" t="s">
        <v>402</v>
      </c>
      <c r="F830" s="463"/>
      <c r="G830" s="463" t="s">
        <v>403</v>
      </c>
      <c r="H830" s="463"/>
      <c r="I830" s="267"/>
      <c r="J830" s="254"/>
      <c r="K830" s="465">
        <v>1</v>
      </c>
      <c r="L830" s="503"/>
      <c r="M830" s="249" t="s">
        <v>404</v>
      </c>
      <c r="N830" s="256"/>
    </row>
    <row r="831" spans="2:14" ht="17.25" thickBot="1" x14ac:dyDescent="0.35">
      <c r="B831" s="270" t="s">
        <v>405</v>
      </c>
      <c r="C831" s="544" t="s">
        <v>406</v>
      </c>
      <c r="D831" s="544"/>
      <c r="E831" s="544" t="s">
        <v>407</v>
      </c>
      <c r="F831" s="544"/>
      <c r="G831" s="544" t="s">
        <v>408</v>
      </c>
      <c r="H831" s="544"/>
      <c r="I831" s="271"/>
      <c r="J831" s="272"/>
      <c r="K831" s="272"/>
      <c r="L831" s="272"/>
      <c r="M831" s="272"/>
      <c r="N831" s="273"/>
    </row>
    <row r="832" spans="2:14" ht="15.75" thickBot="1" x14ac:dyDescent="0.3"/>
    <row r="833" spans="2:14" x14ac:dyDescent="0.25">
      <c r="B833" s="495" t="s">
        <v>495</v>
      </c>
      <c r="C833" s="496"/>
      <c r="D833" s="496"/>
      <c r="E833" s="496"/>
      <c r="F833" s="496"/>
      <c r="G833" s="496"/>
      <c r="H833" s="496"/>
      <c r="I833" s="496"/>
      <c r="J833" s="496"/>
      <c r="K833" s="497" t="s">
        <v>496</v>
      </c>
      <c r="L833" s="497"/>
      <c r="M833" s="497"/>
      <c r="N833" s="498"/>
    </row>
    <row r="834" spans="2:14" ht="26.25" customHeight="1" x14ac:dyDescent="0.3">
      <c r="B834" s="499" t="s">
        <v>528</v>
      </c>
      <c r="C834" s="500"/>
      <c r="D834" s="500"/>
      <c r="E834" s="500"/>
      <c r="F834" s="500"/>
      <c r="G834" s="500"/>
      <c r="H834" s="500"/>
      <c r="I834" s="500"/>
      <c r="J834" s="500"/>
      <c r="K834" s="500"/>
      <c r="L834" s="500"/>
      <c r="M834" s="500"/>
      <c r="N834" s="501"/>
    </row>
    <row r="835" spans="2:14" ht="15" customHeight="1" x14ac:dyDescent="0.25">
      <c r="B835" s="251"/>
      <c r="C835" s="502" t="s">
        <v>497</v>
      </c>
      <c r="D835" s="502"/>
      <c r="E835" s="229" t="s">
        <v>498</v>
      </c>
      <c r="F835" s="139"/>
      <c r="G835" s="508"/>
      <c r="H835" s="508"/>
      <c r="J835" s="139" t="s">
        <v>499</v>
      </c>
      <c r="K835" s="139"/>
      <c r="L835" s="152" t="s">
        <v>500</v>
      </c>
      <c r="N835" s="156"/>
    </row>
    <row r="836" spans="2:14" ht="16.5" x14ac:dyDescent="0.3">
      <c r="B836" s="479" t="s">
        <v>512</v>
      </c>
      <c r="C836" s="480"/>
      <c r="D836" s="480"/>
      <c r="E836" s="480"/>
      <c r="F836" s="480"/>
      <c r="G836" s="480"/>
      <c r="H836" s="480"/>
      <c r="I836" s="480"/>
      <c r="J836" s="480"/>
      <c r="K836" s="480"/>
      <c r="L836" s="480"/>
      <c r="M836" s="480"/>
      <c r="N836" s="481"/>
    </row>
    <row r="837" spans="2:14" ht="16.5" x14ac:dyDescent="0.3">
      <c r="B837" s="482" t="s">
        <v>513</v>
      </c>
      <c r="C837" s="466"/>
      <c r="D837" s="466"/>
      <c r="E837" s="466"/>
      <c r="F837" s="466"/>
      <c r="G837" s="466"/>
      <c r="H837" s="466"/>
      <c r="I837" s="466"/>
      <c r="J837" s="466"/>
      <c r="K837" s="466"/>
      <c r="L837" s="466"/>
      <c r="M837" s="466"/>
      <c r="N837" s="467"/>
    </row>
    <row r="838" spans="2:14" ht="16.5" x14ac:dyDescent="0.3">
      <c r="B838" s="483" t="s">
        <v>501</v>
      </c>
      <c r="C838" s="484"/>
      <c r="D838" s="484"/>
      <c r="E838" s="484"/>
      <c r="F838" s="484"/>
      <c r="G838" s="484"/>
      <c r="H838" s="484"/>
      <c r="I838" s="484"/>
      <c r="J838" s="484"/>
      <c r="K838" s="484"/>
      <c r="L838" s="484"/>
      <c r="M838" s="484"/>
      <c r="N838" s="485"/>
    </row>
    <row r="839" spans="2:14" ht="15.75" customHeight="1" x14ac:dyDescent="0.3">
      <c r="B839" s="493" t="s">
        <v>520</v>
      </c>
      <c r="C839" s="494"/>
      <c r="D839" s="252">
        <v>18</v>
      </c>
      <c r="E839" s="252"/>
      <c r="F839" s="252"/>
      <c r="G839" s="252"/>
      <c r="H839" s="253" t="s">
        <v>519</v>
      </c>
      <c r="I839" s="252"/>
      <c r="J839" s="253"/>
      <c r="K839" s="542" t="s">
        <v>83</v>
      </c>
      <c r="L839" s="542"/>
      <c r="M839" s="542"/>
      <c r="N839" s="276"/>
    </row>
    <row r="840" spans="2:14" ht="15.75" customHeight="1" x14ac:dyDescent="0.3">
      <c r="B840" s="461" t="s">
        <v>521</v>
      </c>
      <c r="C840" s="462"/>
      <c r="D840" s="468">
        <v>40540</v>
      </c>
      <c r="E840" s="469"/>
      <c r="F840" s="254"/>
      <c r="G840" s="254"/>
      <c r="H840" s="255" t="s">
        <v>522</v>
      </c>
      <c r="I840" s="254"/>
      <c r="J840" s="255"/>
      <c r="K840" s="469">
        <v>365</v>
      </c>
      <c r="L840" s="469"/>
      <c r="M840" s="254"/>
      <c r="N840" s="256"/>
    </row>
    <row r="841" spans="2:14" ht="28.5" customHeight="1" x14ac:dyDescent="0.3">
      <c r="B841" s="470" t="s">
        <v>523</v>
      </c>
      <c r="C841" s="471"/>
      <c r="D841" s="472" t="s">
        <v>533</v>
      </c>
      <c r="E841" s="472"/>
      <c r="F841" s="472" t="e">
        <f>VLOOKUP(#REF!,PROFILE!#REF!,3,0)</f>
        <v>#REF!</v>
      </c>
      <c r="G841" s="472"/>
      <c r="H841" s="257" t="s">
        <v>524</v>
      </c>
      <c r="I841" s="257"/>
      <c r="J841" s="259"/>
      <c r="K841" s="472" t="s">
        <v>148</v>
      </c>
      <c r="L841" s="472"/>
      <c r="M841" s="472" t="e">
        <f>VLOOKUP(F840,PROFILE!C823:J848,2,0)</f>
        <v>#N/A</v>
      </c>
      <c r="N841" s="473"/>
    </row>
    <row r="842" spans="2:14" ht="16.5" x14ac:dyDescent="0.3">
      <c r="B842" s="487" t="s">
        <v>502</v>
      </c>
      <c r="C842" s="488"/>
      <c r="D842" s="488"/>
      <c r="E842" s="488"/>
      <c r="F842" s="488"/>
      <c r="G842" s="488"/>
      <c r="H842" s="488"/>
      <c r="I842" s="488"/>
      <c r="J842" s="488"/>
      <c r="K842" s="488"/>
      <c r="L842" s="488"/>
      <c r="M842" s="488"/>
      <c r="N842" s="489"/>
    </row>
    <row r="843" spans="2:14" ht="19.5" customHeight="1" x14ac:dyDescent="0.25">
      <c r="B843" s="507" t="s">
        <v>503</v>
      </c>
      <c r="C843" s="459" t="s">
        <v>525</v>
      </c>
      <c r="D843" s="459"/>
      <c r="E843" s="459"/>
      <c r="F843" s="459"/>
      <c r="G843" s="459"/>
      <c r="H843" s="459"/>
      <c r="I843" s="459" t="s">
        <v>526</v>
      </c>
      <c r="J843" s="459"/>
      <c r="K843" s="459"/>
      <c r="L843" s="459"/>
      <c r="M843" s="459"/>
      <c r="N843" s="460"/>
    </row>
    <row r="844" spans="2:14" ht="70.5" customHeight="1" x14ac:dyDescent="0.25">
      <c r="B844" s="507"/>
      <c r="C844" s="153" t="s">
        <v>515</v>
      </c>
      <c r="D844" s="153" t="s">
        <v>516</v>
      </c>
      <c r="E844" s="153" t="s">
        <v>527</v>
      </c>
      <c r="F844" s="153" t="s">
        <v>514</v>
      </c>
      <c r="G844" s="153" t="s">
        <v>518</v>
      </c>
      <c r="H844" s="223" t="s">
        <v>34</v>
      </c>
      <c r="I844" s="153" t="s">
        <v>515</v>
      </c>
      <c r="J844" s="153" t="s">
        <v>516</v>
      </c>
      <c r="K844" s="153" t="s">
        <v>527</v>
      </c>
      <c r="L844" s="153" t="s">
        <v>517</v>
      </c>
      <c r="M844" s="153" t="s">
        <v>518</v>
      </c>
      <c r="N844" s="224" t="s">
        <v>34</v>
      </c>
    </row>
    <row r="845" spans="2:14" ht="16.5" x14ac:dyDescent="0.3">
      <c r="B845" s="219" t="s">
        <v>11</v>
      </c>
      <c r="C845" s="277">
        <v>6.75</v>
      </c>
      <c r="D845" s="261">
        <v>4</v>
      </c>
      <c r="E845" s="261">
        <v>3</v>
      </c>
      <c r="F845" s="277">
        <v>63</v>
      </c>
      <c r="G845" s="284">
        <f t="shared" ref="G845" si="86">SUM(C845:F845)</f>
        <v>76.75</v>
      </c>
      <c r="H845" s="261" t="str">
        <f t="shared" ref="H845:H849" si="87">IF(G845&gt;=91,"A1",IF(G845&gt;=81,"A2",IF(G845&gt;=71,"B1",IF(G845&gt;=61,"B2",IF(G845&gt;=51,"C1",IF(G845&gt;=41,"C2",IF(G845&gt;=33,"D","E")))))))</f>
        <v>B1</v>
      </c>
      <c r="I845" s="285">
        <v>5.75</v>
      </c>
      <c r="J845" s="261">
        <v>4</v>
      </c>
      <c r="K845" s="261">
        <v>4</v>
      </c>
      <c r="L845" s="262">
        <v>39.5</v>
      </c>
      <c r="M845" s="159">
        <f>SUM(I845:L845)</f>
        <v>53.25</v>
      </c>
      <c r="N845" s="230" t="str">
        <f t="shared" ref="N845:N849" si="88">IF(M845&gt;=91,"A1",IF(M845&gt;=81,"A2",IF(M845&gt;=71,"B1",IF(M845&gt;=61,"B2",IF(M845&gt;=51,"C1",IF(M845&gt;=41,"C2",IF(M845&gt;=33,"D","E")))))))</f>
        <v>C1</v>
      </c>
    </row>
    <row r="846" spans="2:14" ht="16.5" x14ac:dyDescent="0.3">
      <c r="B846" s="219" t="s">
        <v>12</v>
      </c>
      <c r="C846" s="277">
        <v>6.5</v>
      </c>
      <c r="D846" s="261">
        <v>3</v>
      </c>
      <c r="E846" s="261">
        <v>3</v>
      </c>
      <c r="F846" s="261">
        <v>49</v>
      </c>
      <c r="G846" s="223">
        <f t="shared" ref="G846:G849" si="89">SUM(C846:F846)</f>
        <v>61.5</v>
      </c>
      <c r="H846" s="261" t="str">
        <f t="shared" si="87"/>
        <v>B2</v>
      </c>
      <c r="I846" s="285">
        <v>7.75</v>
      </c>
      <c r="J846" s="261">
        <v>4</v>
      </c>
      <c r="K846" s="261">
        <v>4</v>
      </c>
      <c r="L846" s="263">
        <v>63.5</v>
      </c>
      <c r="M846" s="159">
        <f t="shared" ref="M846:M853" si="90">SUM(I846:L846)</f>
        <v>79.25</v>
      </c>
      <c r="N846" s="230" t="str">
        <f t="shared" si="88"/>
        <v>B1</v>
      </c>
    </row>
    <row r="847" spans="2:14" ht="16.5" x14ac:dyDescent="0.3">
      <c r="B847" s="219" t="s">
        <v>504</v>
      </c>
      <c r="C847" s="261">
        <v>6.5</v>
      </c>
      <c r="D847" s="261">
        <v>3</v>
      </c>
      <c r="E847" s="261">
        <v>3.5</v>
      </c>
      <c r="F847" s="261">
        <v>49.5</v>
      </c>
      <c r="G847" s="223">
        <f t="shared" si="89"/>
        <v>62.5</v>
      </c>
      <c r="H847" s="261" t="str">
        <f t="shared" si="87"/>
        <v>B2</v>
      </c>
      <c r="I847" s="285">
        <v>7.25</v>
      </c>
      <c r="J847" s="261">
        <v>4</v>
      </c>
      <c r="K847" s="261">
        <v>4</v>
      </c>
      <c r="L847" s="263">
        <v>55</v>
      </c>
      <c r="M847" s="159">
        <f t="shared" si="90"/>
        <v>70.25</v>
      </c>
      <c r="N847" s="230" t="str">
        <f t="shared" si="88"/>
        <v>B2</v>
      </c>
    </row>
    <row r="848" spans="2:14" ht="16.5" x14ac:dyDescent="0.3">
      <c r="B848" s="219" t="s">
        <v>22</v>
      </c>
      <c r="C848" s="261">
        <v>8.25</v>
      </c>
      <c r="D848" s="261">
        <v>4</v>
      </c>
      <c r="E848" s="261">
        <v>4</v>
      </c>
      <c r="F848" s="261">
        <v>58.5</v>
      </c>
      <c r="G848" s="223">
        <f t="shared" si="89"/>
        <v>74.75</v>
      </c>
      <c r="H848" s="261" t="str">
        <f t="shared" si="87"/>
        <v>B1</v>
      </c>
      <c r="I848" s="261">
        <v>7</v>
      </c>
      <c r="J848" s="274">
        <v>4</v>
      </c>
      <c r="K848" s="264">
        <v>4</v>
      </c>
      <c r="L848" s="263">
        <v>68.5</v>
      </c>
      <c r="M848" s="159">
        <f t="shared" si="90"/>
        <v>83.5</v>
      </c>
      <c r="N848" s="230" t="str">
        <f t="shared" si="88"/>
        <v>A2</v>
      </c>
    </row>
    <row r="849" spans="2:14" ht="16.5" x14ac:dyDescent="0.3">
      <c r="B849" s="219" t="s">
        <v>25</v>
      </c>
      <c r="C849" s="261">
        <v>7</v>
      </c>
      <c r="D849" s="261">
        <v>4</v>
      </c>
      <c r="E849" s="261">
        <v>4</v>
      </c>
      <c r="F849" s="261">
        <v>58.5</v>
      </c>
      <c r="G849" s="223">
        <f t="shared" si="89"/>
        <v>73.5</v>
      </c>
      <c r="H849" s="261" t="str">
        <f t="shared" si="87"/>
        <v>B1</v>
      </c>
      <c r="I849" s="261">
        <v>8.25</v>
      </c>
      <c r="J849" s="261">
        <v>3.5</v>
      </c>
      <c r="K849" s="261">
        <v>3.5</v>
      </c>
      <c r="L849" s="263">
        <v>52</v>
      </c>
      <c r="M849" s="159">
        <f t="shared" si="90"/>
        <v>67.25</v>
      </c>
      <c r="N849" s="230" t="str">
        <f t="shared" si="88"/>
        <v>B2</v>
      </c>
    </row>
    <row r="850" spans="2:14" ht="16.5" x14ac:dyDescent="0.3">
      <c r="B850" s="219" t="s">
        <v>505</v>
      </c>
      <c r="C850" s="220"/>
      <c r="D850" s="220"/>
      <c r="E850" s="220"/>
      <c r="F850" s="261">
        <v>34</v>
      </c>
      <c r="G850" s="159">
        <f t="shared" ref="G850:G853" si="91">SUM(C850:F850)</f>
        <v>34</v>
      </c>
      <c r="H850" s="176"/>
      <c r="I850" s="220"/>
      <c r="J850" s="220"/>
      <c r="K850" s="220"/>
      <c r="L850" s="7">
        <v>34.5</v>
      </c>
      <c r="M850" s="159">
        <f t="shared" si="90"/>
        <v>34.5</v>
      </c>
      <c r="N850" s="224"/>
    </row>
    <row r="851" spans="2:14" ht="16.5" x14ac:dyDescent="0.3">
      <c r="B851" s="219" t="s">
        <v>487</v>
      </c>
      <c r="C851" s="220"/>
      <c r="D851" s="220"/>
      <c r="E851" s="220"/>
      <c r="F851" s="73">
        <v>45</v>
      </c>
      <c r="G851" s="159">
        <f t="shared" si="91"/>
        <v>45</v>
      </c>
      <c r="H851" s="223"/>
      <c r="I851" s="220"/>
      <c r="J851" s="220"/>
      <c r="K851" s="220"/>
      <c r="L851" s="7">
        <v>27</v>
      </c>
      <c r="M851" s="159">
        <f t="shared" si="90"/>
        <v>27</v>
      </c>
      <c r="N851" s="224"/>
    </row>
    <row r="852" spans="2:14" ht="16.5" x14ac:dyDescent="0.3">
      <c r="B852" s="219" t="s">
        <v>506</v>
      </c>
      <c r="C852" s="220"/>
      <c r="D852" s="220"/>
      <c r="E852" s="220"/>
      <c r="F852" s="73">
        <v>45</v>
      </c>
      <c r="G852" s="159">
        <f t="shared" si="91"/>
        <v>45</v>
      </c>
      <c r="H852" s="223"/>
      <c r="I852" s="220"/>
      <c r="J852" s="220"/>
      <c r="K852" s="220"/>
      <c r="L852" s="7">
        <v>29</v>
      </c>
      <c r="M852" s="159">
        <f t="shared" si="90"/>
        <v>29</v>
      </c>
      <c r="N852" s="224"/>
    </row>
    <row r="853" spans="2:14" ht="16.5" x14ac:dyDescent="0.3">
      <c r="B853" s="219" t="s">
        <v>557</v>
      </c>
      <c r="C853" s="220"/>
      <c r="D853" s="220"/>
      <c r="E853" s="220"/>
      <c r="F853" s="73">
        <v>18.5</v>
      </c>
      <c r="G853" s="159">
        <f t="shared" si="91"/>
        <v>18.5</v>
      </c>
      <c r="H853" s="218"/>
      <c r="I853" s="220"/>
      <c r="J853" s="220"/>
      <c r="K853" s="220"/>
      <c r="L853" s="7">
        <v>10</v>
      </c>
      <c r="M853" s="159">
        <f t="shared" si="90"/>
        <v>10</v>
      </c>
      <c r="N853" s="224"/>
    </row>
    <row r="854" spans="2:14" ht="30.75" customHeight="1" x14ac:dyDescent="0.3">
      <c r="B854" s="231" t="s">
        <v>536</v>
      </c>
      <c r="C854" s="463">
        <v>500</v>
      </c>
      <c r="D854" s="463"/>
      <c r="E854" s="486" t="s">
        <v>538</v>
      </c>
      <c r="F854" s="486"/>
      <c r="G854" s="465">
        <f>C855*100/500</f>
        <v>69.8</v>
      </c>
      <c r="H854" s="503"/>
      <c r="I854" s="486" t="s">
        <v>558</v>
      </c>
      <c r="J854" s="486"/>
      <c r="K854" s="222">
        <v>500</v>
      </c>
      <c r="L854" s="486" t="s">
        <v>560</v>
      </c>
      <c r="M854" s="486"/>
      <c r="N854" s="224">
        <f>K855*100/500</f>
        <v>70.7</v>
      </c>
    </row>
    <row r="855" spans="2:14" ht="25.5" customHeight="1" x14ac:dyDescent="0.3">
      <c r="B855" s="231" t="s">
        <v>537</v>
      </c>
      <c r="C855" s="511">
        <f>SUM(G845:G849)</f>
        <v>349</v>
      </c>
      <c r="D855" s="511"/>
      <c r="E855" s="486" t="s">
        <v>539</v>
      </c>
      <c r="F855" s="486"/>
      <c r="G855" s="509" t="str">
        <f>IF(G854&gt;=91,"A1",IF(G854&gt;=81,"A2",IF(G854&gt;=71,"B1",IF(G854&gt;=61,"B2",IF(G854&gt;=51,"C1",IF(G854&gt;=41,"C2",IF(G854&gt;=33,"D","E")))))))</f>
        <v>B2</v>
      </c>
      <c r="H855" s="510"/>
      <c r="I855" s="486" t="s">
        <v>559</v>
      </c>
      <c r="J855" s="486"/>
      <c r="K855" s="216">
        <f>SUM(M845:M849)</f>
        <v>353.5</v>
      </c>
      <c r="L855" s="486" t="s">
        <v>561</v>
      </c>
      <c r="M855" s="486"/>
      <c r="N855" s="230" t="str">
        <f>IF(N854&gt;=91,"A1",IF(N854&gt;=81,"A2",IF(N854&gt;=71,"B1",IF(N854&gt;=61,"B2",IF(N854&gt;=51,"C1",IF(N854&gt;=41,"C2",IF(N854&gt;=33,"D","E")))))))</f>
        <v>B2</v>
      </c>
    </row>
    <row r="856" spans="2:14" ht="35.25" customHeight="1" x14ac:dyDescent="0.3">
      <c r="B856" s="512" t="s">
        <v>556</v>
      </c>
      <c r="C856" s="513"/>
      <c r="D856" s="514"/>
      <c r="E856" s="515">
        <f>C855+K855</f>
        <v>702.5</v>
      </c>
      <c r="F856" s="516"/>
      <c r="G856" s="490" t="s">
        <v>562</v>
      </c>
      <c r="H856" s="491"/>
      <c r="I856" s="492"/>
      <c r="J856" s="278">
        <f>E856*100/1000</f>
        <v>70.25</v>
      </c>
      <c r="K856" s="266" t="s">
        <v>507</v>
      </c>
      <c r="L856" s="266"/>
      <c r="M856" s="517" t="str">
        <f>IF(J856&gt;=91,"A1",IF(J856&gt;=81,"A2",IF(J856&gt;=71,"B1",IF(J856&gt;=61,"B2",IF(J856&gt;=51,"C1",IF(J856&gt;=41,"C2",IF(J856&gt;=33,"D","E")))))))</f>
        <v>B2</v>
      </c>
      <c r="N856" s="518"/>
    </row>
    <row r="857" spans="2:14" x14ac:dyDescent="0.25">
      <c r="B857" s="547" t="s">
        <v>373</v>
      </c>
      <c r="C857" s="548"/>
      <c r="D857" s="548"/>
      <c r="E857" s="548"/>
      <c r="F857" s="548"/>
      <c r="G857" s="548"/>
      <c r="H857" s="548"/>
      <c r="I857" s="548"/>
      <c r="J857" s="548"/>
      <c r="K857" s="548"/>
      <c r="L857" s="548"/>
      <c r="M857" s="548"/>
      <c r="N857" s="549"/>
    </row>
    <row r="858" spans="2:14" ht="16.5" x14ac:dyDescent="0.3">
      <c r="B858" s="478" t="s">
        <v>375</v>
      </c>
      <c r="C858" s="463"/>
      <c r="D858" s="463"/>
      <c r="E858" s="463"/>
      <c r="F858" s="463"/>
      <c r="G858" s="463" t="s">
        <v>376</v>
      </c>
      <c r="H858" s="463"/>
      <c r="I858" s="463"/>
      <c r="J858" s="463"/>
      <c r="K858" s="463"/>
      <c r="L858" s="463" t="s">
        <v>508</v>
      </c>
      <c r="M858" s="463"/>
      <c r="N858" s="464"/>
    </row>
    <row r="859" spans="2:14" ht="16.5" x14ac:dyDescent="0.3">
      <c r="B859" s="476" t="s">
        <v>377</v>
      </c>
      <c r="C859" s="477"/>
      <c r="D859" s="477"/>
      <c r="E859" s="477"/>
      <c r="F859" s="477"/>
      <c r="G859" s="463" t="s">
        <v>404</v>
      </c>
      <c r="H859" s="463"/>
      <c r="I859" s="463"/>
      <c r="J859" s="463"/>
      <c r="K859" s="463"/>
      <c r="L859" s="463" t="s">
        <v>404</v>
      </c>
      <c r="M859" s="463"/>
      <c r="N859" s="464"/>
    </row>
    <row r="860" spans="2:14" ht="16.5" x14ac:dyDescent="0.3">
      <c r="B860" s="478" t="s">
        <v>378</v>
      </c>
      <c r="C860" s="463"/>
      <c r="D860" s="463"/>
      <c r="E860" s="463"/>
      <c r="F860" s="463"/>
      <c r="G860" s="463"/>
      <c r="H860" s="463"/>
      <c r="I860" s="463"/>
      <c r="J860" s="463"/>
      <c r="K860" s="463"/>
      <c r="L860" s="463"/>
      <c r="M860" s="463"/>
      <c r="N860" s="464"/>
    </row>
    <row r="861" spans="2:14" ht="16.5" x14ac:dyDescent="0.3">
      <c r="B861" s="478" t="s">
        <v>375</v>
      </c>
      <c r="C861" s="463"/>
      <c r="D861" s="463"/>
      <c r="E861" s="463"/>
      <c r="F861" s="463"/>
      <c r="G861" s="463" t="s">
        <v>376</v>
      </c>
      <c r="H861" s="463"/>
      <c r="I861" s="463"/>
      <c r="J861" s="463"/>
      <c r="K861" s="463"/>
      <c r="L861" s="463" t="s">
        <v>508</v>
      </c>
      <c r="M861" s="463"/>
      <c r="N861" s="464"/>
    </row>
    <row r="862" spans="2:14" ht="16.5" x14ac:dyDescent="0.3">
      <c r="B862" s="474" t="s">
        <v>379</v>
      </c>
      <c r="C862" s="475"/>
      <c r="D862" s="475"/>
      <c r="E862" s="475"/>
      <c r="F862" s="475"/>
      <c r="G862" s="463" t="s">
        <v>394</v>
      </c>
      <c r="H862" s="463"/>
      <c r="I862" s="463"/>
      <c r="J862" s="463"/>
      <c r="K862" s="463"/>
      <c r="L862" s="463" t="s">
        <v>399</v>
      </c>
      <c r="M862" s="463"/>
      <c r="N862" s="464"/>
    </row>
    <row r="863" spans="2:14" ht="16.5" x14ac:dyDescent="0.3">
      <c r="B863" s="474" t="s">
        <v>380</v>
      </c>
      <c r="C863" s="475"/>
      <c r="D863" s="475"/>
      <c r="E863" s="475"/>
      <c r="F863" s="475"/>
      <c r="G863" s="463" t="s">
        <v>394</v>
      </c>
      <c r="H863" s="463"/>
      <c r="I863" s="463"/>
      <c r="J863" s="463"/>
      <c r="K863" s="463"/>
      <c r="L863" s="463" t="s">
        <v>399</v>
      </c>
      <c r="M863" s="463"/>
      <c r="N863" s="464"/>
    </row>
    <row r="864" spans="2:14" ht="16.5" x14ac:dyDescent="0.3">
      <c r="B864" s="504" t="s">
        <v>381</v>
      </c>
      <c r="C864" s="505"/>
      <c r="D864" s="505"/>
      <c r="E864" s="505"/>
      <c r="F864" s="506"/>
      <c r="G864" s="465" t="s">
        <v>394</v>
      </c>
      <c r="H864" s="466"/>
      <c r="I864" s="466"/>
      <c r="J864" s="466"/>
      <c r="K864" s="503"/>
      <c r="L864" s="465" t="s">
        <v>399</v>
      </c>
      <c r="M864" s="466"/>
      <c r="N864" s="467"/>
    </row>
    <row r="865" spans="2:14" ht="16.5" x14ac:dyDescent="0.3">
      <c r="B865" s="504" t="s">
        <v>382</v>
      </c>
      <c r="C865" s="505"/>
      <c r="D865" s="505"/>
      <c r="E865" s="505"/>
      <c r="F865" s="506"/>
      <c r="G865" s="465" t="s">
        <v>394</v>
      </c>
      <c r="H865" s="466"/>
      <c r="I865" s="466"/>
      <c r="J865" s="466"/>
      <c r="K865" s="503"/>
      <c r="L865" s="465" t="s">
        <v>394</v>
      </c>
      <c r="M865" s="466"/>
      <c r="N865" s="467"/>
    </row>
    <row r="866" spans="2:14" ht="16.5" x14ac:dyDescent="0.3">
      <c r="B866" s="478" t="s">
        <v>383</v>
      </c>
      <c r="C866" s="463"/>
      <c r="D866" s="463"/>
      <c r="E866" s="463"/>
      <c r="F866" s="463"/>
      <c r="G866" s="463"/>
      <c r="H866" s="463"/>
      <c r="I866" s="463"/>
      <c r="J866" s="463"/>
      <c r="K866" s="463"/>
      <c r="L866" s="463"/>
      <c r="M866" s="463"/>
      <c r="N866" s="464"/>
    </row>
    <row r="867" spans="2:14" ht="16.5" x14ac:dyDescent="0.3">
      <c r="B867" s="478" t="s">
        <v>375</v>
      </c>
      <c r="C867" s="463"/>
      <c r="D867" s="463"/>
      <c r="E867" s="463"/>
      <c r="F867" s="463"/>
      <c r="G867" s="463" t="s">
        <v>376</v>
      </c>
      <c r="H867" s="463"/>
      <c r="I867" s="463"/>
      <c r="J867" s="463"/>
      <c r="K867" s="463"/>
      <c r="L867" s="463" t="s">
        <v>508</v>
      </c>
      <c r="M867" s="463"/>
      <c r="N867" s="464"/>
    </row>
    <row r="868" spans="2:14" ht="16.5" x14ac:dyDescent="0.3">
      <c r="B868" s="476" t="s">
        <v>384</v>
      </c>
      <c r="C868" s="477"/>
      <c r="D868" s="477"/>
      <c r="E868" s="477"/>
      <c r="F868" s="477"/>
      <c r="G868" s="477"/>
      <c r="H868" s="545" t="s">
        <v>586</v>
      </c>
      <c r="I868" s="545"/>
      <c r="J868" s="545"/>
      <c r="K868" s="545"/>
      <c r="L868" s="545"/>
      <c r="M868" s="545"/>
      <c r="N868" s="546"/>
    </row>
    <row r="869" spans="2:14" ht="16.5" x14ac:dyDescent="0.3">
      <c r="B869" s="221" t="s">
        <v>385</v>
      </c>
      <c r="C869" s="537" t="s">
        <v>584</v>
      </c>
      <c r="D869" s="538"/>
      <c r="E869" s="538"/>
      <c r="F869" s="538"/>
      <c r="G869" s="538"/>
      <c r="H869" s="226" t="s">
        <v>509</v>
      </c>
      <c r="I869" s="226"/>
      <c r="J869" s="227"/>
      <c r="K869" s="227" t="s">
        <v>589</v>
      </c>
      <c r="L869" s="227"/>
      <c r="M869" s="227"/>
      <c r="N869" s="228"/>
    </row>
    <row r="870" spans="2:14" ht="15" customHeight="1" x14ac:dyDescent="0.25">
      <c r="B870" s="483" t="s">
        <v>510</v>
      </c>
      <c r="C870" s="484"/>
      <c r="D870" s="484"/>
      <c r="E870" s="484"/>
      <c r="F870" s="484"/>
      <c r="G870" s="519"/>
      <c r="H870" s="533" t="s">
        <v>511</v>
      </c>
      <c r="I870" s="484"/>
      <c r="J870" s="484"/>
      <c r="K870" s="484"/>
      <c r="L870" s="484"/>
      <c r="M870" s="484"/>
      <c r="N870" s="485"/>
    </row>
    <row r="871" spans="2:14" ht="15" customHeight="1" x14ac:dyDescent="0.25">
      <c r="B871" s="479"/>
      <c r="C871" s="480"/>
      <c r="D871" s="480"/>
      <c r="E871" s="480"/>
      <c r="F871" s="480"/>
      <c r="G871" s="523"/>
      <c r="H871" s="536"/>
      <c r="I871" s="480"/>
      <c r="J871" s="480"/>
      <c r="K871" s="480"/>
      <c r="L871" s="480"/>
      <c r="M871" s="480"/>
      <c r="N871" s="481"/>
    </row>
    <row r="872" spans="2:14" ht="0.75" customHeight="1" x14ac:dyDescent="0.3">
      <c r="B872" s="221"/>
      <c r="C872" s="222"/>
      <c r="D872" s="222"/>
      <c r="E872" s="170"/>
      <c r="F872" s="170"/>
      <c r="G872" s="170"/>
      <c r="H872" s="170"/>
      <c r="I872" s="170"/>
      <c r="J872" s="170"/>
      <c r="K872" s="222"/>
      <c r="L872" s="222"/>
      <c r="M872" s="222"/>
      <c r="N872" s="171"/>
    </row>
    <row r="873" spans="2:14" ht="1.5" hidden="1" customHeight="1" x14ac:dyDescent="0.3">
      <c r="B873" s="221"/>
      <c r="C873" s="222"/>
      <c r="D873" s="222"/>
      <c r="E873" s="170"/>
      <c r="F873" s="170"/>
      <c r="G873" s="170"/>
      <c r="H873" s="170"/>
      <c r="I873" s="170"/>
      <c r="J873" s="170"/>
      <c r="K873" s="222"/>
      <c r="L873" s="222"/>
      <c r="M873" s="222"/>
      <c r="N873" s="171"/>
    </row>
    <row r="874" spans="2:14" ht="12" customHeight="1" x14ac:dyDescent="0.3">
      <c r="B874" s="482"/>
      <c r="C874" s="466"/>
      <c r="D874" s="466"/>
      <c r="E874" s="466"/>
      <c r="F874" s="466"/>
      <c r="G874" s="466"/>
      <c r="H874" s="466"/>
      <c r="I874" s="466"/>
      <c r="J874" s="466"/>
      <c r="K874" s="466"/>
      <c r="L874" s="466"/>
      <c r="M874" s="466"/>
      <c r="N874" s="467"/>
    </row>
    <row r="875" spans="2:14" ht="16.5" x14ac:dyDescent="0.3">
      <c r="B875" s="478" t="s">
        <v>386</v>
      </c>
      <c r="C875" s="463"/>
      <c r="D875" s="463"/>
      <c r="E875" s="463"/>
      <c r="F875" s="463"/>
      <c r="G875" s="463"/>
      <c r="H875" s="463"/>
      <c r="I875" s="465" t="s">
        <v>387</v>
      </c>
      <c r="J875" s="466"/>
      <c r="K875" s="466"/>
      <c r="L875" s="466"/>
      <c r="M875" s="466"/>
      <c r="N875" s="467"/>
    </row>
    <row r="876" spans="2:14" ht="16.5" x14ac:dyDescent="0.3">
      <c r="B876" s="219" t="s">
        <v>388</v>
      </c>
      <c r="C876" s="463" t="s">
        <v>19</v>
      </c>
      <c r="D876" s="463"/>
      <c r="E876" s="465" t="s">
        <v>388</v>
      </c>
      <c r="F876" s="503"/>
      <c r="G876" s="463" t="s">
        <v>19</v>
      </c>
      <c r="H876" s="463"/>
      <c r="I876" s="267"/>
      <c r="J876" s="254"/>
      <c r="K876" s="268" t="s">
        <v>389</v>
      </c>
      <c r="L876" s="226"/>
      <c r="M876" s="269" t="s">
        <v>19</v>
      </c>
      <c r="N876" s="256"/>
    </row>
    <row r="877" spans="2:14" ht="16.5" x14ac:dyDescent="0.3">
      <c r="B877" s="219" t="s">
        <v>390</v>
      </c>
      <c r="C877" s="463" t="s">
        <v>391</v>
      </c>
      <c r="D877" s="463"/>
      <c r="E877" s="463" t="s">
        <v>392</v>
      </c>
      <c r="F877" s="463"/>
      <c r="G877" s="463" t="s">
        <v>393</v>
      </c>
      <c r="H877" s="463"/>
      <c r="I877" s="267"/>
      <c r="J877" s="254"/>
      <c r="K877" s="465">
        <v>3</v>
      </c>
      <c r="L877" s="503"/>
      <c r="M877" s="249" t="s">
        <v>394</v>
      </c>
      <c r="N877" s="256"/>
    </row>
    <row r="878" spans="2:14" ht="16.5" x14ac:dyDescent="0.3">
      <c r="B878" s="219" t="s">
        <v>395</v>
      </c>
      <c r="C878" s="463" t="s">
        <v>396</v>
      </c>
      <c r="D878" s="463"/>
      <c r="E878" s="463" t="s">
        <v>397</v>
      </c>
      <c r="F878" s="463"/>
      <c r="G878" s="463" t="s">
        <v>398</v>
      </c>
      <c r="H878" s="463"/>
      <c r="I878" s="267"/>
      <c r="J878" s="254"/>
      <c r="K878" s="465">
        <v>2</v>
      </c>
      <c r="L878" s="503"/>
      <c r="M878" s="249" t="s">
        <v>399</v>
      </c>
      <c r="N878" s="256"/>
    </row>
    <row r="879" spans="2:14" ht="16.5" x14ac:dyDescent="0.3">
      <c r="B879" s="219" t="s">
        <v>400</v>
      </c>
      <c r="C879" s="463" t="s">
        <v>401</v>
      </c>
      <c r="D879" s="463"/>
      <c r="E879" s="463" t="s">
        <v>402</v>
      </c>
      <c r="F879" s="463"/>
      <c r="G879" s="463" t="s">
        <v>403</v>
      </c>
      <c r="H879" s="463"/>
      <c r="I879" s="267"/>
      <c r="J879" s="254"/>
      <c r="K879" s="465">
        <v>1</v>
      </c>
      <c r="L879" s="503"/>
      <c r="M879" s="249" t="s">
        <v>404</v>
      </c>
      <c r="N879" s="256"/>
    </row>
    <row r="880" spans="2:14" ht="17.25" thickBot="1" x14ac:dyDescent="0.35">
      <c r="B880" s="270" t="s">
        <v>405</v>
      </c>
      <c r="C880" s="544" t="s">
        <v>406</v>
      </c>
      <c r="D880" s="544"/>
      <c r="E880" s="544" t="s">
        <v>407</v>
      </c>
      <c r="F880" s="544"/>
      <c r="G880" s="544" t="s">
        <v>408</v>
      </c>
      <c r="H880" s="544"/>
      <c r="I880" s="271"/>
      <c r="J880" s="272"/>
      <c r="K880" s="272"/>
      <c r="L880" s="272"/>
      <c r="M880" s="272"/>
      <c r="N880" s="273"/>
    </row>
    <row r="881" spans="2:14" ht="15.75" thickBot="1" x14ac:dyDescent="0.3"/>
    <row r="882" spans="2:14" x14ac:dyDescent="0.25">
      <c r="B882" s="495" t="s">
        <v>495</v>
      </c>
      <c r="C882" s="496"/>
      <c r="D882" s="496"/>
      <c r="E882" s="496"/>
      <c r="F882" s="496"/>
      <c r="G882" s="496"/>
      <c r="H882" s="496"/>
      <c r="I882" s="496"/>
      <c r="J882" s="496"/>
      <c r="K882" s="497" t="s">
        <v>496</v>
      </c>
      <c r="L882" s="497"/>
      <c r="M882" s="497"/>
      <c r="N882" s="498"/>
    </row>
    <row r="883" spans="2:14" ht="26.25" customHeight="1" x14ac:dyDescent="0.3">
      <c r="B883" s="499" t="s">
        <v>528</v>
      </c>
      <c r="C883" s="500"/>
      <c r="D883" s="500"/>
      <c r="E883" s="500"/>
      <c r="F883" s="500"/>
      <c r="G883" s="500"/>
      <c r="H883" s="500"/>
      <c r="I883" s="500"/>
      <c r="J883" s="500"/>
      <c r="K883" s="500"/>
      <c r="L883" s="500"/>
      <c r="M883" s="500"/>
      <c r="N883" s="501"/>
    </row>
    <row r="884" spans="2:14" ht="15" customHeight="1" x14ac:dyDescent="0.25">
      <c r="B884" s="251"/>
      <c r="C884" s="502" t="s">
        <v>497</v>
      </c>
      <c r="D884" s="502"/>
      <c r="E884" s="229" t="s">
        <v>498</v>
      </c>
      <c r="F884" s="139"/>
      <c r="G884" s="508"/>
      <c r="H884" s="508"/>
      <c r="J884" s="139" t="s">
        <v>499</v>
      </c>
      <c r="K884" s="139"/>
      <c r="L884" s="152" t="s">
        <v>500</v>
      </c>
      <c r="N884" s="156"/>
    </row>
    <row r="885" spans="2:14" ht="16.5" x14ac:dyDescent="0.3">
      <c r="B885" s="479" t="s">
        <v>512</v>
      </c>
      <c r="C885" s="480"/>
      <c r="D885" s="480"/>
      <c r="E885" s="480"/>
      <c r="F885" s="480"/>
      <c r="G885" s="480"/>
      <c r="H885" s="480"/>
      <c r="I885" s="480"/>
      <c r="J885" s="480"/>
      <c r="K885" s="480"/>
      <c r="L885" s="480"/>
      <c r="M885" s="480"/>
      <c r="N885" s="481"/>
    </row>
    <row r="886" spans="2:14" ht="16.5" x14ac:dyDescent="0.3">
      <c r="B886" s="482" t="s">
        <v>513</v>
      </c>
      <c r="C886" s="466"/>
      <c r="D886" s="466"/>
      <c r="E886" s="466"/>
      <c r="F886" s="466"/>
      <c r="G886" s="466"/>
      <c r="H886" s="466"/>
      <c r="I886" s="466"/>
      <c r="J886" s="466"/>
      <c r="K886" s="466"/>
      <c r="L886" s="466"/>
      <c r="M886" s="466"/>
      <c r="N886" s="467"/>
    </row>
    <row r="887" spans="2:14" ht="16.5" x14ac:dyDescent="0.3">
      <c r="B887" s="483" t="s">
        <v>501</v>
      </c>
      <c r="C887" s="484"/>
      <c r="D887" s="484"/>
      <c r="E887" s="484"/>
      <c r="F887" s="484"/>
      <c r="G887" s="484"/>
      <c r="H887" s="484"/>
      <c r="I887" s="484"/>
      <c r="J887" s="484"/>
      <c r="K887" s="484"/>
      <c r="L887" s="484"/>
      <c r="M887" s="484"/>
      <c r="N887" s="485"/>
    </row>
    <row r="888" spans="2:14" ht="16.5" x14ac:dyDescent="0.3">
      <c r="B888" s="493" t="s">
        <v>520</v>
      </c>
      <c r="C888" s="494"/>
      <c r="D888" s="252">
        <v>19</v>
      </c>
      <c r="E888" s="252"/>
      <c r="F888" s="252"/>
      <c r="G888" s="252"/>
      <c r="H888" s="253" t="s">
        <v>519</v>
      </c>
      <c r="I888" s="252"/>
      <c r="J888" s="253"/>
      <c r="K888" s="542" t="s">
        <v>84</v>
      </c>
      <c r="L888" s="542"/>
      <c r="M888" s="252"/>
      <c r="N888" s="276"/>
    </row>
    <row r="889" spans="2:14" ht="15.75" customHeight="1" x14ac:dyDescent="0.3">
      <c r="B889" s="461" t="s">
        <v>521</v>
      </c>
      <c r="C889" s="462"/>
      <c r="D889" s="468">
        <v>39942</v>
      </c>
      <c r="E889" s="469"/>
      <c r="F889" s="254"/>
      <c r="G889" s="254"/>
      <c r="H889" s="255" t="s">
        <v>522</v>
      </c>
      <c r="I889" s="254"/>
      <c r="J889" s="255"/>
      <c r="K889" s="469">
        <v>1185</v>
      </c>
      <c r="L889" s="469"/>
      <c r="M889" s="254"/>
      <c r="N889" s="256"/>
    </row>
    <row r="890" spans="2:14" ht="28.5" customHeight="1" x14ac:dyDescent="0.3">
      <c r="B890" s="470" t="s">
        <v>523</v>
      </c>
      <c r="C890" s="471"/>
      <c r="D890" s="472" t="s">
        <v>534</v>
      </c>
      <c r="E890" s="472"/>
      <c r="F890" s="472" t="e">
        <f>VLOOKUP(#REF!,PROFILE!#REF!,3,0)</f>
        <v>#REF!</v>
      </c>
      <c r="G890" s="472"/>
      <c r="H890" s="257" t="s">
        <v>524</v>
      </c>
      <c r="I890" s="257"/>
      <c r="J890" s="259"/>
      <c r="K890" s="472" t="s">
        <v>150</v>
      </c>
      <c r="L890" s="472"/>
      <c r="M890" s="472" t="e">
        <f>VLOOKUP(F889,PROFILE!C872:J897,2,0)</f>
        <v>#N/A</v>
      </c>
      <c r="N890" s="473"/>
    </row>
    <row r="891" spans="2:14" ht="16.5" x14ac:dyDescent="0.3">
      <c r="B891" s="487" t="s">
        <v>502</v>
      </c>
      <c r="C891" s="488"/>
      <c r="D891" s="488"/>
      <c r="E891" s="488"/>
      <c r="F891" s="488"/>
      <c r="G891" s="488"/>
      <c r="H891" s="488"/>
      <c r="I891" s="488"/>
      <c r="J891" s="488"/>
      <c r="K891" s="488"/>
      <c r="L891" s="488"/>
      <c r="M891" s="488"/>
      <c r="N891" s="489"/>
    </row>
    <row r="892" spans="2:14" ht="19.5" customHeight="1" x14ac:dyDescent="0.25">
      <c r="B892" s="507" t="s">
        <v>503</v>
      </c>
      <c r="C892" s="459" t="s">
        <v>525</v>
      </c>
      <c r="D892" s="459"/>
      <c r="E892" s="459"/>
      <c r="F892" s="459"/>
      <c r="G892" s="459"/>
      <c r="H892" s="459"/>
      <c r="I892" s="459" t="s">
        <v>526</v>
      </c>
      <c r="J892" s="459"/>
      <c r="K892" s="459"/>
      <c r="L892" s="459"/>
      <c r="M892" s="459"/>
      <c r="N892" s="460"/>
    </row>
    <row r="893" spans="2:14" ht="70.5" customHeight="1" x14ac:dyDescent="0.25">
      <c r="B893" s="507"/>
      <c r="C893" s="153" t="s">
        <v>515</v>
      </c>
      <c r="D893" s="153" t="s">
        <v>516</v>
      </c>
      <c r="E893" s="153" t="s">
        <v>527</v>
      </c>
      <c r="F893" s="153" t="s">
        <v>514</v>
      </c>
      <c r="G893" s="153" t="s">
        <v>518</v>
      </c>
      <c r="H893" s="223" t="s">
        <v>34</v>
      </c>
      <c r="I893" s="153" t="s">
        <v>515</v>
      </c>
      <c r="J893" s="153" t="s">
        <v>516</v>
      </c>
      <c r="K893" s="153" t="s">
        <v>527</v>
      </c>
      <c r="L893" s="153" t="s">
        <v>517</v>
      </c>
      <c r="M893" s="153" t="s">
        <v>518</v>
      </c>
      <c r="N893" s="224" t="s">
        <v>34</v>
      </c>
    </row>
    <row r="894" spans="2:14" ht="16.5" x14ac:dyDescent="0.3">
      <c r="B894" s="219" t="s">
        <v>11</v>
      </c>
      <c r="C894" s="277">
        <v>8.25</v>
      </c>
      <c r="D894" s="261">
        <v>3</v>
      </c>
      <c r="E894" s="261">
        <v>4</v>
      </c>
      <c r="F894" s="277">
        <v>69.5</v>
      </c>
      <c r="G894" s="284">
        <f t="shared" ref="G894" si="92">SUM(C894:F894)</f>
        <v>84.75</v>
      </c>
      <c r="H894" s="261" t="str">
        <f t="shared" ref="H894:H898" si="93">IF(G894&gt;=91,"A1",IF(G894&gt;=81,"A2",IF(G894&gt;=71,"B1",IF(G894&gt;=61,"B2",IF(G894&gt;=51,"C1",IF(G894&gt;=41,"C2",IF(G894&gt;=33,"D","E")))))))</f>
        <v>A2</v>
      </c>
      <c r="I894" s="263">
        <v>7</v>
      </c>
      <c r="J894" s="261">
        <v>5</v>
      </c>
      <c r="K894" s="261">
        <v>5</v>
      </c>
      <c r="L894" s="262">
        <v>63.5</v>
      </c>
      <c r="M894" s="159">
        <f>SUM(I894:L894)</f>
        <v>80.5</v>
      </c>
      <c r="N894" s="230" t="str">
        <f t="shared" ref="N894:N898" si="94">IF(M894&gt;=91,"A1",IF(M894&gt;=81,"A2",IF(M894&gt;=71,"B1",IF(M894&gt;=61,"B2",IF(M894&gt;=51,"C1",IF(M894&gt;=41,"C2",IF(M894&gt;=33,"D","E")))))))</f>
        <v>B1</v>
      </c>
    </row>
    <row r="895" spans="2:14" ht="16.5" x14ac:dyDescent="0.3">
      <c r="B895" s="219" t="s">
        <v>12</v>
      </c>
      <c r="C895" s="277">
        <v>8.5</v>
      </c>
      <c r="D895" s="261">
        <v>4</v>
      </c>
      <c r="E895" s="261">
        <v>4</v>
      </c>
      <c r="F895" s="261">
        <v>67</v>
      </c>
      <c r="G895" s="223">
        <f t="shared" ref="G895:G898" si="95">SUM(C895:F895)</f>
        <v>83.5</v>
      </c>
      <c r="H895" s="261" t="str">
        <f t="shared" si="93"/>
        <v>A2</v>
      </c>
      <c r="I895" s="263">
        <v>8.5</v>
      </c>
      <c r="J895" s="261">
        <v>5</v>
      </c>
      <c r="K895" s="261">
        <v>5</v>
      </c>
      <c r="L895" s="263">
        <v>74.5</v>
      </c>
      <c r="M895" s="159">
        <f t="shared" ref="M895:M901" si="96">SUM(I895:L895)</f>
        <v>93</v>
      </c>
      <c r="N895" s="230" t="str">
        <f t="shared" si="94"/>
        <v>A1</v>
      </c>
    </row>
    <row r="896" spans="2:14" ht="16.5" x14ac:dyDescent="0.3">
      <c r="B896" s="219" t="s">
        <v>504</v>
      </c>
      <c r="C896" s="261">
        <v>10</v>
      </c>
      <c r="D896" s="261">
        <v>4.5</v>
      </c>
      <c r="E896" s="261">
        <v>4.5</v>
      </c>
      <c r="F896" s="261">
        <v>68.5</v>
      </c>
      <c r="G896" s="223">
        <f t="shared" si="95"/>
        <v>87.5</v>
      </c>
      <c r="H896" s="261" t="str">
        <f t="shared" si="93"/>
        <v>A2</v>
      </c>
      <c r="I896" s="263">
        <v>9</v>
      </c>
      <c r="J896" s="261">
        <v>5</v>
      </c>
      <c r="K896" s="261">
        <v>5</v>
      </c>
      <c r="L896" s="263">
        <v>70</v>
      </c>
      <c r="M896" s="159">
        <f t="shared" si="96"/>
        <v>89</v>
      </c>
      <c r="N896" s="230" t="str">
        <f t="shared" si="94"/>
        <v>A2</v>
      </c>
    </row>
    <row r="897" spans="2:14" ht="16.5" x14ac:dyDescent="0.3">
      <c r="B897" s="219" t="s">
        <v>22</v>
      </c>
      <c r="C897" s="261">
        <v>9.75</v>
      </c>
      <c r="D897" s="261">
        <v>5</v>
      </c>
      <c r="E897" s="261">
        <v>3</v>
      </c>
      <c r="F897" s="261">
        <v>73</v>
      </c>
      <c r="G897" s="223">
        <f t="shared" si="95"/>
        <v>90.75</v>
      </c>
      <c r="H897" s="261" t="str">
        <f t="shared" si="93"/>
        <v>A2</v>
      </c>
      <c r="I897" s="261">
        <v>9.25</v>
      </c>
      <c r="J897" s="274">
        <v>4</v>
      </c>
      <c r="K897" s="264">
        <v>5</v>
      </c>
      <c r="L897" s="263">
        <v>78</v>
      </c>
      <c r="M897" s="159">
        <f t="shared" si="96"/>
        <v>96.25</v>
      </c>
      <c r="N897" s="230" t="str">
        <f t="shared" si="94"/>
        <v>A1</v>
      </c>
    </row>
    <row r="898" spans="2:14" ht="16.5" x14ac:dyDescent="0.3">
      <c r="B898" s="219" t="s">
        <v>25</v>
      </c>
      <c r="C898" s="261">
        <v>9.5</v>
      </c>
      <c r="D898" s="261">
        <v>5</v>
      </c>
      <c r="E898" s="261">
        <v>5</v>
      </c>
      <c r="F898" s="261">
        <v>65.5</v>
      </c>
      <c r="G898" s="223">
        <f t="shared" si="95"/>
        <v>85</v>
      </c>
      <c r="H898" s="261" t="str">
        <f t="shared" si="93"/>
        <v>A2</v>
      </c>
      <c r="I898" s="261">
        <v>8.75</v>
      </c>
      <c r="J898" s="261">
        <v>5</v>
      </c>
      <c r="K898" s="261">
        <v>5</v>
      </c>
      <c r="L898" s="263">
        <v>74.5</v>
      </c>
      <c r="M898" s="159">
        <f t="shared" si="96"/>
        <v>93.25</v>
      </c>
      <c r="N898" s="230" t="str">
        <f t="shared" si="94"/>
        <v>A1</v>
      </c>
    </row>
    <row r="899" spans="2:14" ht="16.5" x14ac:dyDescent="0.3">
      <c r="B899" s="219" t="s">
        <v>505</v>
      </c>
      <c r="C899" s="220"/>
      <c r="D899" s="220"/>
      <c r="E899" s="220"/>
      <c r="F899" s="279">
        <v>47</v>
      </c>
      <c r="G899" s="159">
        <f t="shared" ref="G899:G901" si="97">SUM(C899:F899)</f>
        <v>47</v>
      </c>
      <c r="H899" s="176"/>
      <c r="I899" s="220"/>
      <c r="J899" s="220"/>
      <c r="K899" s="220"/>
      <c r="L899" s="7">
        <v>50</v>
      </c>
      <c r="M899" s="159">
        <f t="shared" si="96"/>
        <v>50</v>
      </c>
      <c r="N899" s="224"/>
    </row>
    <row r="900" spans="2:14" ht="16.5" x14ac:dyDescent="0.3">
      <c r="B900" s="219" t="s">
        <v>487</v>
      </c>
      <c r="C900" s="220"/>
      <c r="D900" s="220"/>
      <c r="E900" s="220"/>
      <c r="F900" s="155">
        <v>45</v>
      </c>
      <c r="G900" s="159">
        <f t="shared" si="97"/>
        <v>45</v>
      </c>
      <c r="H900" s="223"/>
      <c r="I900" s="220"/>
      <c r="J900" s="220"/>
      <c r="K900" s="220"/>
      <c r="L900" s="7">
        <v>48</v>
      </c>
      <c r="M900" s="159">
        <f t="shared" si="96"/>
        <v>48</v>
      </c>
      <c r="N900" s="224"/>
    </row>
    <row r="901" spans="2:14" ht="16.5" x14ac:dyDescent="0.3">
      <c r="B901" s="219" t="s">
        <v>506</v>
      </c>
      <c r="C901" s="220"/>
      <c r="D901" s="220"/>
      <c r="E901" s="220"/>
      <c r="F901" s="220">
        <v>50</v>
      </c>
      <c r="G901" s="159">
        <f t="shared" si="97"/>
        <v>50</v>
      </c>
      <c r="H901" s="223"/>
      <c r="I901" s="220"/>
      <c r="J901" s="220"/>
      <c r="K901" s="220"/>
      <c r="L901" s="7">
        <v>48</v>
      </c>
      <c r="M901" s="159">
        <f t="shared" si="96"/>
        <v>48</v>
      </c>
      <c r="N901" s="224"/>
    </row>
    <row r="902" spans="2:14" ht="16.5" x14ac:dyDescent="0.3">
      <c r="B902" s="219" t="s">
        <v>557</v>
      </c>
      <c r="C902" s="220"/>
      <c r="D902" s="220"/>
      <c r="E902" s="220"/>
      <c r="F902" s="220" t="s">
        <v>372</v>
      </c>
      <c r="G902" s="159" t="s">
        <v>372</v>
      </c>
      <c r="H902" s="218"/>
      <c r="I902" s="220"/>
      <c r="J902" s="220"/>
      <c r="K902" s="220"/>
      <c r="L902" s="7"/>
      <c r="M902" s="159" t="s">
        <v>372</v>
      </c>
      <c r="N902" s="224"/>
    </row>
    <row r="903" spans="2:14" ht="30.75" customHeight="1" x14ac:dyDescent="0.3">
      <c r="B903" s="231" t="s">
        <v>536</v>
      </c>
      <c r="C903" s="463">
        <v>500</v>
      </c>
      <c r="D903" s="463"/>
      <c r="E903" s="486" t="s">
        <v>538</v>
      </c>
      <c r="F903" s="486"/>
      <c r="G903" s="465">
        <f>C904*100/500</f>
        <v>86.3</v>
      </c>
      <c r="H903" s="503"/>
      <c r="I903" s="486" t="s">
        <v>558</v>
      </c>
      <c r="J903" s="486"/>
      <c r="K903" s="222">
        <v>500</v>
      </c>
      <c r="L903" s="486" t="s">
        <v>560</v>
      </c>
      <c r="M903" s="486"/>
      <c r="N903" s="224">
        <f>K904*100/500</f>
        <v>90.4</v>
      </c>
    </row>
    <row r="904" spans="2:14" ht="25.5" customHeight="1" x14ac:dyDescent="0.3">
      <c r="B904" s="231" t="s">
        <v>537</v>
      </c>
      <c r="C904" s="511">
        <f>SUM(G894:G898)</f>
        <v>431.5</v>
      </c>
      <c r="D904" s="511"/>
      <c r="E904" s="486" t="s">
        <v>539</v>
      </c>
      <c r="F904" s="486"/>
      <c r="G904" s="509" t="str">
        <f>IF(G903&gt;=91,"A1",IF(G903&gt;=81,"A2",IF(G903&gt;=71,"B1",IF(G903&gt;=61,"B2",IF(G903&gt;=51,"C1",IF(G903&gt;=41,"C2",IF(G903&gt;=33,"D","E")))))))</f>
        <v>A2</v>
      </c>
      <c r="H904" s="510"/>
      <c r="I904" s="486" t="s">
        <v>559</v>
      </c>
      <c r="J904" s="486"/>
      <c r="K904" s="216">
        <f>SUM(M894:M898)</f>
        <v>452</v>
      </c>
      <c r="L904" s="486" t="s">
        <v>561</v>
      </c>
      <c r="M904" s="486"/>
      <c r="N904" s="230" t="str">
        <f>IF(N903&gt;=91,"A1",IF(N903&gt;=81,"A2",IF(N903&gt;=71,"B1",IF(N903&gt;=61,"B2",IF(N903&gt;=51,"C1",IF(N903&gt;=41,"C2",IF(N903&gt;=33,"D","E")))))))</f>
        <v>A2</v>
      </c>
    </row>
    <row r="905" spans="2:14" ht="35.25" customHeight="1" x14ac:dyDescent="0.3">
      <c r="B905" s="512" t="s">
        <v>556</v>
      </c>
      <c r="C905" s="513"/>
      <c r="D905" s="514"/>
      <c r="E905" s="515">
        <f>C904+K904</f>
        <v>883.5</v>
      </c>
      <c r="F905" s="516"/>
      <c r="G905" s="490" t="s">
        <v>562</v>
      </c>
      <c r="H905" s="491"/>
      <c r="I905" s="492"/>
      <c r="J905" s="278">
        <f>E905*100/1000</f>
        <v>88.35</v>
      </c>
      <c r="K905" s="266" t="s">
        <v>507</v>
      </c>
      <c r="L905" s="266"/>
      <c r="M905" s="517" t="str">
        <f>IF(J905&gt;=91,"A1",IF(J905&gt;=81,"A2",IF(J905&gt;=71,"B1",IF(J905&gt;=61,"B2",IF(J905&gt;=51,"C1",IF(J905&gt;=41,"C2",IF(J905&gt;=33,"D","E")))))))</f>
        <v>A2</v>
      </c>
      <c r="N905" s="518"/>
    </row>
    <row r="906" spans="2:14" x14ac:dyDescent="0.25">
      <c r="B906" s="547" t="s">
        <v>373</v>
      </c>
      <c r="C906" s="548"/>
      <c r="D906" s="548"/>
      <c r="E906" s="548"/>
      <c r="F906" s="548"/>
      <c r="G906" s="548"/>
      <c r="H906" s="548"/>
      <c r="I906" s="548"/>
      <c r="J906" s="548"/>
      <c r="K906" s="548"/>
      <c r="L906" s="548"/>
      <c r="M906" s="548"/>
      <c r="N906" s="549"/>
    </row>
    <row r="907" spans="2:14" ht="16.5" x14ac:dyDescent="0.3">
      <c r="B907" s="478" t="s">
        <v>375</v>
      </c>
      <c r="C907" s="463"/>
      <c r="D907" s="463"/>
      <c r="E907" s="463"/>
      <c r="F907" s="463"/>
      <c r="G907" s="463" t="s">
        <v>376</v>
      </c>
      <c r="H907" s="463"/>
      <c r="I907" s="463"/>
      <c r="J907" s="463"/>
      <c r="K907" s="463"/>
      <c r="L907" s="463" t="s">
        <v>508</v>
      </c>
      <c r="M907" s="463"/>
      <c r="N907" s="464"/>
    </row>
    <row r="908" spans="2:14" ht="16.5" x14ac:dyDescent="0.3">
      <c r="B908" s="476" t="s">
        <v>377</v>
      </c>
      <c r="C908" s="477"/>
      <c r="D908" s="477"/>
      <c r="E908" s="477"/>
      <c r="F908" s="477"/>
      <c r="G908" s="463" t="s">
        <v>404</v>
      </c>
      <c r="H908" s="463"/>
      <c r="I908" s="463"/>
      <c r="J908" s="463"/>
      <c r="K908" s="463"/>
      <c r="L908" s="463" t="s">
        <v>404</v>
      </c>
      <c r="M908" s="463"/>
      <c r="N908" s="464"/>
    </row>
    <row r="909" spans="2:14" ht="16.5" x14ac:dyDescent="0.3">
      <c r="B909" s="478" t="s">
        <v>378</v>
      </c>
      <c r="C909" s="463"/>
      <c r="D909" s="463"/>
      <c r="E909" s="463"/>
      <c r="F909" s="463"/>
      <c r="G909" s="463"/>
      <c r="H909" s="463"/>
      <c r="I909" s="463"/>
      <c r="J909" s="463"/>
      <c r="K909" s="463"/>
      <c r="L909" s="463"/>
      <c r="M909" s="463"/>
      <c r="N909" s="464"/>
    </row>
    <row r="910" spans="2:14" ht="16.5" x14ac:dyDescent="0.3">
      <c r="B910" s="478" t="s">
        <v>375</v>
      </c>
      <c r="C910" s="463"/>
      <c r="D910" s="463"/>
      <c r="E910" s="463"/>
      <c r="F910" s="463"/>
      <c r="G910" s="463" t="s">
        <v>376</v>
      </c>
      <c r="H910" s="463"/>
      <c r="I910" s="463"/>
      <c r="J910" s="463"/>
      <c r="K910" s="463"/>
      <c r="L910" s="463" t="s">
        <v>508</v>
      </c>
      <c r="M910" s="463"/>
      <c r="N910" s="464"/>
    </row>
    <row r="911" spans="2:14" ht="16.5" x14ac:dyDescent="0.3">
      <c r="B911" s="474" t="s">
        <v>379</v>
      </c>
      <c r="C911" s="475"/>
      <c r="D911" s="475"/>
      <c r="E911" s="475"/>
      <c r="F911" s="475"/>
      <c r="G911" s="463" t="s">
        <v>394</v>
      </c>
      <c r="H911" s="463"/>
      <c r="I911" s="463"/>
      <c r="J911" s="463"/>
      <c r="K911" s="463"/>
      <c r="L911" s="463" t="s">
        <v>394</v>
      </c>
      <c r="M911" s="463"/>
      <c r="N911" s="464"/>
    </row>
    <row r="912" spans="2:14" ht="16.5" x14ac:dyDescent="0.3">
      <c r="B912" s="474" t="s">
        <v>380</v>
      </c>
      <c r="C912" s="475"/>
      <c r="D912" s="475"/>
      <c r="E912" s="475"/>
      <c r="F912" s="475"/>
      <c r="G912" s="463" t="s">
        <v>394</v>
      </c>
      <c r="H912" s="463"/>
      <c r="I912" s="463"/>
      <c r="J912" s="463"/>
      <c r="K912" s="463"/>
      <c r="L912" s="463" t="s">
        <v>394</v>
      </c>
      <c r="M912" s="463"/>
      <c r="N912" s="464"/>
    </row>
    <row r="913" spans="2:14" ht="16.5" x14ac:dyDescent="0.3">
      <c r="B913" s="504" t="s">
        <v>381</v>
      </c>
      <c r="C913" s="505"/>
      <c r="D913" s="505"/>
      <c r="E913" s="505"/>
      <c r="F913" s="506"/>
      <c r="G913" s="465" t="s">
        <v>394</v>
      </c>
      <c r="H913" s="466"/>
      <c r="I913" s="466"/>
      <c r="J913" s="466"/>
      <c r="K913" s="503"/>
      <c r="L913" s="465" t="s">
        <v>394</v>
      </c>
      <c r="M913" s="466"/>
      <c r="N913" s="467"/>
    </row>
    <row r="914" spans="2:14" ht="16.5" x14ac:dyDescent="0.3">
      <c r="B914" s="504" t="s">
        <v>382</v>
      </c>
      <c r="C914" s="505"/>
      <c r="D914" s="505"/>
      <c r="E914" s="505"/>
      <c r="F914" s="506"/>
      <c r="G914" s="465" t="s">
        <v>394</v>
      </c>
      <c r="H914" s="466"/>
      <c r="I914" s="466"/>
      <c r="J914" s="466"/>
      <c r="K914" s="503"/>
      <c r="L914" s="465" t="s">
        <v>394</v>
      </c>
      <c r="M914" s="466"/>
      <c r="N914" s="467"/>
    </row>
    <row r="915" spans="2:14" ht="16.5" x14ac:dyDescent="0.3">
      <c r="B915" s="478" t="s">
        <v>383</v>
      </c>
      <c r="C915" s="463"/>
      <c r="D915" s="463"/>
      <c r="E915" s="463"/>
      <c r="F915" s="463"/>
      <c r="G915" s="463"/>
      <c r="H915" s="463"/>
      <c r="I915" s="463"/>
      <c r="J915" s="463"/>
      <c r="K915" s="463"/>
      <c r="L915" s="463"/>
      <c r="M915" s="463"/>
      <c r="N915" s="464"/>
    </row>
    <row r="916" spans="2:14" ht="16.5" x14ac:dyDescent="0.3">
      <c r="B916" s="478" t="s">
        <v>375</v>
      </c>
      <c r="C916" s="463"/>
      <c r="D916" s="463"/>
      <c r="E916" s="463"/>
      <c r="F916" s="463"/>
      <c r="G916" s="463" t="s">
        <v>376</v>
      </c>
      <c r="H916" s="463"/>
      <c r="I916" s="463"/>
      <c r="J916" s="463"/>
      <c r="K916" s="463"/>
      <c r="L916" s="463" t="s">
        <v>508</v>
      </c>
      <c r="M916" s="463"/>
      <c r="N916" s="464"/>
    </row>
    <row r="917" spans="2:14" ht="16.5" x14ac:dyDescent="0.3">
      <c r="B917" s="476" t="s">
        <v>384</v>
      </c>
      <c r="C917" s="477"/>
      <c r="D917" s="477"/>
      <c r="E917" s="477"/>
      <c r="F917" s="477"/>
      <c r="G917" s="477"/>
      <c r="H917" s="545" t="s">
        <v>580</v>
      </c>
      <c r="I917" s="545"/>
      <c r="J917" s="545"/>
      <c r="K917" s="545"/>
      <c r="L917" s="545"/>
      <c r="M917" s="545"/>
      <c r="N917" s="546"/>
    </row>
    <row r="918" spans="2:14" ht="16.5" x14ac:dyDescent="0.3">
      <c r="B918" s="221" t="s">
        <v>385</v>
      </c>
      <c r="C918" s="537" t="s">
        <v>584</v>
      </c>
      <c r="D918" s="538"/>
      <c r="E918" s="538"/>
      <c r="F918" s="538"/>
      <c r="G918" s="538"/>
      <c r="H918" s="226" t="s">
        <v>509</v>
      </c>
      <c r="I918" s="226"/>
      <c r="J918" s="227"/>
      <c r="K918" s="227" t="s">
        <v>588</v>
      </c>
      <c r="L918" s="227"/>
      <c r="M918" s="227"/>
      <c r="N918" s="228"/>
    </row>
    <row r="919" spans="2:14" ht="15" customHeight="1" x14ac:dyDescent="0.25">
      <c r="B919" s="483" t="s">
        <v>510</v>
      </c>
      <c r="C919" s="484"/>
      <c r="D919" s="484"/>
      <c r="E919" s="484"/>
      <c r="F919" s="484"/>
      <c r="G919" s="519"/>
      <c r="H919" s="533" t="s">
        <v>511</v>
      </c>
      <c r="I919" s="484"/>
      <c r="J919" s="484"/>
      <c r="K919" s="484"/>
      <c r="L919" s="484"/>
      <c r="M919" s="484"/>
      <c r="N919" s="485"/>
    </row>
    <row r="920" spans="2:14" ht="15" customHeight="1" x14ac:dyDescent="0.25">
      <c r="B920" s="479"/>
      <c r="C920" s="480"/>
      <c r="D920" s="480"/>
      <c r="E920" s="480"/>
      <c r="F920" s="480"/>
      <c r="G920" s="523"/>
      <c r="H920" s="536"/>
      <c r="I920" s="480"/>
      <c r="J920" s="480"/>
      <c r="K920" s="480"/>
      <c r="L920" s="480"/>
      <c r="M920" s="480"/>
      <c r="N920" s="481"/>
    </row>
    <row r="921" spans="2:14" ht="0.75" customHeight="1" x14ac:dyDescent="0.3">
      <c r="B921" s="221"/>
      <c r="C921" s="222"/>
      <c r="D921" s="222"/>
      <c r="E921" s="170"/>
      <c r="F921" s="170"/>
      <c r="G921" s="170"/>
      <c r="H921" s="170"/>
      <c r="I921" s="170"/>
      <c r="J921" s="170"/>
      <c r="K921" s="222"/>
      <c r="L921" s="222"/>
      <c r="M921" s="222"/>
      <c r="N921" s="171"/>
    </row>
    <row r="922" spans="2:14" ht="1.5" hidden="1" customHeight="1" x14ac:dyDescent="0.3">
      <c r="B922" s="221"/>
      <c r="C922" s="222"/>
      <c r="D922" s="222"/>
      <c r="E922" s="170"/>
      <c r="F922" s="170"/>
      <c r="G922" s="170"/>
      <c r="H922" s="170"/>
      <c r="I922" s="170"/>
      <c r="J922" s="170"/>
      <c r="K922" s="222"/>
      <c r="L922" s="222"/>
      <c r="M922" s="222"/>
      <c r="N922" s="171"/>
    </row>
    <row r="923" spans="2:14" ht="12" customHeight="1" x14ac:dyDescent="0.3">
      <c r="B923" s="482"/>
      <c r="C923" s="466"/>
      <c r="D923" s="466"/>
      <c r="E923" s="466"/>
      <c r="F923" s="466"/>
      <c r="G923" s="466"/>
      <c r="H923" s="466"/>
      <c r="I923" s="466"/>
      <c r="J923" s="466"/>
      <c r="K923" s="466"/>
      <c r="L923" s="466"/>
      <c r="M923" s="466"/>
      <c r="N923" s="467"/>
    </row>
    <row r="924" spans="2:14" ht="16.5" x14ac:dyDescent="0.3">
      <c r="B924" s="478" t="s">
        <v>386</v>
      </c>
      <c r="C924" s="463"/>
      <c r="D924" s="463"/>
      <c r="E924" s="463"/>
      <c r="F924" s="463"/>
      <c r="G924" s="463"/>
      <c r="H924" s="463"/>
      <c r="I924" s="465" t="s">
        <v>387</v>
      </c>
      <c r="J924" s="466"/>
      <c r="K924" s="466"/>
      <c r="L924" s="466"/>
      <c r="M924" s="466"/>
      <c r="N924" s="467"/>
    </row>
    <row r="925" spans="2:14" ht="16.5" x14ac:dyDescent="0.3">
      <c r="B925" s="219" t="s">
        <v>388</v>
      </c>
      <c r="C925" s="463" t="s">
        <v>19</v>
      </c>
      <c r="D925" s="463"/>
      <c r="E925" s="465" t="s">
        <v>388</v>
      </c>
      <c r="F925" s="503"/>
      <c r="G925" s="463" t="s">
        <v>19</v>
      </c>
      <c r="H925" s="463"/>
      <c r="I925" s="267"/>
      <c r="J925" s="254"/>
      <c r="K925" s="268" t="s">
        <v>389</v>
      </c>
      <c r="L925" s="226"/>
      <c r="M925" s="269" t="s">
        <v>19</v>
      </c>
      <c r="N925" s="256"/>
    </row>
    <row r="926" spans="2:14" ht="16.5" x14ac:dyDescent="0.3">
      <c r="B926" s="219" t="s">
        <v>390</v>
      </c>
      <c r="C926" s="463" t="s">
        <v>391</v>
      </c>
      <c r="D926" s="463"/>
      <c r="E926" s="463" t="s">
        <v>392</v>
      </c>
      <c r="F926" s="463"/>
      <c r="G926" s="463" t="s">
        <v>393</v>
      </c>
      <c r="H926" s="463"/>
      <c r="I926" s="267"/>
      <c r="J926" s="254"/>
      <c r="K926" s="465">
        <v>3</v>
      </c>
      <c r="L926" s="503"/>
      <c r="M926" s="249" t="s">
        <v>394</v>
      </c>
      <c r="N926" s="256"/>
    </row>
    <row r="927" spans="2:14" ht="16.5" x14ac:dyDescent="0.3">
      <c r="B927" s="219" t="s">
        <v>395</v>
      </c>
      <c r="C927" s="463" t="s">
        <v>396</v>
      </c>
      <c r="D927" s="463"/>
      <c r="E927" s="463" t="s">
        <v>397</v>
      </c>
      <c r="F927" s="463"/>
      <c r="G927" s="463" t="s">
        <v>398</v>
      </c>
      <c r="H927" s="463"/>
      <c r="I927" s="267"/>
      <c r="J927" s="254"/>
      <c r="K927" s="465">
        <v>2</v>
      </c>
      <c r="L927" s="503"/>
      <c r="M927" s="249" t="s">
        <v>399</v>
      </c>
      <c r="N927" s="256"/>
    </row>
    <row r="928" spans="2:14" ht="16.5" x14ac:dyDescent="0.3">
      <c r="B928" s="219" t="s">
        <v>400</v>
      </c>
      <c r="C928" s="463" t="s">
        <v>401</v>
      </c>
      <c r="D928" s="463"/>
      <c r="E928" s="463" t="s">
        <v>402</v>
      </c>
      <c r="F928" s="463"/>
      <c r="G928" s="463" t="s">
        <v>403</v>
      </c>
      <c r="H928" s="463"/>
      <c r="I928" s="267"/>
      <c r="J928" s="254"/>
      <c r="K928" s="465">
        <v>1</v>
      </c>
      <c r="L928" s="503"/>
      <c r="M928" s="249" t="s">
        <v>404</v>
      </c>
      <c r="N928" s="256"/>
    </row>
    <row r="929" spans="2:14" ht="17.25" thickBot="1" x14ac:dyDescent="0.35">
      <c r="B929" s="270" t="s">
        <v>405</v>
      </c>
      <c r="C929" s="544" t="s">
        <v>406</v>
      </c>
      <c r="D929" s="544"/>
      <c r="E929" s="544" t="s">
        <v>407</v>
      </c>
      <c r="F929" s="544"/>
      <c r="G929" s="544" t="s">
        <v>408</v>
      </c>
      <c r="H929" s="544"/>
      <c r="I929" s="271"/>
      <c r="J929" s="272"/>
      <c r="K929" s="272"/>
      <c r="L929" s="272"/>
      <c r="M929" s="272"/>
      <c r="N929" s="273"/>
    </row>
    <row r="930" spans="2:14" ht="15.75" thickBot="1" x14ac:dyDescent="0.3"/>
    <row r="931" spans="2:14" x14ac:dyDescent="0.25">
      <c r="B931" s="495" t="s">
        <v>495</v>
      </c>
      <c r="C931" s="496"/>
      <c r="D931" s="496"/>
      <c r="E931" s="496"/>
      <c r="F931" s="496"/>
      <c r="G931" s="496"/>
      <c r="H931" s="496"/>
      <c r="I931" s="496"/>
      <c r="J931" s="496"/>
      <c r="K931" s="497" t="s">
        <v>496</v>
      </c>
      <c r="L931" s="497"/>
      <c r="M931" s="497"/>
      <c r="N931" s="498"/>
    </row>
    <row r="932" spans="2:14" ht="26.25" customHeight="1" x14ac:dyDescent="0.3">
      <c r="B932" s="499" t="s">
        <v>528</v>
      </c>
      <c r="C932" s="500"/>
      <c r="D932" s="500"/>
      <c r="E932" s="500"/>
      <c r="F932" s="500"/>
      <c r="G932" s="500"/>
      <c r="H932" s="500"/>
      <c r="I932" s="500"/>
      <c r="J932" s="500"/>
      <c r="K932" s="500"/>
      <c r="L932" s="500"/>
      <c r="M932" s="500"/>
      <c r="N932" s="501"/>
    </row>
    <row r="933" spans="2:14" ht="15" customHeight="1" x14ac:dyDescent="0.25">
      <c r="B933" s="251"/>
      <c r="C933" s="502" t="s">
        <v>497</v>
      </c>
      <c r="D933" s="502"/>
      <c r="E933" s="229" t="s">
        <v>498</v>
      </c>
      <c r="F933" s="139"/>
      <c r="G933" s="508"/>
      <c r="H933" s="508"/>
      <c r="J933" s="139" t="s">
        <v>499</v>
      </c>
      <c r="K933" s="139"/>
      <c r="L933" s="152" t="s">
        <v>500</v>
      </c>
      <c r="N933" s="156"/>
    </row>
    <row r="934" spans="2:14" ht="16.5" x14ac:dyDescent="0.3">
      <c r="B934" s="479" t="s">
        <v>512</v>
      </c>
      <c r="C934" s="480"/>
      <c r="D934" s="480"/>
      <c r="E934" s="480"/>
      <c r="F934" s="480"/>
      <c r="G934" s="480"/>
      <c r="H934" s="480"/>
      <c r="I934" s="480"/>
      <c r="J934" s="480"/>
      <c r="K934" s="480"/>
      <c r="L934" s="480"/>
      <c r="M934" s="480"/>
      <c r="N934" s="481"/>
    </row>
    <row r="935" spans="2:14" ht="16.5" x14ac:dyDescent="0.3">
      <c r="B935" s="482" t="s">
        <v>513</v>
      </c>
      <c r="C935" s="466"/>
      <c r="D935" s="466"/>
      <c r="E935" s="466"/>
      <c r="F935" s="466"/>
      <c r="G935" s="466"/>
      <c r="H935" s="466"/>
      <c r="I935" s="466"/>
      <c r="J935" s="466"/>
      <c r="K935" s="466"/>
      <c r="L935" s="466"/>
      <c r="M935" s="466"/>
      <c r="N935" s="467"/>
    </row>
    <row r="936" spans="2:14" ht="16.5" x14ac:dyDescent="0.3">
      <c r="B936" s="483" t="s">
        <v>501</v>
      </c>
      <c r="C936" s="484"/>
      <c r="D936" s="484"/>
      <c r="E936" s="484"/>
      <c r="F936" s="484"/>
      <c r="G936" s="484"/>
      <c r="H936" s="484"/>
      <c r="I936" s="484"/>
      <c r="J936" s="484"/>
      <c r="K936" s="484"/>
      <c r="L936" s="484"/>
      <c r="M936" s="484"/>
      <c r="N936" s="485"/>
    </row>
    <row r="937" spans="2:14" ht="15.75" customHeight="1" x14ac:dyDescent="0.3">
      <c r="B937" s="493" t="s">
        <v>520</v>
      </c>
      <c r="C937" s="494"/>
      <c r="D937" s="252">
        <v>20</v>
      </c>
      <c r="E937" s="252"/>
      <c r="F937" s="252"/>
      <c r="G937" s="252"/>
      <c r="H937" s="253" t="s">
        <v>519</v>
      </c>
      <c r="I937" s="252"/>
      <c r="J937" s="253"/>
      <c r="K937" s="550" t="s">
        <v>85</v>
      </c>
      <c r="L937" s="550"/>
      <c r="M937" s="550"/>
      <c r="N937" s="276"/>
    </row>
    <row r="938" spans="2:14" ht="15.75" customHeight="1" x14ac:dyDescent="0.3">
      <c r="B938" s="461" t="s">
        <v>521</v>
      </c>
      <c r="C938" s="462"/>
      <c r="D938" s="468">
        <v>40276</v>
      </c>
      <c r="E938" s="469"/>
      <c r="F938" s="254"/>
      <c r="G938" s="254"/>
      <c r="H938" s="255" t="s">
        <v>522</v>
      </c>
      <c r="I938" s="254"/>
      <c r="J938" s="255"/>
      <c r="K938" s="469">
        <v>966</v>
      </c>
      <c r="L938" s="469"/>
      <c r="M938" s="254"/>
      <c r="N938" s="256"/>
    </row>
    <row r="939" spans="2:14" ht="28.5" customHeight="1" x14ac:dyDescent="0.3">
      <c r="B939" s="470" t="s">
        <v>523</v>
      </c>
      <c r="C939" s="471"/>
      <c r="D939" s="472" t="s">
        <v>153</v>
      </c>
      <c r="E939" s="472"/>
      <c r="F939" s="472" t="e">
        <f>VLOOKUP(#REF!,PROFILE!#REF!,3,0)</f>
        <v>#REF!</v>
      </c>
      <c r="G939" s="472"/>
      <c r="H939" s="257" t="s">
        <v>524</v>
      </c>
      <c r="I939" s="257"/>
      <c r="J939" s="259"/>
      <c r="K939" s="472" t="s">
        <v>154</v>
      </c>
      <c r="L939" s="472"/>
      <c r="M939" s="472" t="e">
        <f>VLOOKUP(F938,PROFILE!C920:J945,2,0)</f>
        <v>#N/A</v>
      </c>
      <c r="N939" s="473"/>
    </row>
    <row r="940" spans="2:14" ht="16.5" x14ac:dyDescent="0.3">
      <c r="B940" s="487" t="s">
        <v>502</v>
      </c>
      <c r="C940" s="488"/>
      <c r="D940" s="488"/>
      <c r="E940" s="488"/>
      <c r="F940" s="488"/>
      <c r="G940" s="488"/>
      <c r="H940" s="488"/>
      <c r="I940" s="488"/>
      <c r="J940" s="488"/>
      <c r="K940" s="488"/>
      <c r="L940" s="488"/>
      <c r="M940" s="488"/>
      <c r="N940" s="489"/>
    </row>
    <row r="941" spans="2:14" ht="19.5" customHeight="1" x14ac:dyDescent="0.25">
      <c r="B941" s="507" t="s">
        <v>503</v>
      </c>
      <c r="C941" s="459" t="s">
        <v>525</v>
      </c>
      <c r="D941" s="459"/>
      <c r="E941" s="459"/>
      <c r="F941" s="459"/>
      <c r="G941" s="459"/>
      <c r="H941" s="459"/>
      <c r="I941" s="459" t="s">
        <v>526</v>
      </c>
      <c r="J941" s="459"/>
      <c r="K941" s="459"/>
      <c r="L941" s="459"/>
      <c r="M941" s="459"/>
      <c r="N941" s="460"/>
    </row>
    <row r="942" spans="2:14" ht="70.5" customHeight="1" x14ac:dyDescent="0.25">
      <c r="B942" s="507"/>
      <c r="C942" s="153" t="s">
        <v>515</v>
      </c>
      <c r="D942" s="153" t="s">
        <v>516</v>
      </c>
      <c r="E942" s="153" t="s">
        <v>527</v>
      </c>
      <c r="F942" s="153" t="s">
        <v>514</v>
      </c>
      <c r="G942" s="153" t="s">
        <v>518</v>
      </c>
      <c r="H942" s="223" t="s">
        <v>34</v>
      </c>
      <c r="I942" s="153" t="s">
        <v>515</v>
      </c>
      <c r="J942" s="153" t="s">
        <v>516</v>
      </c>
      <c r="K942" s="153" t="s">
        <v>527</v>
      </c>
      <c r="L942" s="153" t="s">
        <v>517</v>
      </c>
      <c r="M942" s="153" t="s">
        <v>518</v>
      </c>
      <c r="N942" s="224" t="s">
        <v>34</v>
      </c>
    </row>
    <row r="943" spans="2:14" ht="16.5" x14ac:dyDescent="0.3">
      <c r="B943" s="219" t="s">
        <v>11</v>
      </c>
      <c r="C943" s="277">
        <v>8.5</v>
      </c>
      <c r="D943" s="261">
        <v>3</v>
      </c>
      <c r="E943" s="261">
        <v>4</v>
      </c>
      <c r="F943" s="277">
        <v>66.5</v>
      </c>
      <c r="G943" s="284">
        <f t="shared" ref="G943" si="98">SUM(C943:F943)</f>
        <v>82</v>
      </c>
      <c r="H943" s="261" t="str">
        <f t="shared" ref="H943:H947" si="99">IF(G943&gt;=91,"A1",IF(G943&gt;=81,"A2",IF(G943&gt;=71,"B1",IF(G943&gt;=61,"B2",IF(G943&gt;=51,"C1",IF(G943&gt;=41,"C2",IF(G943&gt;=33,"D","E")))))))</f>
        <v>A2</v>
      </c>
      <c r="I943" s="261">
        <v>6.5</v>
      </c>
      <c r="J943" s="261">
        <v>4</v>
      </c>
      <c r="K943" s="261">
        <v>5</v>
      </c>
      <c r="L943" s="262">
        <v>45</v>
      </c>
      <c r="M943" s="159">
        <f>SUM(I943:L943)</f>
        <v>60.5</v>
      </c>
      <c r="N943" s="230" t="str">
        <f t="shared" ref="N943:N947" si="100">IF(M943&gt;=91,"A1",IF(M943&gt;=81,"A2",IF(M943&gt;=71,"B1",IF(M943&gt;=61,"B2",IF(M943&gt;=51,"C1",IF(M943&gt;=41,"C2",IF(M943&gt;=33,"D","E")))))))</f>
        <v>C1</v>
      </c>
    </row>
    <row r="944" spans="2:14" ht="16.5" x14ac:dyDescent="0.3">
      <c r="B944" s="219" t="s">
        <v>12</v>
      </c>
      <c r="C944" s="277">
        <v>7.75</v>
      </c>
      <c r="D944" s="261">
        <v>4</v>
      </c>
      <c r="E944" s="261">
        <v>4.5</v>
      </c>
      <c r="F944" s="261">
        <v>52.5</v>
      </c>
      <c r="G944" s="223">
        <f t="shared" ref="G944:G947" si="101">SUM(C944:F944)</f>
        <v>68.75</v>
      </c>
      <c r="H944" s="261" t="str">
        <f t="shared" si="99"/>
        <v>B2</v>
      </c>
      <c r="I944" s="261">
        <v>7</v>
      </c>
      <c r="J944" s="261">
        <v>5</v>
      </c>
      <c r="K944" s="261">
        <v>4</v>
      </c>
      <c r="L944" s="263">
        <v>51</v>
      </c>
      <c r="M944" s="159">
        <f t="shared" ref="M944:M951" si="102">SUM(I944:L944)</f>
        <v>67</v>
      </c>
      <c r="N944" s="230" t="str">
        <f t="shared" si="100"/>
        <v>B2</v>
      </c>
    </row>
    <row r="945" spans="2:14" ht="16.5" x14ac:dyDescent="0.3">
      <c r="B945" s="219" t="s">
        <v>504</v>
      </c>
      <c r="C945" s="261">
        <v>7.5</v>
      </c>
      <c r="D945" s="261">
        <v>3</v>
      </c>
      <c r="E945" s="261">
        <v>3.5</v>
      </c>
      <c r="F945" s="261">
        <v>29.5</v>
      </c>
      <c r="G945" s="223">
        <f t="shared" si="101"/>
        <v>43.5</v>
      </c>
      <c r="H945" s="261" t="str">
        <f t="shared" si="99"/>
        <v>C2</v>
      </c>
      <c r="I945" s="261">
        <v>4.5</v>
      </c>
      <c r="J945" s="261">
        <v>5</v>
      </c>
      <c r="K945" s="261">
        <v>3</v>
      </c>
      <c r="L945" s="263">
        <v>38</v>
      </c>
      <c r="M945" s="159">
        <f t="shared" si="102"/>
        <v>50.5</v>
      </c>
      <c r="N945" s="230" t="str">
        <f t="shared" si="100"/>
        <v>C2</v>
      </c>
    </row>
    <row r="946" spans="2:14" ht="16.5" x14ac:dyDescent="0.3">
      <c r="B946" s="219" t="s">
        <v>22</v>
      </c>
      <c r="C946" s="261">
        <v>9.75</v>
      </c>
      <c r="D946" s="261">
        <v>4</v>
      </c>
      <c r="E946" s="261">
        <v>4</v>
      </c>
      <c r="F946" s="261">
        <v>53</v>
      </c>
      <c r="G946" s="223">
        <f t="shared" si="101"/>
        <v>70.75</v>
      </c>
      <c r="H946" s="261" t="str">
        <f t="shared" si="99"/>
        <v>B2</v>
      </c>
      <c r="I946" s="261">
        <v>7.75</v>
      </c>
      <c r="J946" s="274">
        <v>4</v>
      </c>
      <c r="K946" s="264">
        <v>4</v>
      </c>
      <c r="L946" s="263">
        <v>53.5</v>
      </c>
      <c r="M946" s="159">
        <f t="shared" si="102"/>
        <v>69.25</v>
      </c>
      <c r="N946" s="230" t="str">
        <f t="shared" si="100"/>
        <v>B2</v>
      </c>
    </row>
    <row r="947" spans="2:14" ht="16.5" x14ac:dyDescent="0.3">
      <c r="B947" s="219" t="s">
        <v>25</v>
      </c>
      <c r="C947" s="261">
        <v>9</v>
      </c>
      <c r="D947" s="261">
        <v>3</v>
      </c>
      <c r="E947" s="261">
        <v>5</v>
      </c>
      <c r="F947" s="261">
        <v>64</v>
      </c>
      <c r="G947" s="223">
        <f t="shared" si="101"/>
        <v>81</v>
      </c>
      <c r="H947" s="261" t="str">
        <f t="shared" si="99"/>
        <v>A2</v>
      </c>
      <c r="I947" s="261">
        <v>7.25</v>
      </c>
      <c r="J947" s="261">
        <v>2.5</v>
      </c>
      <c r="K947" s="261">
        <v>2.5</v>
      </c>
      <c r="L947" s="263">
        <v>56.5</v>
      </c>
      <c r="M947" s="159">
        <f t="shared" si="102"/>
        <v>68.75</v>
      </c>
      <c r="N947" s="230" t="str">
        <f t="shared" si="100"/>
        <v>B2</v>
      </c>
    </row>
    <row r="948" spans="2:14" ht="16.5" x14ac:dyDescent="0.3">
      <c r="B948" s="219" t="s">
        <v>505</v>
      </c>
      <c r="C948" s="220"/>
      <c r="D948" s="220"/>
      <c r="E948" s="220"/>
      <c r="F948" s="279">
        <v>38</v>
      </c>
      <c r="G948" s="159">
        <f t="shared" ref="G948:G951" si="103">SUM(C948:F948)</f>
        <v>38</v>
      </c>
      <c r="H948" s="176"/>
      <c r="I948" s="220"/>
      <c r="J948" s="220"/>
      <c r="K948" s="220"/>
      <c r="L948" s="7">
        <v>41</v>
      </c>
      <c r="M948" s="159">
        <f t="shared" si="102"/>
        <v>41</v>
      </c>
      <c r="N948" s="224"/>
    </row>
    <row r="949" spans="2:14" ht="16.5" x14ac:dyDescent="0.3">
      <c r="B949" s="219" t="s">
        <v>487</v>
      </c>
      <c r="C949" s="220"/>
      <c r="D949" s="220"/>
      <c r="E949" s="220"/>
      <c r="F949" s="155">
        <v>44.5</v>
      </c>
      <c r="G949" s="159">
        <f t="shared" si="103"/>
        <v>44.5</v>
      </c>
      <c r="H949" s="223"/>
      <c r="I949" s="220"/>
      <c r="J949" s="220"/>
      <c r="K949" s="220"/>
      <c r="L949" s="7">
        <v>45</v>
      </c>
      <c r="M949" s="159">
        <f t="shared" si="102"/>
        <v>45</v>
      </c>
      <c r="N949" s="224"/>
    </row>
    <row r="950" spans="2:14" ht="16.5" x14ac:dyDescent="0.3">
      <c r="B950" s="219" t="s">
        <v>506</v>
      </c>
      <c r="C950" s="220"/>
      <c r="D950" s="220"/>
      <c r="E950" s="220"/>
      <c r="F950" s="220">
        <v>42</v>
      </c>
      <c r="G950" s="159">
        <f t="shared" si="103"/>
        <v>42</v>
      </c>
      <c r="H950" s="223"/>
      <c r="I950" s="220"/>
      <c r="J950" s="220"/>
      <c r="K950" s="220"/>
      <c r="L950" s="7">
        <v>36</v>
      </c>
      <c r="M950" s="159">
        <f t="shared" si="102"/>
        <v>36</v>
      </c>
      <c r="N950" s="224"/>
    </row>
    <row r="951" spans="2:14" ht="16.5" x14ac:dyDescent="0.3">
      <c r="B951" s="219" t="s">
        <v>557</v>
      </c>
      <c r="C951" s="220"/>
      <c r="D951" s="220"/>
      <c r="E951" s="220"/>
      <c r="F951" s="220">
        <v>16.5</v>
      </c>
      <c r="G951" s="159">
        <f t="shared" si="103"/>
        <v>16.5</v>
      </c>
      <c r="H951" s="218"/>
      <c r="I951" s="220"/>
      <c r="J951" s="220"/>
      <c r="K951" s="220"/>
      <c r="L951" s="7">
        <v>11</v>
      </c>
      <c r="M951" s="159">
        <f t="shared" si="102"/>
        <v>11</v>
      </c>
      <c r="N951" s="224"/>
    </row>
    <row r="952" spans="2:14" ht="30.75" customHeight="1" x14ac:dyDescent="0.3">
      <c r="B952" s="231" t="s">
        <v>536</v>
      </c>
      <c r="C952" s="463">
        <v>500</v>
      </c>
      <c r="D952" s="463"/>
      <c r="E952" s="486" t="s">
        <v>538</v>
      </c>
      <c r="F952" s="486"/>
      <c r="G952" s="465">
        <f>C953*100/500</f>
        <v>69.2</v>
      </c>
      <c r="H952" s="503"/>
      <c r="I952" s="486" t="s">
        <v>558</v>
      </c>
      <c r="J952" s="486"/>
      <c r="K952" s="222">
        <v>500</v>
      </c>
      <c r="L952" s="486" t="s">
        <v>560</v>
      </c>
      <c r="M952" s="486"/>
      <c r="N952" s="224">
        <f>K953*100/500</f>
        <v>63.2</v>
      </c>
    </row>
    <row r="953" spans="2:14" ht="25.5" customHeight="1" x14ac:dyDescent="0.3">
      <c r="B953" s="231" t="s">
        <v>537</v>
      </c>
      <c r="C953" s="511">
        <f>SUM(G943:G947)</f>
        <v>346</v>
      </c>
      <c r="D953" s="511"/>
      <c r="E953" s="486" t="s">
        <v>539</v>
      </c>
      <c r="F953" s="486"/>
      <c r="G953" s="509" t="str">
        <f>IF(G952&gt;=91,"A1",IF(G952&gt;=81,"A2",IF(G952&gt;=71,"B1",IF(G952&gt;=61,"B2",IF(G952&gt;=51,"C1",IF(G952&gt;=41,"C2",IF(G952&gt;=33,"D","E")))))))</f>
        <v>B2</v>
      </c>
      <c r="H953" s="510"/>
      <c r="I953" s="486" t="s">
        <v>559</v>
      </c>
      <c r="J953" s="486"/>
      <c r="K953" s="216">
        <f>SUM(M943:M947)</f>
        <v>316</v>
      </c>
      <c r="L953" s="486" t="s">
        <v>561</v>
      </c>
      <c r="M953" s="486"/>
      <c r="N953" s="230" t="str">
        <f>IF(N952&gt;=91,"A1",IF(N952&gt;=81,"A2",IF(N952&gt;=71,"B1",IF(N952&gt;=61,"B2",IF(N952&gt;=51,"C1",IF(N952&gt;=41,"C2",IF(N952&gt;=33,"D","E")))))))</f>
        <v>B2</v>
      </c>
    </row>
    <row r="954" spans="2:14" ht="35.25" customHeight="1" x14ac:dyDescent="0.3">
      <c r="B954" s="512" t="s">
        <v>556</v>
      </c>
      <c r="C954" s="513"/>
      <c r="D954" s="514"/>
      <c r="E954" s="515">
        <f>C953+K953</f>
        <v>662</v>
      </c>
      <c r="F954" s="516"/>
      <c r="G954" s="490" t="s">
        <v>562</v>
      </c>
      <c r="H954" s="491"/>
      <c r="I954" s="492"/>
      <c r="J954" s="265">
        <f>E954*100/1000</f>
        <v>66.2</v>
      </c>
      <c r="K954" s="266" t="s">
        <v>507</v>
      </c>
      <c r="L954" s="266"/>
      <c r="M954" s="517" t="str">
        <f>IF(J954&gt;=91,"A1",IF(J954&gt;=81,"A2",IF(J954&gt;=71,"B1",IF(J954&gt;=61,"B2",IF(J954&gt;=51,"C1",IF(J954&gt;=41,"C2",IF(J954&gt;=33,"D","E")))))))</f>
        <v>B2</v>
      </c>
      <c r="N954" s="518"/>
    </row>
    <row r="955" spans="2:14" x14ac:dyDescent="0.25">
      <c r="B955" s="547" t="s">
        <v>373</v>
      </c>
      <c r="C955" s="548"/>
      <c r="D955" s="548"/>
      <c r="E955" s="548"/>
      <c r="F955" s="548"/>
      <c r="G955" s="548"/>
      <c r="H955" s="548"/>
      <c r="I955" s="548"/>
      <c r="J955" s="548"/>
      <c r="K955" s="548"/>
      <c r="L955" s="548"/>
      <c r="M955" s="548"/>
      <c r="N955" s="549"/>
    </row>
    <row r="956" spans="2:14" ht="16.5" x14ac:dyDescent="0.3">
      <c r="B956" s="478" t="s">
        <v>375</v>
      </c>
      <c r="C956" s="463"/>
      <c r="D956" s="463"/>
      <c r="E956" s="463"/>
      <c r="F956" s="463"/>
      <c r="G956" s="463" t="s">
        <v>376</v>
      </c>
      <c r="H956" s="463"/>
      <c r="I956" s="463"/>
      <c r="J956" s="463"/>
      <c r="K956" s="463"/>
      <c r="L956" s="463" t="s">
        <v>508</v>
      </c>
      <c r="M956" s="463"/>
      <c r="N956" s="464"/>
    </row>
    <row r="957" spans="2:14" ht="16.5" x14ac:dyDescent="0.3">
      <c r="B957" s="476" t="s">
        <v>377</v>
      </c>
      <c r="C957" s="477"/>
      <c r="D957" s="477"/>
      <c r="E957" s="477"/>
      <c r="F957" s="477"/>
      <c r="G957" s="463" t="s">
        <v>404</v>
      </c>
      <c r="H957" s="463"/>
      <c r="I957" s="463"/>
      <c r="J957" s="463"/>
      <c r="K957" s="463"/>
      <c r="L957" s="463" t="s">
        <v>404</v>
      </c>
      <c r="M957" s="463"/>
      <c r="N957" s="464"/>
    </row>
    <row r="958" spans="2:14" ht="16.5" x14ac:dyDescent="0.3">
      <c r="B958" s="478" t="s">
        <v>378</v>
      </c>
      <c r="C958" s="463"/>
      <c r="D958" s="463"/>
      <c r="E958" s="463"/>
      <c r="F958" s="463"/>
      <c r="G958" s="463"/>
      <c r="H958" s="463"/>
      <c r="I958" s="463"/>
      <c r="J958" s="463"/>
      <c r="K958" s="463"/>
      <c r="L958" s="463"/>
      <c r="M958" s="463"/>
      <c r="N958" s="464"/>
    </row>
    <row r="959" spans="2:14" ht="16.5" x14ac:dyDescent="0.3">
      <c r="B959" s="478" t="s">
        <v>375</v>
      </c>
      <c r="C959" s="463"/>
      <c r="D959" s="463"/>
      <c r="E959" s="463"/>
      <c r="F959" s="463"/>
      <c r="G959" s="463" t="s">
        <v>376</v>
      </c>
      <c r="H959" s="463"/>
      <c r="I959" s="463"/>
      <c r="J959" s="463"/>
      <c r="K959" s="463"/>
      <c r="L959" s="463" t="s">
        <v>508</v>
      </c>
      <c r="M959" s="463"/>
      <c r="N959" s="464"/>
    </row>
    <row r="960" spans="2:14" ht="16.5" x14ac:dyDescent="0.3">
      <c r="B960" s="474" t="s">
        <v>379</v>
      </c>
      <c r="C960" s="475"/>
      <c r="D960" s="475"/>
      <c r="E960" s="475"/>
      <c r="F960" s="475"/>
      <c r="G960" s="463" t="s">
        <v>399</v>
      </c>
      <c r="H960" s="463"/>
      <c r="I960" s="463"/>
      <c r="J960" s="463"/>
      <c r="K960" s="463"/>
      <c r="L960" s="463" t="s">
        <v>394</v>
      </c>
      <c r="M960" s="463"/>
      <c r="N960" s="464"/>
    </row>
    <row r="961" spans="2:14" ht="16.5" x14ac:dyDescent="0.3">
      <c r="B961" s="474" t="s">
        <v>380</v>
      </c>
      <c r="C961" s="475"/>
      <c r="D961" s="475"/>
      <c r="E961" s="475"/>
      <c r="F961" s="475"/>
      <c r="G961" s="463" t="s">
        <v>399</v>
      </c>
      <c r="H961" s="463"/>
      <c r="I961" s="463"/>
      <c r="J961" s="463"/>
      <c r="K961" s="463"/>
      <c r="L961" s="463" t="s">
        <v>394</v>
      </c>
      <c r="M961" s="463"/>
      <c r="N961" s="464"/>
    </row>
    <row r="962" spans="2:14" ht="16.5" x14ac:dyDescent="0.3">
      <c r="B962" s="504" t="s">
        <v>381</v>
      </c>
      <c r="C962" s="505"/>
      <c r="D962" s="505"/>
      <c r="E962" s="505"/>
      <c r="F962" s="506"/>
      <c r="G962" s="465" t="s">
        <v>399</v>
      </c>
      <c r="H962" s="466"/>
      <c r="I962" s="466"/>
      <c r="J962" s="466"/>
      <c r="K962" s="503"/>
      <c r="L962" s="465" t="s">
        <v>399</v>
      </c>
      <c r="M962" s="466"/>
      <c r="N962" s="467"/>
    </row>
    <row r="963" spans="2:14" ht="16.5" x14ac:dyDescent="0.3">
      <c r="B963" s="504" t="s">
        <v>382</v>
      </c>
      <c r="C963" s="505"/>
      <c r="D963" s="505"/>
      <c r="E963" s="505"/>
      <c r="F963" s="506"/>
      <c r="G963" s="465" t="s">
        <v>399</v>
      </c>
      <c r="H963" s="466"/>
      <c r="I963" s="466"/>
      <c r="J963" s="466"/>
      <c r="K963" s="503"/>
      <c r="L963" s="465" t="s">
        <v>394</v>
      </c>
      <c r="M963" s="466"/>
      <c r="N963" s="467"/>
    </row>
    <row r="964" spans="2:14" ht="16.5" x14ac:dyDescent="0.3">
      <c r="B964" s="478" t="s">
        <v>383</v>
      </c>
      <c r="C964" s="463"/>
      <c r="D964" s="463"/>
      <c r="E964" s="463"/>
      <c r="F964" s="463"/>
      <c r="G964" s="463"/>
      <c r="H964" s="463"/>
      <c r="I964" s="463"/>
      <c r="J964" s="463"/>
      <c r="K964" s="463"/>
      <c r="L964" s="463"/>
      <c r="M964" s="463"/>
      <c r="N964" s="464"/>
    </row>
    <row r="965" spans="2:14" ht="16.5" x14ac:dyDescent="0.3">
      <c r="B965" s="478" t="s">
        <v>375</v>
      </c>
      <c r="C965" s="463"/>
      <c r="D965" s="463"/>
      <c r="E965" s="463"/>
      <c r="F965" s="463"/>
      <c r="G965" s="463" t="s">
        <v>376</v>
      </c>
      <c r="H965" s="463"/>
      <c r="I965" s="463"/>
      <c r="J965" s="463"/>
      <c r="K965" s="463"/>
      <c r="L965" s="463" t="s">
        <v>508</v>
      </c>
      <c r="M965" s="463"/>
      <c r="N965" s="464"/>
    </row>
    <row r="966" spans="2:14" ht="16.5" x14ac:dyDescent="0.3">
      <c r="B966" s="476" t="s">
        <v>384</v>
      </c>
      <c r="C966" s="477"/>
      <c r="D966" s="477"/>
      <c r="E966" s="477"/>
      <c r="F966" s="477"/>
      <c r="G966" s="477"/>
      <c r="H966" s="545" t="s">
        <v>571</v>
      </c>
      <c r="I966" s="545"/>
      <c r="J966" s="545"/>
      <c r="K966" s="545"/>
      <c r="L966" s="545"/>
      <c r="M966" s="545"/>
      <c r="N966" s="546"/>
    </row>
    <row r="967" spans="2:14" ht="16.5" x14ac:dyDescent="0.3">
      <c r="B967" s="221" t="s">
        <v>385</v>
      </c>
      <c r="C967" s="537" t="s">
        <v>584</v>
      </c>
      <c r="D967" s="538"/>
      <c r="E967" s="538"/>
      <c r="F967" s="538"/>
      <c r="G967" s="538"/>
      <c r="H967" s="226" t="s">
        <v>509</v>
      </c>
      <c r="I967" s="226"/>
      <c r="J967" s="227"/>
      <c r="K967" s="227" t="s">
        <v>589</v>
      </c>
      <c r="L967" s="227"/>
      <c r="M967" s="227"/>
      <c r="N967" s="228"/>
    </row>
    <row r="968" spans="2:14" ht="15" customHeight="1" x14ac:dyDescent="0.25">
      <c r="B968" s="483" t="s">
        <v>510</v>
      </c>
      <c r="C968" s="484"/>
      <c r="D968" s="484"/>
      <c r="E968" s="484"/>
      <c r="F968" s="484"/>
      <c r="G968" s="519"/>
      <c r="H968" s="533" t="s">
        <v>511</v>
      </c>
      <c r="I968" s="484"/>
      <c r="J968" s="484"/>
      <c r="K968" s="484"/>
      <c r="L968" s="484"/>
      <c r="M968" s="484"/>
      <c r="N968" s="485"/>
    </row>
    <row r="969" spans="2:14" ht="15" customHeight="1" x14ac:dyDescent="0.25">
      <c r="B969" s="479"/>
      <c r="C969" s="480"/>
      <c r="D969" s="480"/>
      <c r="E969" s="480"/>
      <c r="F969" s="480"/>
      <c r="G969" s="523"/>
      <c r="H969" s="536"/>
      <c r="I969" s="480"/>
      <c r="J969" s="480"/>
      <c r="K969" s="480"/>
      <c r="L969" s="480"/>
      <c r="M969" s="480"/>
      <c r="N969" s="481"/>
    </row>
    <row r="970" spans="2:14" ht="0.75" customHeight="1" x14ac:dyDescent="0.3">
      <c r="B970" s="221"/>
      <c r="C970" s="222"/>
      <c r="D970" s="222"/>
      <c r="E970" s="170"/>
      <c r="F970" s="170"/>
      <c r="G970" s="170"/>
      <c r="H970" s="170"/>
      <c r="I970" s="170"/>
      <c r="J970" s="170"/>
      <c r="K970" s="222"/>
      <c r="L970" s="222"/>
      <c r="M970" s="222"/>
      <c r="N970" s="171"/>
    </row>
    <row r="971" spans="2:14" ht="1.5" hidden="1" customHeight="1" x14ac:dyDescent="0.3">
      <c r="B971" s="221"/>
      <c r="C971" s="222"/>
      <c r="D971" s="222"/>
      <c r="E971" s="170"/>
      <c r="F971" s="170"/>
      <c r="G971" s="170"/>
      <c r="H971" s="170"/>
      <c r="I971" s="170"/>
      <c r="J971" s="170"/>
      <c r="K971" s="222"/>
      <c r="L971" s="222"/>
      <c r="M971" s="222"/>
      <c r="N971" s="171"/>
    </row>
    <row r="972" spans="2:14" ht="12" customHeight="1" x14ac:dyDescent="0.3">
      <c r="B972" s="482"/>
      <c r="C972" s="466"/>
      <c r="D972" s="466"/>
      <c r="E972" s="466"/>
      <c r="F972" s="466"/>
      <c r="G972" s="466"/>
      <c r="H972" s="466"/>
      <c r="I972" s="466"/>
      <c r="J972" s="466"/>
      <c r="K972" s="466"/>
      <c r="L972" s="466"/>
      <c r="M972" s="466"/>
      <c r="N972" s="467"/>
    </row>
    <row r="973" spans="2:14" ht="16.5" x14ac:dyDescent="0.3">
      <c r="B973" s="478" t="s">
        <v>386</v>
      </c>
      <c r="C973" s="463"/>
      <c r="D973" s="463"/>
      <c r="E973" s="463"/>
      <c r="F973" s="463"/>
      <c r="G973" s="463"/>
      <c r="H973" s="463"/>
      <c r="I973" s="465" t="s">
        <v>387</v>
      </c>
      <c r="J973" s="466"/>
      <c r="K973" s="466"/>
      <c r="L973" s="466"/>
      <c r="M973" s="466"/>
      <c r="N973" s="467"/>
    </row>
    <row r="974" spans="2:14" ht="16.5" x14ac:dyDescent="0.3">
      <c r="B974" s="219" t="s">
        <v>388</v>
      </c>
      <c r="C974" s="463" t="s">
        <v>19</v>
      </c>
      <c r="D974" s="463"/>
      <c r="E974" s="465" t="s">
        <v>388</v>
      </c>
      <c r="F974" s="503"/>
      <c r="G974" s="463" t="s">
        <v>19</v>
      </c>
      <c r="H974" s="463"/>
      <c r="I974" s="267"/>
      <c r="J974" s="254"/>
      <c r="K974" s="268" t="s">
        <v>389</v>
      </c>
      <c r="L974" s="226"/>
      <c r="M974" s="269" t="s">
        <v>19</v>
      </c>
      <c r="N974" s="256"/>
    </row>
    <row r="975" spans="2:14" ht="16.5" x14ac:dyDescent="0.3">
      <c r="B975" s="219" t="s">
        <v>390</v>
      </c>
      <c r="C975" s="463" t="s">
        <v>391</v>
      </c>
      <c r="D975" s="463"/>
      <c r="E975" s="463" t="s">
        <v>392</v>
      </c>
      <c r="F975" s="463"/>
      <c r="G975" s="463" t="s">
        <v>393</v>
      </c>
      <c r="H975" s="463"/>
      <c r="I975" s="267"/>
      <c r="J975" s="254"/>
      <c r="K975" s="465">
        <v>3</v>
      </c>
      <c r="L975" s="503"/>
      <c r="M975" s="249" t="s">
        <v>394</v>
      </c>
      <c r="N975" s="256"/>
    </row>
    <row r="976" spans="2:14" ht="16.5" x14ac:dyDescent="0.3">
      <c r="B976" s="219" t="s">
        <v>395</v>
      </c>
      <c r="C976" s="463" t="s">
        <v>396</v>
      </c>
      <c r="D976" s="463"/>
      <c r="E976" s="463" t="s">
        <v>397</v>
      </c>
      <c r="F976" s="463"/>
      <c r="G976" s="463" t="s">
        <v>398</v>
      </c>
      <c r="H976" s="463"/>
      <c r="I976" s="267"/>
      <c r="J976" s="254"/>
      <c r="K976" s="465">
        <v>2</v>
      </c>
      <c r="L976" s="503"/>
      <c r="M976" s="249" t="s">
        <v>399</v>
      </c>
      <c r="N976" s="256"/>
    </row>
    <row r="977" spans="2:14" ht="16.5" x14ac:dyDescent="0.3">
      <c r="B977" s="219" t="s">
        <v>400</v>
      </c>
      <c r="C977" s="463" t="s">
        <v>401</v>
      </c>
      <c r="D977" s="463"/>
      <c r="E977" s="463" t="s">
        <v>402</v>
      </c>
      <c r="F977" s="463"/>
      <c r="G977" s="463" t="s">
        <v>403</v>
      </c>
      <c r="H977" s="463"/>
      <c r="I977" s="267"/>
      <c r="J977" s="254"/>
      <c r="K977" s="465">
        <v>1</v>
      </c>
      <c r="L977" s="503"/>
      <c r="M977" s="249" t="s">
        <v>404</v>
      </c>
      <c r="N977" s="256"/>
    </row>
    <row r="978" spans="2:14" ht="17.25" thickBot="1" x14ac:dyDescent="0.35">
      <c r="B978" s="270" t="s">
        <v>405</v>
      </c>
      <c r="C978" s="544" t="s">
        <v>406</v>
      </c>
      <c r="D978" s="544"/>
      <c r="E978" s="544" t="s">
        <v>407</v>
      </c>
      <c r="F978" s="544"/>
      <c r="G978" s="544" t="s">
        <v>408</v>
      </c>
      <c r="H978" s="544"/>
      <c r="I978" s="271"/>
      <c r="J978" s="272"/>
      <c r="K978" s="272"/>
      <c r="L978" s="272"/>
      <c r="M978" s="272"/>
      <c r="N978" s="273"/>
    </row>
    <row r="979" spans="2:14" ht="15.75" thickBot="1" x14ac:dyDescent="0.3"/>
    <row r="980" spans="2:14" x14ac:dyDescent="0.25">
      <c r="B980" s="495" t="s">
        <v>495</v>
      </c>
      <c r="C980" s="496"/>
      <c r="D980" s="496"/>
      <c r="E980" s="496"/>
      <c r="F980" s="496"/>
      <c r="G980" s="496"/>
      <c r="H980" s="496"/>
      <c r="I980" s="496"/>
      <c r="J980" s="496"/>
      <c r="K980" s="497" t="s">
        <v>496</v>
      </c>
      <c r="L980" s="497"/>
      <c r="M980" s="497"/>
      <c r="N980" s="498"/>
    </row>
    <row r="981" spans="2:14" ht="26.25" customHeight="1" x14ac:dyDescent="0.3">
      <c r="B981" s="499" t="s">
        <v>528</v>
      </c>
      <c r="C981" s="500"/>
      <c r="D981" s="500"/>
      <c r="E981" s="500"/>
      <c r="F981" s="500"/>
      <c r="G981" s="500"/>
      <c r="H981" s="500"/>
      <c r="I981" s="500"/>
      <c r="J981" s="500"/>
      <c r="K981" s="500"/>
      <c r="L981" s="500"/>
      <c r="M981" s="500"/>
      <c r="N981" s="501"/>
    </row>
    <row r="982" spans="2:14" ht="15" customHeight="1" x14ac:dyDescent="0.25">
      <c r="B982" s="251"/>
      <c r="C982" s="502" t="s">
        <v>497</v>
      </c>
      <c r="D982" s="502"/>
      <c r="E982" s="229" t="s">
        <v>498</v>
      </c>
      <c r="F982" s="139"/>
      <c r="G982" s="508"/>
      <c r="H982" s="508"/>
      <c r="J982" s="139" t="s">
        <v>499</v>
      </c>
      <c r="K982" s="139"/>
      <c r="L982" s="152" t="s">
        <v>500</v>
      </c>
      <c r="N982" s="156"/>
    </row>
    <row r="983" spans="2:14" ht="16.5" x14ac:dyDescent="0.3">
      <c r="B983" s="479" t="s">
        <v>512</v>
      </c>
      <c r="C983" s="480"/>
      <c r="D983" s="480"/>
      <c r="E983" s="480"/>
      <c r="F983" s="480"/>
      <c r="G983" s="480"/>
      <c r="H983" s="480"/>
      <c r="I983" s="480"/>
      <c r="J983" s="480"/>
      <c r="K983" s="480"/>
      <c r="L983" s="480"/>
      <c r="M983" s="480"/>
      <c r="N983" s="481"/>
    </row>
    <row r="984" spans="2:14" ht="16.5" x14ac:dyDescent="0.3">
      <c r="B984" s="482" t="s">
        <v>513</v>
      </c>
      <c r="C984" s="466"/>
      <c r="D984" s="466"/>
      <c r="E984" s="466"/>
      <c r="F984" s="466"/>
      <c r="G984" s="466"/>
      <c r="H984" s="466"/>
      <c r="I984" s="466"/>
      <c r="J984" s="466"/>
      <c r="K984" s="466"/>
      <c r="L984" s="466"/>
      <c r="M984" s="466"/>
      <c r="N984" s="467"/>
    </row>
    <row r="985" spans="2:14" ht="16.5" x14ac:dyDescent="0.3">
      <c r="B985" s="483" t="s">
        <v>501</v>
      </c>
      <c r="C985" s="484"/>
      <c r="D985" s="484"/>
      <c r="E985" s="484"/>
      <c r="F985" s="484"/>
      <c r="G985" s="484"/>
      <c r="H985" s="484"/>
      <c r="I985" s="484"/>
      <c r="J985" s="484"/>
      <c r="K985" s="484"/>
      <c r="L985" s="484"/>
      <c r="M985" s="484"/>
      <c r="N985" s="485"/>
    </row>
    <row r="986" spans="2:14" ht="16.5" x14ac:dyDescent="0.3">
      <c r="B986" s="493" t="s">
        <v>520</v>
      </c>
      <c r="C986" s="494"/>
      <c r="D986" s="252">
        <v>21</v>
      </c>
      <c r="E986" s="252"/>
      <c r="F986" s="252"/>
      <c r="G986" s="252"/>
      <c r="H986" s="253" t="s">
        <v>519</v>
      </c>
      <c r="I986" s="252"/>
      <c r="J986" s="253"/>
      <c r="K986" s="542" t="s">
        <v>86</v>
      </c>
      <c r="L986" s="542"/>
      <c r="M986" s="252"/>
      <c r="N986" s="276"/>
    </row>
    <row r="987" spans="2:14" ht="15.75" customHeight="1" x14ac:dyDescent="0.3">
      <c r="B987" s="461" t="s">
        <v>521</v>
      </c>
      <c r="C987" s="462"/>
      <c r="D987" s="468">
        <v>40217</v>
      </c>
      <c r="E987" s="469"/>
      <c r="F987" s="254"/>
      <c r="G987" s="254"/>
      <c r="H987" s="255" t="s">
        <v>522</v>
      </c>
      <c r="I987" s="254"/>
      <c r="J987" s="255"/>
      <c r="K987" s="469">
        <v>996</v>
      </c>
      <c r="L987" s="469"/>
      <c r="M987" s="254"/>
      <c r="N987" s="256"/>
    </row>
    <row r="988" spans="2:14" ht="28.5" customHeight="1" x14ac:dyDescent="0.3">
      <c r="B988" s="470" t="s">
        <v>523</v>
      </c>
      <c r="C988" s="471"/>
      <c r="D988" s="472" t="s">
        <v>156</v>
      </c>
      <c r="E988" s="472"/>
      <c r="F988" s="472" t="e">
        <f>VLOOKUP(#REF!,PROFILE!#REF!,3,0)</f>
        <v>#REF!</v>
      </c>
      <c r="G988" s="472"/>
      <c r="H988" s="257" t="s">
        <v>524</v>
      </c>
      <c r="I988" s="257"/>
      <c r="J988" s="259"/>
      <c r="K988" s="472" t="s">
        <v>157</v>
      </c>
      <c r="L988" s="472"/>
      <c r="M988" s="472" t="e">
        <f>VLOOKUP(F987,PROFILE!C968:J993,2,0)</f>
        <v>#N/A</v>
      </c>
      <c r="N988" s="473"/>
    </row>
    <row r="989" spans="2:14" ht="16.5" x14ac:dyDescent="0.3">
      <c r="B989" s="487" t="s">
        <v>502</v>
      </c>
      <c r="C989" s="488"/>
      <c r="D989" s="488"/>
      <c r="E989" s="488"/>
      <c r="F989" s="488"/>
      <c r="G989" s="488"/>
      <c r="H989" s="488"/>
      <c r="I989" s="488"/>
      <c r="J989" s="488"/>
      <c r="K989" s="488"/>
      <c r="L989" s="488"/>
      <c r="M989" s="488"/>
      <c r="N989" s="489"/>
    </row>
    <row r="990" spans="2:14" ht="19.5" customHeight="1" x14ac:dyDescent="0.25">
      <c r="B990" s="507" t="s">
        <v>503</v>
      </c>
      <c r="C990" s="459" t="s">
        <v>525</v>
      </c>
      <c r="D990" s="459"/>
      <c r="E990" s="459"/>
      <c r="F990" s="459"/>
      <c r="G990" s="459"/>
      <c r="H990" s="459"/>
      <c r="I990" s="459" t="s">
        <v>526</v>
      </c>
      <c r="J990" s="459"/>
      <c r="K990" s="459"/>
      <c r="L990" s="459"/>
      <c r="M990" s="459"/>
      <c r="N990" s="460"/>
    </row>
    <row r="991" spans="2:14" ht="70.5" customHeight="1" x14ac:dyDescent="0.25">
      <c r="B991" s="507"/>
      <c r="C991" s="153" t="s">
        <v>515</v>
      </c>
      <c r="D991" s="153" t="s">
        <v>516</v>
      </c>
      <c r="E991" s="153" t="s">
        <v>527</v>
      </c>
      <c r="F991" s="153" t="s">
        <v>514</v>
      </c>
      <c r="G991" s="153" t="s">
        <v>518</v>
      </c>
      <c r="H991" s="223" t="s">
        <v>34</v>
      </c>
      <c r="I991" s="153" t="s">
        <v>515</v>
      </c>
      <c r="J991" s="153" t="s">
        <v>516</v>
      </c>
      <c r="K991" s="153" t="s">
        <v>527</v>
      </c>
      <c r="L991" s="153" t="s">
        <v>517</v>
      </c>
      <c r="M991" s="153" t="s">
        <v>518</v>
      </c>
      <c r="N991" s="224" t="s">
        <v>34</v>
      </c>
    </row>
    <row r="992" spans="2:14" ht="16.5" x14ac:dyDescent="0.3">
      <c r="B992" s="219" t="s">
        <v>11</v>
      </c>
      <c r="C992" s="277">
        <v>8</v>
      </c>
      <c r="D992" s="261">
        <v>4</v>
      </c>
      <c r="E992" s="261">
        <v>5</v>
      </c>
      <c r="F992" s="277">
        <v>74.5</v>
      </c>
      <c r="G992" s="284">
        <f t="shared" ref="G992" si="104">SUM(C992:F992)</f>
        <v>91.5</v>
      </c>
      <c r="H992" s="261" t="str">
        <f t="shared" ref="H992:H996" si="105">IF(G992&gt;=91,"A1",IF(G992&gt;=81,"A2",IF(G992&gt;=71,"B1",IF(G992&gt;=61,"B2",IF(G992&gt;=51,"C1",IF(G992&gt;=41,"C2",IF(G992&gt;=33,"D","E")))))))</f>
        <v>A1</v>
      </c>
      <c r="I992" s="261">
        <v>8.25</v>
      </c>
      <c r="J992" s="261">
        <v>5</v>
      </c>
      <c r="K992" s="261">
        <v>5</v>
      </c>
      <c r="L992" s="262">
        <v>65.5</v>
      </c>
      <c r="M992" s="159">
        <f>SUM(I992:L992)</f>
        <v>83.75</v>
      </c>
      <c r="N992" s="230" t="str">
        <f t="shared" ref="N992:N996" si="106">IF(M992&gt;=91,"A1",IF(M992&gt;=81,"A2",IF(M992&gt;=71,"B1",IF(M992&gt;=61,"B2",IF(M992&gt;=51,"C1",IF(M992&gt;=41,"C2",IF(M992&gt;=33,"D","E")))))))</f>
        <v>A2</v>
      </c>
    </row>
    <row r="993" spans="2:14" ht="16.5" x14ac:dyDescent="0.3">
      <c r="B993" s="219" t="s">
        <v>12</v>
      </c>
      <c r="C993" s="277">
        <v>8.5</v>
      </c>
      <c r="D993" s="261">
        <v>4</v>
      </c>
      <c r="E993" s="261">
        <v>5</v>
      </c>
      <c r="F993" s="261">
        <v>62</v>
      </c>
      <c r="G993" s="223">
        <f t="shared" ref="G993:G996" si="107">SUM(C993:F993)</f>
        <v>79.5</v>
      </c>
      <c r="H993" s="261" t="str">
        <f t="shared" si="105"/>
        <v>B1</v>
      </c>
      <c r="I993" s="261">
        <v>8.75</v>
      </c>
      <c r="J993" s="261">
        <v>5</v>
      </c>
      <c r="K993" s="261">
        <v>5</v>
      </c>
      <c r="L993" s="263">
        <v>72.5</v>
      </c>
      <c r="M993" s="159">
        <f t="shared" ref="M993:M1000" si="108">SUM(I993:L993)</f>
        <v>91.25</v>
      </c>
      <c r="N993" s="230" t="str">
        <f t="shared" si="106"/>
        <v>A1</v>
      </c>
    </row>
    <row r="994" spans="2:14" ht="16.5" x14ac:dyDescent="0.3">
      <c r="B994" s="219" t="s">
        <v>504</v>
      </c>
      <c r="C994" s="261">
        <v>9</v>
      </c>
      <c r="D994" s="261">
        <v>4.5</v>
      </c>
      <c r="E994" s="261">
        <v>4.5</v>
      </c>
      <c r="F994" s="261">
        <v>68</v>
      </c>
      <c r="G994" s="223">
        <f t="shared" si="107"/>
        <v>86</v>
      </c>
      <c r="H994" s="261" t="str">
        <f t="shared" si="105"/>
        <v>A2</v>
      </c>
      <c r="I994" s="261">
        <v>9.25</v>
      </c>
      <c r="J994" s="261">
        <v>5</v>
      </c>
      <c r="K994" s="261">
        <v>5</v>
      </c>
      <c r="L994" s="263">
        <v>63</v>
      </c>
      <c r="M994" s="159">
        <f t="shared" si="108"/>
        <v>82.25</v>
      </c>
      <c r="N994" s="230" t="str">
        <f t="shared" si="106"/>
        <v>A2</v>
      </c>
    </row>
    <row r="995" spans="2:14" ht="16.5" x14ac:dyDescent="0.3">
      <c r="B995" s="219" t="s">
        <v>22</v>
      </c>
      <c r="C995" s="261">
        <v>9.25</v>
      </c>
      <c r="D995" s="261">
        <v>5</v>
      </c>
      <c r="E995" s="261">
        <v>3</v>
      </c>
      <c r="F995" s="261">
        <v>67.5</v>
      </c>
      <c r="G995" s="223">
        <f t="shared" si="107"/>
        <v>84.75</v>
      </c>
      <c r="H995" s="261" t="str">
        <f t="shared" si="105"/>
        <v>A2</v>
      </c>
      <c r="I995" s="261">
        <v>10</v>
      </c>
      <c r="J995" s="274">
        <v>4</v>
      </c>
      <c r="K995" s="264">
        <v>5</v>
      </c>
      <c r="L995" s="263">
        <v>76.5</v>
      </c>
      <c r="M995" s="159">
        <f t="shared" si="108"/>
        <v>95.5</v>
      </c>
      <c r="N995" s="230" t="str">
        <f t="shared" si="106"/>
        <v>A1</v>
      </c>
    </row>
    <row r="996" spans="2:14" ht="16.5" x14ac:dyDescent="0.3">
      <c r="B996" s="219" t="s">
        <v>25</v>
      </c>
      <c r="C996" s="261">
        <v>9.75</v>
      </c>
      <c r="D996" s="261">
        <v>5</v>
      </c>
      <c r="E996" s="261">
        <v>5</v>
      </c>
      <c r="F996" s="261">
        <v>73.5</v>
      </c>
      <c r="G996" s="223">
        <f t="shared" si="107"/>
        <v>93.25</v>
      </c>
      <c r="H996" s="261" t="str">
        <f t="shared" si="105"/>
        <v>A1</v>
      </c>
      <c r="I996" s="261">
        <v>9</v>
      </c>
      <c r="J996" s="261">
        <v>5</v>
      </c>
      <c r="K996" s="261">
        <v>5</v>
      </c>
      <c r="L996" s="263">
        <v>74.5</v>
      </c>
      <c r="M996" s="159">
        <f t="shared" si="108"/>
        <v>93.5</v>
      </c>
      <c r="N996" s="230" t="str">
        <f t="shared" si="106"/>
        <v>A1</v>
      </c>
    </row>
    <row r="997" spans="2:14" ht="16.5" x14ac:dyDescent="0.3">
      <c r="B997" s="219" t="s">
        <v>505</v>
      </c>
      <c r="C997" s="220"/>
      <c r="D997" s="220"/>
      <c r="E997" s="220"/>
      <c r="F997" s="279">
        <v>49</v>
      </c>
      <c r="G997" s="159">
        <f t="shared" ref="G997:G1000" si="109">SUM(C997:F997)</f>
        <v>49</v>
      </c>
      <c r="H997" s="176"/>
      <c r="I997" s="220"/>
      <c r="J997" s="220"/>
      <c r="K997" s="220"/>
      <c r="L997" s="7">
        <v>50</v>
      </c>
      <c r="M997" s="159">
        <f t="shared" si="108"/>
        <v>50</v>
      </c>
      <c r="N997" s="224"/>
    </row>
    <row r="998" spans="2:14" ht="16.5" x14ac:dyDescent="0.3">
      <c r="B998" s="219" t="s">
        <v>487</v>
      </c>
      <c r="C998" s="220"/>
      <c r="D998" s="220"/>
      <c r="E998" s="220"/>
      <c r="F998" s="155">
        <v>45.5</v>
      </c>
      <c r="G998" s="159">
        <f t="shared" si="109"/>
        <v>45.5</v>
      </c>
      <c r="H998" s="223"/>
      <c r="I998" s="220"/>
      <c r="J998" s="220"/>
      <c r="K998" s="220"/>
      <c r="L998" s="7">
        <v>47</v>
      </c>
      <c r="M998" s="159">
        <f t="shared" si="108"/>
        <v>47</v>
      </c>
      <c r="N998" s="224"/>
    </row>
    <row r="999" spans="2:14" ht="16.5" x14ac:dyDescent="0.3">
      <c r="B999" s="219" t="s">
        <v>506</v>
      </c>
      <c r="C999" s="220"/>
      <c r="D999" s="220"/>
      <c r="E999" s="220"/>
      <c r="F999" s="220">
        <v>50</v>
      </c>
      <c r="G999" s="159">
        <f t="shared" si="109"/>
        <v>50</v>
      </c>
      <c r="H999" s="223"/>
      <c r="I999" s="220"/>
      <c r="J999" s="220"/>
      <c r="K999" s="220"/>
      <c r="L999" s="7">
        <v>50</v>
      </c>
      <c r="M999" s="159">
        <f t="shared" si="108"/>
        <v>50</v>
      </c>
      <c r="N999" s="224"/>
    </row>
    <row r="1000" spans="2:14" ht="16.5" x14ac:dyDescent="0.3">
      <c r="B1000" s="219" t="s">
        <v>557</v>
      </c>
      <c r="C1000" s="220"/>
      <c r="D1000" s="220"/>
      <c r="E1000" s="220"/>
      <c r="F1000" s="220">
        <v>38</v>
      </c>
      <c r="G1000" s="159">
        <f t="shared" si="109"/>
        <v>38</v>
      </c>
      <c r="H1000" s="218"/>
      <c r="I1000" s="220"/>
      <c r="J1000" s="220"/>
      <c r="K1000" s="220"/>
      <c r="L1000" s="7">
        <v>34</v>
      </c>
      <c r="M1000" s="159">
        <f t="shared" si="108"/>
        <v>34</v>
      </c>
      <c r="N1000" s="224"/>
    </row>
    <row r="1001" spans="2:14" ht="30.75" customHeight="1" x14ac:dyDescent="0.3">
      <c r="B1001" s="231" t="s">
        <v>536</v>
      </c>
      <c r="C1001" s="463">
        <v>500</v>
      </c>
      <c r="D1001" s="463"/>
      <c r="E1001" s="486" t="s">
        <v>538</v>
      </c>
      <c r="F1001" s="486"/>
      <c r="G1001" s="465">
        <f>C1002*100/500</f>
        <v>87</v>
      </c>
      <c r="H1001" s="503"/>
      <c r="I1001" s="486" t="s">
        <v>558</v>
      </c>
      <c r="J1001" s="486"/>
      <c r="K1001" s="222">
        <v>500</v>
      </c>
      <c r="L1001" s="486" t="s">
        <v>560</v>
      </c>
      <c r="M1001" s="486"/>
      <c r="N1001" s="224">
        <f>K1002*100/500</f>
        <v>89.25</v>
      </c>
    </row>
    <row r="1002" spans="2:14" ht="25.5" customHeight="1" x14ac:dyDescent="0.3">
      <c r="B1002" s="231" t="s">
        <v>537</v>
      </c>
      <c r="C1002" s="511">
        <f>SUM(G992:G996)</f>
        <v>435</v>
      </c>
      <c r="D1002" s="511"/>
      <c r="E1002" s="486" t="s">
        <v>539</v>
      </c>
      <c r="F1002" s="486"/>
      <c r="G1002" s="509" t="str">
        <f>IF(G1001&gt;=91,"A1",IF(G1001&gt;=81,"A2",IF(G1001&gt;=71,"B1",IF(G1001&gt;=61,"B2",IF(G1001&gt;=51,"C1",IF(G1001&gt;=41,"C2",IF(G1001&gt;=33,"D","E")))))))</f>
        <v>A2</v>
      </c>
      <c r="H1002" s="510"/>
      <c r="I1002" s="486" t="s">
        <v>559</v>
      </c>
      <c r="J1002" s="486"/>
      <c r="K1002" s="216">
        <f>SUM(M992:M996)</f>
        <v>446.25</v>
      </c>
      <c r="L1002" s="486" t="s">
        <v>561</v>
      </c>
      <c r="M1002" s="486"/>
      <c r="N1002" s="230" t="str">
        <f>IF(N1001&gt;=91,"A1",IF(N1001&gt;=81,"A2",IF(N1001&gt;=71,"B1",IF(N1001&gt;=61,"B2",IF(N1001&gt;=51,"C1",IF(N1001&gt;=41,"C2",IF(N1001&gt;=33,"D","E")))))))</f>
        <v>A2</v>
      </c>
    </row>
    <row r="1003" spans="2:14" ht="35.25" customHeight="1" x14ac:dyDescent="0.3">
      <c r="B1003" s="512" t="s">
        <v>556</v>
      </c>
      <c r="C1003" s="513"/>
      <c r="D1003" s="514"/>
      <c r="E1003" s="515">
        <f>C1002+K1002</f>
        <v>881.25</v>
      </c>
      <c r="F1003" s="516"/>
      <c r="G1003" s="490" t="s">
        <v>562</v>
      </c>
      <c r="H1003" s="491"/>
      <c r="I1003" s="492"/>
      <c r="J1003" s="278">
        <f>E1003*100/1000</f>
        <v>88.125</v>
      </c>
      <c r="K1003" s="266" t="s">
        <v>507</v>
      </c>
      <c r="L1003" s="266"/>
      <c r="M1003" s="517" t="str">
        <f>IF(J1003&gt;=91,"A1",IF(J1003&gt;=81,"A2",IF(J1003&gt;=71,"B1",IF(J1003&gt;=61,"B2",IF(J1003&gt;=51,"C1",IF(J1003&gt;=41,"C2",IF(J1003&gt;=33,"D","E")))))))</f>
        <v>A2</v>
      </c>
      <c r="N1003" s="518"/>
    </row>
    <row r="1004" spans="2:14" x14ac:dyDescent="0.25">
      <c r="B1004" s="547" t="s">
        <v>373</v>
      </c>
      <c r="C1004" s="548"/>
      <c r="D1004" s="548"/>
      <c r="E1004" s="548"/>
      <c r="F1004" s="548"/>
      <c r="G1004" s="548"/>
      <c r="H1004" s="548"/>
      <c r="I1004" s="548"/>
      <c r="J1004" s="548"/>
      <c r="K1004" s="548"/>
      <c r="L1004" s="548"/>
      <c r="M1004" s="548"/>
      <c r="N1004" s="549"/>
    </row>
    <row r="1005" spans="2:14" ht="16.5" x14ac:dyDescent="0.3">
      <c r="B1005" s="478" t="s">
        <v>375</v>
      </c>
      <c r="C1005" s="463"/>
      <c r="D1005" s="463"/>
      <c r="E1005" s="463"/>
      <c r="F1005" s="463"/>
      <c r="G1005" s="463" t="s">
        <v>376</v>
      </c>
      <c r="H1005" s="463"/>
      <c r="I1005" s="463"/>
      <c r="J1005" s="463"/>
      <c r="K1005" s="463"/>
      <c r="L1005" s="463" t="s">
        <v>508</v>
      </c>
      <c r="M1005" s="463"/>
      <c r="N1005" s="464"/>
    </row>
    <row r="1006" spans="2:14" ht="16.5" x14ac:dyDescent="0.3">
      <c r="B1006" s="476" t="s">
        <v>377</v>
      </c>
      <c r="C1006" s="477"/>
      <c r="D1006" s="477"/>
      <c r="E1006" s="477"/>
      <c r="F1006" s="477"/>
      <c r="G1006" s="463" t="s">
        <v>404</v>
      </c>
      <c r="H1006" s="463"/>
      <c r="I1006" s="463"/>
      <c r="J1006" s="463"/>
      <c r="K1006" s="463"/>
      <c r="L1006" s="463" t="s">
        <v>404</v>
      </c>
      <c r="M1006" s="463"/>
      <c r="N1006" s="464"/>
    </row>
    <row r="1007" spans="2:14" ht="16.5" x14ac:dyDescent="0.3">
      <c r="B1007" s="478" t="s">
        <v>378</v>
      </c>
      <c r="C1007" s="463"/>
      <c r="D1007" s="463"/>
      <c r="E1007" s="463"/>
      <c r="F1007" s="463"/>
      <c r="G1007" s="463"/>
      <c r="H1007" s="463"/>
      <c r="I1007" s="463"/>
      <c r="J1007" s="463"/>
      <c r="K1007" s="463"/>
      <c r="L1007" s="463"/>
      <c r="M1007" s="463"/>
      <c r="N1007" s="464"/>
    </row>
    <row r="1008" spans="2:14" ht="16.5" x14ac:dyDescent="0.3">
      <c r="B1008" s="478" t="s">
        <v>375</v>
      </c>
      <c r="C1008" s="463"/>
      <c r="D1008" s="463"/>
      <c r="E1008" s="463"/>
      <c r="F1008" s="463"/>
      <c r="G1008" s="463" t="s">
        <v>376</v>
      </c>
      <c r="H1008" s="463"/>
      <c r="I1008" s="463"/>
      <c r="J1008" s="463"/>
      <c r="K1008" s="463"/>
      <c r="L1008" s="463" t="s">
        <v>508</v>
      </c>
      <c r="M1008" s="463"/>
      <c r="N1008" s="464"/>
    </row>
    <row r="1009" spans="2:14" ht="16.5" x14ac:dyDescent="0.3">
      <c r="B1009" s="474" t="s">
        <v>379</v>
      </c>
      <c r="C1009" s="475"/>
      <c r="D1009" s="475"/>
      <c r="E1009" s="475"/>
      <c r="F1009" s="475"/>
      <c r="G1009" s="463" t="s">
        <v>399</v>
      </c>
      <c r="H1009" s="463"/>
      <c r="I1009" s="463"/>
      <c r="J1009" s="463"/>
      <c r="K1009" s="463"/>
      <c r="L1009" s="463" t="s">
        <v>399</v>
      </c>
      <c r="M1009" s="463"/>
      <c r="N1009" s="464"/>
    </row>
    <row r="1010" spans="2:14" ht="16.5" x14ac:dyDescent="0.3">
      <c r="B1010" s="474" t="s">
        <v>380</v>
      </c>
      <c r="C1010" s="475"/>
      <c r="D1010" s="475"/>
      <c r="E1010" s="475"/>
      <c r="F1010" s="475"/>
      <c r="G1010" s="463" t="s">
        <v>399</v>
      </c>
      <c r="H1010" s="463"/>
      <c r="I1010" s="463"/>
      <c r="J1010" s="463"/>
      <c r="K1010" s="463"/>
      <c r="L1010" s="463" t="s">
        <v>394</v>
      </c>
      <c r="M1010" s="463"/>
      <c r="N1010" s="464"/>
    </row>
    <row r="1011" spans="2:14" ht="16.5" x14ac:dyDescent="0.3">
      <c r="B1011" s="504" t="s">
        <v>381</v>
      </c>
      <c r="C1011" s="505"/>
      <c r="D1011" s="505"/>
      <c r="E1011" s="505"/>
      <c r="F1011" s="506"/>
      <c r="G1011" s="465" t="s">
        <v>394</v>
      </c>
      <c r="H1011" s="466"/>
      <c r="I1011" s="466"/>
      <c r="J1011" s="466"/>
      <c r="K1011" s="503"/>
      <c r="L1011" s="465" t="s">
        <v>394</v>
      </c>
      <c r="M1011" s="466"/>
      <c r="N1011" s="467"/>
    </row>
    <row r="1012" spans="2:14" ht="16.5" x14ac:dyDescent="0.3">
      <c r="B1012" s="504" t="s">
        <v>382</v>
      </c>
      <c r="C1012" s="505"/>
      <c r="D1012" s="505"/>
      <c r="E1012" s="505"/>
      <c r="F1012" s="506"/>
      <c r="G1012" s="465" t="s">
        <v>394</v>
      </c>
      <c r="H1012" s="466"/>
      <c r="I1012" s="466"/>
      <c r="J1012" s="466"/>
      <c r="K1012" s="503"/>
      <c r="L1012" s="465" t="s">
        <v>394</v>
      </c>
      <c r="M1012" s="466"/>
      <c r="N1012" s="467"/>
    </row>
    <row r="1013" spans="2:14" ht="16.5" x14ac:dyDescent="0.3">
      <c r="B1013" s="478" t="s">
        <v>383</v>
      </c>
      <c r="C1013" s="463"/>
      <c r="D1013" s="463"/>
      <c r="E1013" s="463"/>
      <c r="F1013" s="463"/>
      <c r="G1013" s="463"/>
      <c r="H1013" s="463"/>
      <c r="I1013" s="463"/>
      <c r="J1013" s="463"/>
      <c r="K1013" s="463"/>
      <c r="L1013" s="463"/>
      <c r="M1013" s="463"/>
      <c r="N1013" s="464"/>
    </row>
    <row r="1014" spans="2:14" ht="16.5" x14ac:dyDescent="0.3">
      <c r="B1014" s="478" t="s">
        <v>375</v>
      </c>
      <c r="C1014" s="463"/>
      <c r="D1014" s="463"/>
      <c r="E1014" s="463"/>
      <c r="F1014" s="463"/>
      <c r="G1014" s="463" t="s">
        <v>376</v>
      </c>
      <c r="H1014" s="463"/>
      <c r="I1014" s="463"/>
      <c r="J1014" s="463"/>
      <c r="K1014" s="463"/>
      <c r="L1014" s="463" t="s">
        <v>508</v>
      </c>
      <c r="M1014" s="463"/>
      <c r="N1014" s="464"/>
    </row>
    <row r="1015" spans="2:14" ht="16.5" x14ac:dyDescent="0.3">
      <c r="B1015" s="476" t="s">
        <v>384</v>
      </c>
      <c r="C1015" s="477"/>
      <c r="D1015" s="477"/>
      <c r="E1015" s="477"/>
      <c r="F1015" s="477"/>
      <c r="G1015" s="477"/>
      <c r="H1015" s="545" t="s">
        <v>572</v>
      </c>
      <c r="I1015" s="545"/>
      <c r="J1015" s="545"/>
      <c r="K1015" s="545"/>
      <c r="L1015" s="545"/>
      <c r="M1015" s="545"/>
      <c r="N1015" s="546"/>
    </row>
    <row r="1016" spans="2:14" ht="16.5" x14ac:dyDescent="0.3">
      <c r="B1016" s="221" t="s">
        <v>385</v>
      </c>
      <c r="C1016" s="537" t="s">
        <v>584</v>
      </c>
      <c r="D1016" s="538"/>
      <c r="E1016" s="538"/>
      <c r="F1016" s="538"/>
      <c r="G1016" s="538"/>
      <c r="H1016" s="226" t="s">
        <v>509</v>
      </c>
      <c r="I1016" s="226"/>
      <c r="J1016" s="227"/>
      <c r="K1016" s="227" t="s">
        <v>588</v>
      </c>
      <c r="L1016" s="227"/>
      <c r="M1016" s="227"/>
      <c r="N1016" s="228"/>
    </row>
    <row r="1017" spans="2:14" ht="15" customHeight="1" x14ac:dyDescent="0.25">
      <c r="B1017" s="483" t="s">
        <v>510</v>
      </c>
      <c r="C1017" s="484"/>
      <c r="D1017" s="484"/>
      <c r="E1017" s="484"/>
      <c r="F1017" s="484"/>
      <c r="G1017" s="519"/>
      <c r="H1017" s="533" t="s">
        <v>511</v>
      </c>
      <c r="I1017" s="484"/>
      <c r="J1017" s="484"/>
      <c r="K1017" s="484"/>
      <c r="L1017" s="484"/>
      <c r="M1017" s="484"/>
      <c r="N1017" s="485"/>
    </row>
    <row r="1018" spans="2:14" ht="15" customHeight="1" x14ac:dyDescent="0.25">
      <c r="B1018" s="479"/>
      <c r="C1018" s="480"/>
      <c r="D1018" s="480"/>
      <c r="E1018" s="480"/>
      <c r="F1018" s="480"/>
      <c r="G1018" s="523"/>
      <c r="H1018" s="536"/>
      <c r="I1018" s="480"/>
      <c r="J1018" s="480"/>
      <c r="K1018" s="480"/>
      <c r="L1018" s="480"/>
      <c r="M1018" s="480"/>
      <c r="N1018" s="481"/>
    </row>
    <row r="1019" spans="2:14" ht="0.75" customHeight="1" x14ac:dyDescent="0.3">
      <c r="B1019" s="221"/>
      <c r="C1019" s="222"/>
      <c r="D1019" s="222"/>
      <c r="E1019" s="170"/>
      <c r="F1019" s="170"/>
      <c r="G1019" s="170"/>
      <c r="H1019" s="170"/>
      <c r="I1019" s="170"/>
      <c r="J1019" s="170"/>
      <c r="K1019" s="222"/>
      <c r="L1019" s="222"/>
      <c r="M1019" s="222"/>
      <c r="N1019" s="171"/>
    </row>
    <row r="1020" spans="2:14" ht="1.5" hidden="1" customHeight="1" x14ac:dyDescent="0.3">
      <c r="B1020" s="221"/>
      <c r="C1020" s="222"/>
      <c r="D1020" s="222"/>
      <c r="E1020" s="170"/>
      <c r="F1020" s="170"/>
      <c r="G1020" s="170"/>
      <c r="H1020" s="170"/>
      <c r="I1020" s="170"/>
      <c r="J1020" s="170"/>
      <c r="K1020" s="222"/>
      <c r="L1020" s="222"/>
      <c r="M1020" s="222"/>
      <c r="N1020" s="171"/>
    </row>
    <row r="1021" spans="2:14" ht="12" customHeight="1" x14ac:dyDescent="0.3">
      <c r="B1021" s="482"/>
      <c r="C1021" s="466"/>
      <c r="D1021" s="466"/>
      <c r="E1021" s="466"/>
      <c r="F1021" s="466"/>
      <c r="G1021" s="466"/>
      <c r="H1021" s="466"/>
      <c r="I1021" s="466"/>
      <c r="J1021" s="466"/>
      <c r="K1021" s="466"/>
      <c r="L1021" s="466"/>
      <c r="M1021" s="466"/>
      <c r="N1021" s="467"/>
    </row>
    <row r="1022" spans="2:14" ht="16.5" x14ac:dyDescent="0.3">
      <c r="B1022" s="478" t="s">
        <v>386</v>
      </c>
      <c r="C1022" s="463"/>
      <c r="D1022" s="463"/>
      <c r="E1022" s="463"/>
      <c r="F1022" s="463"/>
      <c r="G1022" s="463"/>
      <c r="H1022" s="463"/>
      <c r="I1022" s="465" t="s">
        <v>387</v>
      </c>
      <c r="J1022" s="466"/>
      <c r="K1022" s="466"/>
      <c r="L1022" s="466"/>
      <c r="M1022" s="466"/>
      <c r="N1022" s="467"/>
    </row>
    <row r="1023" spans="2:14" ht="16.5" x14ac:dyDescent="0.3">
      <c r="B1023" s="219" t="s">
        <v>388</v>
      </c>
      <c r="C1023" s="463" t="s">
        <v>19</v>
      </c>
      <c r="D1023" s="463"/>
      <c r="E1023" s="465" t="s">
        <v>388</v>
      </c>
      <c r="F1023" s="503"/>
      <c r="G1023" s="463" t="s">
        <v>19</v>
      </c>
      <c r="H1023" s="463"/>
      <c r="I1023" s="267"/>
      <c r="J1023" s="254"/>
      <c r="K1023" s="268" t="s">
        <v>389</v>
      </c>
      <c r="L1023" s="226"/>
      <c r="M1023" s="269" t="s">
        <v>19</v>
      </c>
      <c r="N1023" s="256"/>
    </row>
    <row r="1024" spans="2:14" ht="16.5" x14ac:dyDescent="0.3">
      <c r="B1024" s="219" t="s">
        <v>390</v>
      </c>
      <c r="C1024" s="463" t="s">
        <v>391</v>
      </c>
      <c r="D1024" s="463"/>
      <c r="E1024" s="463" t="s">
        <v>392</v>
      </c>
      <c r="F1024" s="463"/>
      <c r="G1024" s="463" t="s">
        <v>393</v>
      </c>
      <c r="H1024" s="463"/>
      <c r="I1024" s="267"/>
      <c r="J1024" s="254"/>
      <c r="K1024" s="465">
        <v>3</v>
      </c>
      <c r="L1024" s="503"/>
      <c r="M1024" s="249" t="s">
        <v>394</v>
      </c>
      <c r="N1024" s="256"/>
    </row>
    <row r="1025" spans="2:14" ht="16.5" x14ac:dyDescent="0.3">
      <c r="B1025" s="219" t="s">
        <v>395</v>
      </c>
      <c r="C1025" s="463" t="s">
        <v>396</v>
      </c>
      <c r="D1025" s="463"/>
      <c r="E1025" s="463" t="s">
        <v>397</v>
      </c>
      <c r="F1025" s="463"/>
      <c r="G1025" s="463" t="s">
        <v>398</v>
      </c>
      <c r="H1025" s="463"/>
      <c r="I1025" s="267"/>
      <c r="J1025" s="254"/>
      <c r="K1025" s="465">
        <v>2</v>
      </c>
      <c r="L1025" s="503"/>
      <c r="M1025" s="249" t="s">
        <v>399</v>
      </c>
      <c r="N1025" s="256"/>
    </row>
    <row r="1026" spans="2:14" ht="16.5" x14ac:dyDescent="0.3">
      <c r="B1026" s="219" t="s">
        <v>400</v>
      </c>
      <c r="C1026" s="463" t="s">
        <v>401</v>
      </c>
      <c r="D1026" s="463"/>
      <c r="E1026" s="463" t="s">
        <v>402</v>
      </c>
      <c r="F1026" s="463"/>
      <c r="G1026" s="463" t="s">
        <v>403</v>
      </c>
      <c r="H1026" s="463"/>
      <c r="I1026" s="267"/>
      <c r="J1026" s="254"/>
      <c r="K1026" s="465">
        <v>1</v>
      </c>
      <c r="L1026" s="503"/>
      <c r="M1026" s="249" t="s">
        <v>404</v>
      </c>
      <c r="N1026" s="256"/>
    </row>
    <row r="1027" spans="2:14" ht="17.25" thickBot="1" x14ac:dyDescent="0.35">
      <c r="B1027" s="270" t="s">
        <v>405</v>
      </c>
      <c r="C1027" s="544" t="s">
        <v>406</v>
      </c>
      <c r="D1027" s="544"/>
      <c r="E1027" s="544" t="s">
        <v>407</v>
      </c>
      <c r="F1027" s="544"/>
      <c r="G1027" s="544" t="s">
        <v>408</v>
      </c>
      <c r="H1027" s="544"/>
      <c r="I1027" s="271"/>
      <c r="J1027" s="272"/>
      <c r="K1027" s="272"/>
      <c r="L1027" s="272"/>
      <c r="M1027" s="272"/>
      <c r="N1027" s="273"/>
    </row>
    <row r="1028" spans="2:14" ht="15.75" thickBot="1" x14ac:dyDescent="0.3"/>
    <row r="1029" spans="2:14" x14ac:dyDescent="0.25">
      <c r="B1029" s="495" t="s">
        <v>495</v>
      </c>
      <c r="C1029" s="496"/>
      <c r="D1029" s="496"/>
      <c r="E1029" s="496"/>
      <c r="F1029" s="496"/>
      <c r="G1029" s="496"/>
      <c r="H1029" s="496"/>
      <c r="I1029" s="496"/>
      <c r="J1029" s="496"/>
      <c r="K1029" s="497" t="s">
        <v>496</v>
      </c>
      <c r="L1029" s="497"/>
      <c r="M1029" s="497"/>
      <c r="N1029" s="498"/>
    </row>
    <row r="1030" spans="2:14" ht="26.25" customHeight="1" x14ac:dyDescent="0.3">
      <c r="B1030" s="499" t="s">
        <v>528</v>
      </c>
      <c r="C1030" s="500"/>
      <c r="D1030" s="500"/>
      <c r="E1030" s="500"/>
      <c r="F1030" s="500"/>
      <c r="G1030" s="500"/>
      <c r="H1030" s="500"/>
      <c r="I1030" s="500"/>
      <c r="J1030" s="500"/>
      <c r="K1030" s="500"/>
      <c r="L1030" s="500"/>
      <c r="M1030" s="500"/>
      <c r="N1030" s="501"/>
    </row>
    <row r="1031" spans="2:14" ht="15" customHeight="1" x14ac:dyDescent="0.25">
      <c r="B1031" s="251"/>
      <c r="C1031" s="502" t="s">
        <v>497</v>
      </c>
      <c r="D1031" s="502"/>
      <c r="E1031" s="229" t="s">
        <v>498</v>
      </c>
      <c r="F1031" s="139"/>
      <c r="G1031" s="508"/>
      <c r="H1031" s="508"/>
      <c r="J1031" s="139" t="s">
        <v>499</v>
      </c>
      <c r="K1031" s="139"/>
      <c r="L1031" s="152" t="s">
        <v>500</v>
      </c>
      <c r="N1031" s="156"/>
    </row>
    <row r="1032" spans="2:14" ht="16.5" x14ac:dyDescent="0.3">
      <c r="B1032" s="479" t="s">
        <v>512</v>
      </c>
      <c r="C1032" s="480"/>
      <c r="D1032" s="480"/>
      <c r="E1032" s="480"/>
      <c r="F1032" s="480"/>
      <c r="G1032" s="480"/>
      <c r="H1032" s="480"/>
      <c r="I1032" s="480"/>
      <c r="J1032" s="480"/>
      <c r="K1032" s="480"/>
      <c r="L1032" s="480"/>
      <c r="M1032" s="480"/>
      <c r="N1032" s="481"/>
    </row>
    <row r="1033" spans="2:14" ht="16.5" x14ac:dyDescent="0.3">
      <c r="B1033" s="482" t="s">
        <v>513</v>
      </c>
      <c r="C1033" s="466"/>
      <c r="D1033" s="466"/>
      <c r="E1033" s="466"/>
      <c r="F1033" s="466"/>
      <c r="G1033" s="466"/>
      <c r="H1033" s="466"/>
      <c r="I1033" s="466"/>
      <c r="J1033" s="466"/>
      <c r="K1033" s="466"/>
      <c r="L1033" s="466"/>
      <c r="M1033" s="466"/>
      <c r="N1033" s="467"/>
    </row>
    <row r="1034" spans="2:14" ht="16.5" x14ac:dyDescent="0.3">
      <c r="B1034" s="483" t="s">
        <v>501</v>
      </c>
      <c r="C1034" s="484"/>
      <c r="D1034" s="484"/>
      <c r="E1034" s="484"/>
      <c r="F1034" s="484"/>
      <c r="G1034" s="484"/>
      <c r="H1034" s="484"/>
      <c r="I1034" s="484"/>
      <c r="J1034" s="484"/>
      <c r="K1034" s="484"/>
      <c r="L1034" s="484"/>
      <c r="M1034" s="484"/>
      <c r="N1034" s="485"/>
    </row>
    <row r="1035" spans="2:14" ht="16.5" x14ac:dyDescent="0.3">
      <c r="B1035" s="493" t="s">
        <v>520</v>
      </c>
      <c r="C1035" s="494"/>
      <c r="D1035" s="252">
        <v>22</v>
      </c>
      <c r="E1035" s="252"/>
      <c r="F1035" s="252"/>
      <c r="G1035" s="252"/>
      <c r="H1035" s="253" t="s">
        <v>519</v>
      </c>
      <c r="I1035" s="252"/>
      <c r="J1035" s="253"/>
      <c r="K1035" s="542" t="s">
        <v>87</v>
      </c>
      <c r="L1035" s="542"/>
      <c r="M1035" s="252"/>
      <c r="N1035" s="276"/>
    </row>
    <row r="1036" spans="2:14" ht="15.75" customHeight="1" x14ac:dyDescent="0.3">
      <c r="B1036" s="461" t="s">
        <v>521</v>
      </c>
      <c r="C1036" s="462"/>
      <c r="D1036" s="468">
        <v>40459</v>
      </c>
      <c r="E1036" s="469"/>
      <c r="F1036" s="254"/>
      <c r="G1036" s="254"/>
      <c r="H1036" s="255" t="s">
        <v>522</v>
      </c>
      <c r="I1036" s="254"/>
      <c r="J1036" s="255"/>
      <c r="K1036" s="469">
        <v>380</v>
      </c>
      <c r="L1036" s="469"/>
      <c r="M1036" s="254"/>
      <c r="N1036" s="256"/>
    </row>
    <row r="1037" spans="2:14" ht="28.5" customHeight="1" x14ac:dyDescent="0.3">
      <c r="B1037" s="470" t="s">
        <v>523</v>
      </c>
      <c r="C1037" s="471"/>
      <c r="D1037" s="472" t="s">
        <v>159</v>
      </c>
      <c r="E1037" s="472"/>
      <c r="F1037" s="472" t="e">
        <f>VLOOKUP(#REF!,PROFILE!#REF!,3,0)</f>
        <v>#REF!</v>
      </c>
      <c r="G1037" s="472"/>
      <c r="H1037" s="257" t="s">
        <v>524</v>
      </c>
      <c r="I1037" s="257"/>
      <c r="J1037" s="259"/>
      <c r="K1037" s="472" t="s">
        <v>160</v>
      </c>
      <c r="L1037" s="472"/>
      <c r="M1037" s="472" t="e">
        <f>VLOOKUP(F1036,PROFILE!C1016:J1041,2,0)</f>
        <v>#N/A</v>
      </c>
      <c r="N1037" s="473"/>
    </row>
    <row r="1038" spans="2:14" ht="16.5" x14ac:dyDescent="0.3">
      <c r="B1038" s="487" t="s">
        <v>502</v>
      </c>
      <c r="C1038" s="488"/>
      <c r="D1038" s="488"/>
      <c r="E1038" s="488"/>
      <c r="F1038" s="488"/>
      <c r="G1038" s="488"/>
      <c r="H1038" s="488"/>
      <c r="I1038" s="488"/>
      <c r="J1038" s="488"/>
      <c r="K1038" s="488"/>
      <c r="L1038" s="488"/>
      <c r="M1038" s="488"/>
      <c r="N1038" s="489"/>
    </row>
    <row r="1039" spans="2:14" ht="19.5" customHeight="1" x14ac:dyDescent="0.25">
      <c r="B1039" s="507" t="s">
        <v>503</v>
      </c>
      <c r="C1039" s="459" t="s">
        <v>525</v>
      </c>
      <c r="D1039" s="459"/>
      <c r="E1039" s="459"/>
      <c r="F1039" s="459"/>
      <c r="G1039" s="459"/>
      <c r="H1039" s="459"/>
      <c r="I1039" s="459" t="s">
        <v>526</v>
      </c>
      <c r="J1039" s="459"/>
      <c r="K1039" s="459"/>
      <c r="L1039" s="459"/>
      <c r="M1039" s="459"/>
      <c r="N1039" s="460"/>
    </row>
    <row r="1040" spans="2:14" ht="70.5" customHeight="1" x14ac:dyDescent="0.25">
      <c r="B1040" s="507"/>
      <c r="C1040" s="153" t="s">
        <v>515</v>
      </c>
      <c r="D1040" s="153" t="s">
        <v>516</v>
      </c>
      <c r="E1040" s="153" t="s">
        <v>527</v>
      </c>
      <c r="F1040" s="153" t="s">
        <v>514</v>
      </c>
      <c r="G1040" s="153" t="s">
        <v>518</v>
      </c>
      <c r="H1040" s="223" t="s">
        <v>34</v>
      </c>
      <c r="I1040" s="153" t="s">
        <v>515</v>
      </c>
      <c r="J1040" s="153" t="s">
        <v>516</v>
      </c>
      <c r="K1040" s="153" t="s">
        <v>527</v>
      </c>
      <c r="L1040" s="153" t="s">
        <v>517</v>
      </c>
      <c r="M1040" s="153" t="s">
        <v>518</v>
      </c>
      <c r="N1040" s="224" t="s">
        <v>34</v>
      </c>
    </row>
    <row r="1041" spans="2:14" ht="16.5" x14ac:dyDescent="0.3">
      <c r="B1041" s="219" t="s">
        <v>11</v>
      </c>
      <c r="C1041" s="277">
        <v>7</v>
      </c>
      <c r="D1041" s="261">
        <v>5</v>
      </c>
      <c r="E1041" s="261">
        <v>4</v>
      </c>
      <c r="F1041" s="277">
        <v>50</v>
      </c>
      <c r="G1041" s="284">
        <f t="shared" ref="G1041" si="110">SUM(C1041:F1041)</f>
        <v>66</v>
      </c>
      <c r="H1041" s="261" t="str">
        <f t="shared" ref="H1041:H1045" si="111">IF(G1041&gt;=91,"A1",IF(G1041&gt;=81,"A2",IF(G1041&gt;=71,"B1",IF(G1041&gt;=61,"B2",IF(G1041&gt;=51,"C1",IF(G1041&gt;=41,"C2",IF(G1041&gt;=33,"D","E")))))))</f>
        <v>B2</v>
      </c>
      <c r="I1041" s="261">
        <v>6.25</v>
      </c>
      <c r="J1041" s="261">
        <v>5</v>
      </c>
      <c r="K1041" s="261">
        <v>5</v>
      </c>
      <c r="L1041" s="262">
        <v>51</v>
      </c>
      <c r="M1041" s="159">
        <f>SUM(I1041:L1041)</f>
        <v>67.25</v>
      </c>
      <c r="N1041" s="230" t="str">
        <f t="shared" ref="N1041:N1045" si="112">IF(M1041&gt;=91,"A1",IF(M1041&gt;=81,"A2",IF(M1041&gt;=71,"B1",IF(M1041&gt;=61,"B2",IF(M1041&gt;=51,"C1",IF(M1041&gt;=41,"C2",IF(M1041&gt;=33,"D","E")))))))</f>
        <v>B2</v>
      </c>
    </row>
    <row r="1042" spans="2:14" ht="16.5" x14ac:dyDescent="0.3">
      <c r="B1042" s="219" t="s">
        <v>12</v>
      </c>
      <c r="C1042" s="277">
        <v>6.75</v>
      </c>
      <c r="D1042" s="261">
        <v>4</v>
      </c>
      <c r="E1042" s="261">
        <v>3</v>
      </c>
      <c r="F1042" s="261">
        <v>40</v>
      </c>
      <c r="G1042" s="223">
        <f t="shared" ref="G1042:G1045" si="113">SUM(C1042:F1042)</f>
        <v>53.75</v>
      </c>
      <c r="H1042" s="261" t="str">
        <f t="shared" si="111"/>
        <v>C1</v>
      </c>
      <c r="I1042" s="261">
        <v>6.5</v>
      </c>
      <c r="J1042" s="261">
        <v>4</v>
      </c>
      <c r="K1042" s="261">
        <v>4</v>
      </c>
      <c r="L1042" s="263">
        <v>58</v>
      </c>
      <c r="M1042" s="159">
        <f t="shared" ref="M1042:M1048" si="114">SUM(I1042:L1042)</f>
        <v>72.5</v>
      </c>
      <c r="N1042" s="230" t="str">
        <f t="shared" si="112"/>
        <v>B1</v>
      </c>
    </row>
    <row r="1043" spans="2:14" ht="16.5" x14ac:dyDescent="0.3">
      <c r="B1043" s="219" t="s">
        <v>504</v>
      </c>
      <c r="C1043" s="261">
        <v>4.25</v>
      </c>
      <c r="D1043" s="261">
        <v>3</v>
      </c>
      <c r="E1043" s="261">
        <v>4</v>
      </c>
      <c r="F1043" s="261">
        <v>38.5</v>
      </c>
      <c r="G1043" s="223">
        <f t="shared" si="113"/>
        <v>49.75</v>
      </c>
      <c r="H1043" s="261" t="str">
        <f t="shared" si="111"/>
        <v>C2</v>
      </c>
      <c r="I1043" s="261">
        <v>4.25</v>
      </c>
      <c r="J1043" s="261">
        <v>4</v>
      </c>
      <c r="K1043" s="261">
        <v>3</v>
      </c>
      <c r="L1043" s="263">
        <v>50</v>
      </c>
      <c r="M1043" s="159">
        <f t="shared" si="114"/>
        <v>61.25</v>
      </c>
      <c r="N1043" s="230" t="str">
        <f t="shared" si="112"/>
        <v>B2</v>
      </c>
    </row>
    <row r="1044" spans="2:14" ht="16.5" x14ac:dyDescent="0.3">
      <c r="B1044" s="219" t="s">
        <v>22</v>
      </c>
      <c r="C1044" s="261">
        <v>8.25</v>
      </c>
      <c r="D1044" s="261">
        <v>5</v>
      </c>
      <c r="E1044" s="261">
        <v>3.5</v>
      </c>
      <c r="F1044" s="261">
        <v>49</v>
      </c>
      <c r="G1044" s="223">
        <f t="shared" si="113"/>
        <v>65.75</v>
      </c>
      <c r="H1044" s="261" t="str">
        <f t="shared" si="111"/>
        <v>B2</v>
      </c>
      <c r="I1044" s="261">
        <v>8</v>
      </c>
      <c r="J1044" s="264">
        <v>3</v>
      </c>
      <c r="K1044" s="264">
        <v>4</v>
      </c>
      <c r="L1044" s="263">
        <v>64.5</v>
      </c>
      <c r="M1044" s="159">
        <f t="shared" si="114"/>
        <v>79.5</v>
      </c>
      <c r="N1044" s="230" t="str">
        <f t="shared" si="112"/>
        <v>B1</v>
      </c>
    </row>
    <row r="1045" spans="2:14" ht="16.5" x14ac:dyDescent="0.3">
      <c r="B1045" s="219" t="s">
        <v>25</v>
      </c>
      <c r="C1045" s="261">
        <v>9.5</v>
      </c>
      <c r="D1045" s="261">
        <v>5</v>
      </c>
      <c r="E1045" s="261">
        <v>5</v>
      </c>
      <c r="F1045" s="261">
        <v>55</v>
      </c>
      <c r="G1045" s="223">
        <f t="shared" si="113"/>
        <v>74.5</v>
      </c>
      <c r="H1045" s="261" t="str">
        <f t="shared" si="111"/>
        <v>B1</v>
      </c>
      <c r="I1045" s="261">
        <v>0</v>
      </c>
      <c r="J1045" s="261">
        <v>4</v>
      </c>
      <c r="K1045" s="261">
        <v>4</v>
      </c>
      <c r="L1045" s="263">
        <v>50</v>
      </c>
      <c r="M1045" s="159">
        <f t="shared" si="114"/>
        <v>58</v>
      </c>
      <c r="N1045" s="230" t="str">
        <f t="shared" si="112"/>
        <v>C1</v>
      </c>
    </row>
    <row r="1046" spans="2:14" ht="16.5" x14ac:dyDescent="0.3">
      <c r="B1046" s="219" t="s">
        <v>505</v>
      </c>
      <c r="C1046" s="220"/>
      <c r="D1046" s="220"/>
      <c r="E1046" s="220"/>
      <c r="F1046" s="279">
        <v>33</v>
      </c>
      <c r="G1046" s="159">
        <f t="shared" ref="G1046:G1048" si="115">SUM(C1046:F1046)</f>
        <v>33</v>
      </c>
      <c r="H1046" s="176"/>
      <c r="I1046" s="220"/>
      <c r="J1046" s="220"/>
      <c r="K1046" s="220"/>
      <c r="L1046" s="7">
        <v>36.5</v>
      </c>
      <c r="M1046" s="159">
        <f t="shared" si="114"/>
        <v>36.5</v>
      </c>
      <c r="N1046" s="224"/>
    </row>
    <row r="1047" spans="2:14" ht="16.5" x14ac:dyDescent="0.3">
      <c r="B1047" s="219" t="s">
        <v>487</v>
      </c>
      <c r="C1047" s="220"/>
      <c r="D1047" s="220"/>
      <c r="E1047" s="220"/>
      <c r="F1047" s="155">
        <v>46</v>
      </c>
      <c r="G1047" s="159">
        <f t="shared" si="115"/>
        <v>46</v>
      </c>
      <c r="H1047" s="223"/>
      <c r="I1047" s="220"/>
      <c r="J1047" s="220"/>
      <c r="K1047" s="220"/>
      <c r="L1047" s="7">
        <v>47</v>
      </c>
      <c r="M1047" s="159">
        <f t="shared" si="114"/>
        <v>47</v>
      </c>
      <c r="N1047" s="224"/>
    </row>
    <row r="1048" spans="2:14" ht="16.5" x14ac:dyDescent="0.3">
      <c r="B1048" s="219" t="s">
        <v>506</v>
      </c>
      <c r="C1048" s="220"/>
      <c r="D1048" s="220"/>
      <c r="E1048" s="220"/>
      <c r="F1048" s="220">
        <v>43</v>
      </c>
      <c r="G1048" s="159">
        <f t="shared" si="115"/>
        <v>43</v>
      </c>
      <c r="H1048" s="223"/>
      <c r="I1048" s="220"/>
      <c r="J1048" s="220"/>
      <c r="K1048" s="220"/>
      <c r="L1048" s="7">
        <v>42</v>
      </c>
      <c r="M1048" s="159">
        <f t="shared" si="114"/>
        <v>42</v>
      </c>
      <c r="N1048" s="224"/>
    </row>
    <row r="1049" spans="2:14" ht="16.5" x14ac:dyDescent="0.3">
      <c r="B1049" s="219" t="s">
        <v>557</v>
      </c>
      <c r="C1049" s="220"/>
      <c r="D1049" s="220"/>
      <c r="E1049" s="220"/>
      <c r="F1049" s="220"/>
      <c r="G1049" s="159" t="s">
        <v>372</v>
      </c>
      <c r="H1049" s="218"/>
      <c r="I1049" s="220"/>
      <c r="J1049" s="220"/>
      <c r="K1049" s="220"/>
      <c r="L1049" s="7"/>
      <c r="M1049" s="159" t="s">
        <v>372</v>
      </c>
      <c r="N1049" s="224"/>
    </row>
    <row r="1050" spans="2:14" ht="30.75" customHeight="1" x14ac:dyDescent="0.3">
      <c r="B1050" s="231" t="s">
        <v>536</v>
      </c>
      <c r="C1050" s="463">
        <v>500</v>
      </c>
      <c r="D1050" s="463"/>
      <c r="E1050" s="486" t="s">
        <v>538</v>
      </c>
      <c r="F1050" s="486"/>
      <c r="G1050" s="465">
        <f>C1051*100/500</f>
        <v>61.95</v>
      </c>
      <c r="H1050" s="503"/>
      <c r="I1050" s="486" t="s">
        <v>558</v>
      </c>
      <c r="J1050" s="486"/>
      <c r="K1050" s="222">
        <v>500</v>
      </c>
      <c r="L1050" s="486" t="s">
        <v>560</v>
      </c>
      <c r="M1050" s="486"/>
      <c r="N1050" s="224">
        <f>K1051*100/500</f>
        <v>67.7</v>
      </c>
    </row>
    <row r="1051" spans="2:14" ht="25.5" customHeight="1" x14ac:dyDescent="0.3">
      <c r="B1051" s="231" t="s">
        <v>537</v>
      </c>
      <c r="C1051" s="511">
        <f>SUM(G1041:G1045)</f>
        <v>309.75</v>
      </c>
      <c r="D1051" s="511"/>
      <c r="E1051" s="486" t="s">
        <v>539</v>
      </c>
      <c r="F1051" s="486"/>
      <c r="G1051" s="509" t="str">
        <f>IF(G1050&gt;=91,"A1",IF(G1050&gt;=81,"A2",IF(G1050&gt;=71,"B1",IF(G1050&gt;=61,"B2",IF(G1050&gt;=51,"C1",IF(G1050&gt;=41,"C2",IF(G1050&gt;=33,"D","E")))))))</f>
        <v>B2</v>
      </c>
      <c r="H1051" s="510"/>
      <c r="I1051" s="486" t="s">
        <v>559</v>
      </c>
      <c r="J1051" s="486"/>
      <c r="K1051" s="216">
        <f>SUM(M1041:M1045)</f>
        <v>338.5</v>
      </c>
      <c r="L1051" s="486" t="s">
        <v>561</v>
      </c>
      <c r="M1051" s="486"/>
      <c r="N1051" s="230" t="str">
        <f>IF(N1050&gt;=91,"A1",IF(N1050&gt;=81,"A2",IF(N1050&gt;=71,"B1",IF(N1050&gt;=61,"B2",IF(N1050&gt;=51,"C1",IF(N1050&gt;=41,"C2",IF(N1050&gt;=33,"D","E")))))))</f>
        <v>B2</v>
      </c>
    </row>
    <row r="1052" spans="2:14" ht="35.25" customHeight="1" x14ac:dyDescent="0.3">
      <c r="B1052" s="512" t="s">
        <v>556</v>
      </c>
      <c r="C1052" s="513"/>
      <c r="D1052" s="514"/>
      <c r="E1052" s="515">
        <f>C1051+K1051</f>
        <v>648.25</v>
      </c>
      <c r="F1052" s="516"/>
      <c r="G1052" s="490" t="s">
        <v>562</v>
      </c>
      <c r="H1052" s="491"/>
      <c r="I1052" s="492"/>
      <c r="J1052" s="278">
        <f>E1052*100/1000</f>
        <v>64.825000000000003</v>
      </c>
      <c r="K1052" s="266" t="s">
        <v>507</v>
      </c>
      <c r="L1052" s="266"/>
      <c r="M1052" s="517" t="str">
        <f>IF(J1052&gt;=91,"A1",IF(J1052&gt;=81,"A2",IF(J1052&gt;=71,"B1",IF(J1052&gt;=61,"B2",IF(J1052&gt;=51,"C1",IF(J1052&gt;=41,"C2",IF(J1052&gt;=33,"D","E")))))))</f>
        <v>B2</v>
      </c>
      <c r="N1052" s="518"/>
    </row>
    <row r="1053" spans="2:14" x14ac:dyDescent="0.25">
      <c r="B1053" s="547" t="s">
        <v>373</v>
      </c>
      <c r="C1053" s="548"/>
      <c r="D1053" s="548"/>
      <c r="E1053" s="548"/>
      <c r="F1053" s="548"/>
      <c r="G1053" s="548"/>
      <c r="H1053" s="548"/>
      <c r="I1053" s="548"/>
      <c r="J1053" s="548"/>
      <c r="K1053" s="548"/>
      <c r="L1053" s="548"/>
      <c r="M1053" s="548"/>
      <c r="N1053" s="549"/>
    </row>
    <row r="1054" spans="2:14" ht="16.5" x14ac:dyDescent="0.3">
      <c r="B1054" s="478" t="s">
        <v>375</v>
      </c>
      <c r="C1054" s="463"/>
      <c r="D1054" s="463"/>
      <c r="E1054" s="463"/>
      <c r="F1054" s="463"/>
      <c r="G1054" s="463" t="s">
        <v>376</v>
      </c>
      <c r="H1054" s="463"/>
      <c r="I1054" s="463"/>
      <c r="J1054" s="463"/>
      <c r="K1054" s="463"/>
      <c r="L1054" s="463" t="s">
        <v>508</v>
      </c>
      <c r="M1054" s="463"/>
      <c r="N1054" s="464"/>
    </row>
    <row r="1055" spans="2:14" ht="16.5" x14ac:dyDescent="0.3">
      <c r="B1055" s="476" t="s">
        <v>377</v>
      </c>
      <c r="C1055" s="477"/>
      <c r="D1055" s="477"/>
      <c r="E1055" s="477"/>
      <c r="F1055" s="477"/>
      <c r="G1055" s="463" t="s">
        <v>404</v>
      </c>
      <c r="H1055" s="463"/>
      <c r="I1055" s="463"/>
      <c r="J1055" s="463"/>
      <c r="K1055" s="463"/>
      <c r="L1055" s="463" t="s">
        <v>404</v>
      </c>
      <c r="M1055" s="463"/>
      <c r="N1055" s="464"/>
    </row>
    <row r="1056" spans="2:14" ht="16.5" x14ac:dyDescent="0.3">
      <c r="B1056" s="478" t="s">
        <v>378</v>
      </c>
      <c r="C1056" s="463"/>
      <c r="D1056" s="463"/>
      <c r="E1056" s="463"/>
      <c r="F1056" s="463"/>
      <c r="G1056" s="463"/>
      <c r="H1056" s="463"/>
      <c r="I1056" s="463"/>
      <c r="J1056" s="463"/>
      <c r="K1056" s="463"/>
      <c r="L1056" s="463"/>
      <c r="M1056" s="463"/>
      <c r="N1056" s="464"/>
    </row>
    <row r="1057" spans="2:14" ht="16.5" x14ac:dyDescent="0.3">
      <c r="B1057" s="478" t="s">
        <v>375</v>
      </c>
      <c r="C1057" s="463"/>
      <c r="D1057" s="463"/>
      <c r="E1057" s="463"/>
      <c r="F1057" s="463"/>
      <c r="G1057" s="463" t="s">
        <v>376</v>
      </c>
      <c r="H1057" s="463"/>
      <c r="I1057" s="463"/>
      <c r="J1057" s="463"/>
      <c r="K1057" s="463"/>
      <c r="L1057" s="463" t="s">
        <v>508</v>
      </c>
      <c r="M1057" s="463"/>
      <c r="N1057" s="464"/>
    </row>
    <row r="1058" spans="2:14" ht="16.5" x14ac:dyDescent="0.3">
      <c r="B1058" s="474" t="s">
        <v>379</v>
      </c>
      <c r="C1058" s="475"/>
      <c r="D1058" s="475"/>
      <c r="E1058" s="475"/>
      <c r="F1058" s="475"/>
      <c r="G1058" s="463" t="s">
        <v>399</v>
      </c>
      <c r="H1058" s="463"/>
      <c r="I1058" s="463"/>
      <c r="J1058" s="463"/>
      <c r="K1058" s="463"/>
      <c r="L1058" s="463" t="s">
        <v>399</v>
      </c>
      <c r="M1058" s="463"/>
      <c r="N1058" s="464"/>
    </row>
    <row r="1059" spans="2:14" ht="16.5" x14ac:dyDescent="0.3">
      <c r="B1059" s="474" t="s">
        <v>380</v>
      </c>
      <c r="C1059" s="475"/>
      <c r="D1059" s="475"/>
      <c r="E1059" s="475"/>
      <c r="F1059" s="475"/>
      <c r="G1059" s="463" t="s">
        <v>399</v>
      </c>
      <c r="H1059" s="463"/>
      <c r="I1059" s="463"/>
      <c r="J1059" s="463"/>
      <c r="K1059" s="463"/>
      <c r="L1059" s="463" t="s">
        <v>394</v>
      </c>
      <c r="M1059" s="463"/>
      <c r="N1059" s="464"/>
    </row>
    <row r="1060" spans="2:14" ht="16.5" x14ac:dyDescent="0.3">
      <c r="B1060" s="504" t="s">
        <v>381</v>
      </c>
      <c r="C1060" s="505"/>
      <c r="D1060" s="505"/>
      <c r="E1060" s="505"/>
      <c r="F1060" s="506"/>
      <c r="G1060" s="465" t="s">
        <v>394</v>
      </c>
      <c r="H1060" s="466"/>
      <c r="I1060" s="466"/>
      <c r="J1060" s="466"/>
      <c r="K1060" s="503"/>
      <c r="L1060" s="465" t="s">
        <v>394</v>
      </c>
      <c r="M1060" s="466"/>
      <c r="N1060" s="467"/>
    </row>
    <row r="1061" spans="2:14" ht="16.5" x14ac:dyDescent="0.3">
      <c r="B1061" s="504" t="s">
        <v>382</v>
      </c>
      <c r="C1061" s="505"/>
      <c r="D1061" s="505"/>
      <c r="E1061" s="505"/>
      <c r="F1061" s="506"/>
      <c r="G1061" s="465" t="s">
        <v>394</v>
      </c>
      <c r="H1061" s="466"/>
      <c r="I1061" s="466"/>
      <c r="J1061" s="466"/>
      <c r="K1061" s="503"/>
      <c r="L1061" s="465" t="s">
        <v>399</v>
      </c>
      <c r="M1061" s="466"/>
      <c r="N1061" s="467"/>
    </row>
    <row r="1062" spans="2:14" ht="16.5" x14ac:dyDescent="0.3">
      <c r="B1062" s="478" t="s">
        <v>383</v>
      </c>
      <c r="C1062" s="463"/>
      <c r="D1062" s="463"/>
      <c r="E1062" s="463"/>
      <c r="F1062" s="463"/>
      <c r="G1062" s="463"/>
      <c r="H1062" s="463"/>
      <c r="I1062" s="463"/>
      <c r="J1062" s="463"/>
      <c r="K1062" s="463"/>
      <c r="L1062" s="463"/>
      <c r="M1062" s="463"/>
      <c r="N1062" s="464"/>
    </row>
    <row r="1063" spans="2:14" ht="16.5" x14ac:dyDescent="0.3">
      <c r="B1063" s="478" t="s">
        <v>375</v>
      </c>
      <c r="C1063" s="463"/>
      <c r="D1063" s="463"/>
      <c r="E1063" s="463"/>
      <c r="F1063" s="463"/>
      <c r="G1063" s="463" t="s">
        <v>376</v>
      </c>
      <c r="H1063" s="463"/>
      <c r="I1063" s="463"/>
      <c r="J1063" s="463"/>
      <c r="K1063" s="463"/>
      <c r="L1063" s="463" t="s">
        <v>508</v>
      </c>
      <c r="M1063" s="463"/>
      <c r="N1063" s="464"/>
    </row>
    <row r="1064" spans="2:14" ht="16.5" x14ac:dyDescent="0.3">
      <c r="B1064" s="476" t="s">
        <v>384</v>
      </c>
      <c r="C1064" s="477"/>
      <c r="D1064" s="477"/>
      <c r="E1064" s="477"/>
      <c r="F1064" s="477"/>
      <c r="G1064" s="477"/>
      <c r="H1064" s="545" t="s">
        <v>581</v>
      </c>
      <c r="I1064" s="545"/>
      <c r="J1064" s="545"/>
      <c r="K1064" s="545"/>
      <c r="L1064" s="545"/>
      <c r="M1064" s="545"/>
      <c r="N1064" s="546"/>
    </row>
    <row r="1065" spans="2:14" ht="16.5" x14ac:dyDescent="0.3">
      <c r="B1065" s="221" t="s">
        <v>385</v>
      </c>
      <c r="C1065" s="537" t="s">
        <v>584</v>
      </c>
      <c r="D1065" s="538"/>
      <c r="E1065" s="538"/>
      <c r="F1065" s="538"/>
      <c r="G1065" s="538"/>
      <c r="H1065" s="226" t="s">
        <v>509</v>
      </c>
      <c r="I1065" s="226"/>
      <c r="J1065" s="227"/>
      <c r="K1065" s="227" t="s">
        <v>589</v>
      </c>
      <c r="L1065" s="227"/>
      <c r="M1065" s="227"/>
      <c r="N1065" s="228"/>
    </row>
    <row r="1066" spans="2:14" ht="15" customHeight="1" x14ac:dyDescent="0.25">
      <c r="B1066" s="483" t="s">
        <v>510</v>
      </c>
      <c r="C1066" s="484"/>
      <c r="D1066" s="484"/>
      <c r="E1066" s="484"/>
      <c r="F1066" s="484"/>
      <c r="G1066" s="519"/>
      <c r="H1066" s="533" t="s">
        <v>511</v>
      </c>
      <c r="I1066" s="484"/>
      <c r="J1066" s="484"/>
      <c r="K1066" s="484"/>
      <c r="L1066" s="484"/>
      <c r="M1066" s="484"/>
      <c r="N1066" s="485"/>
    </row>
    <row r="1067" spans="2:14" ht="15" customHeight="1" x14ac:dyDescent="0.25">
      <c r="B1067" s="479"/>
      <c r="C1067" s="480"/>
      <c r="D1067" s="480"/>
      <c r="E1067" s="480"/>
      <c r="F1067" s="480"/>
      <c r="G1067" s="523"/>
      <c r="H1067" s="536"/>
      <c r="I1067" s="480"/>
      <c r="J1067" s="480"/>
      <c r="K1067" s="480"/>
      <c r="L1067" s="480"/>
      <c r="M1067" s="480"/>
      <c r="N1067" s="481"/>
    </row>
    <row r="1068" spans="2:14" ht="0.75" customHeight="1" x14ac:dyDescent="0.3">
      <c r="B1068" s="221"/>
      <c r="C1068" s="222"/>
      <c r="D1068" s="222"/>
      <c r="E1068" s="170"/>
      <c r="F1068" s="170"/>
      <c r="G1068" s="170"/>
      <c r="H1068" s="170"/>
      <c r="I1068" s="170"/>
      <c r="J1068" s="170"/>
      <c r="K1068" s="222"/>
      <c r="L1068" s="222"/>
      <c r="M1068" s="222"/>
      <c r="N1068" s="171"/>
    </row>
    <row r="1069" spans="2:14" ht="1.5" hidden="1" customHeight="1" x14ac:dyDescent="0.3">
      <c r="B1069" s="221"/>
      <c r="C1069" s="222"/>
      <c r="D1069" s="222"/>
      <c r="E1069" s="170"/>
      <c r="F1069" s="170"/>
      <c r="G1069" s="170"/>
      <c r="H1069" s="170"/>
      <c r="I1069" s="170"/>
      <c r="J1069" s="170"/>
      <c r="K1069" s="222"/>
      <c r="L1069" s="222"/>
      <c r="M1069" s="222"/>
      <c r="N1069" s="171"/>
    </row>
    <row r="1070" spans="2:14" ht="12" customHeight="1" x14ac:dyDescent="0.3">
      <c r="B1070" s="482"/>
      <c r="C1070" s="466"/>
      <c r="D1070" s="466"/>
      <c r="E1070" s="466"/>
      <c r="F1070" s="466"/>
      <c r="G1070" s="466"/>
      <c r="H1070" s="466"/>
      <c r="I1070" s="466"/>
      <c r="J1070" s="466"/>
      <c r="K1070" s="466"/>
      <c r="L1070" s="466"/>
      <c r="M1070" s="466"/>
      <c r="N1070" s="467"/>
    </row>
    <row r="1071" spans="2:14" ht="16.5" x14ac:dyDescent="0.3">
      <c r="B1071" s="478" t="s">
        <v>386</v>
      </c>
      <c r="C1071" s="463"/>
      <c r="D1071" s="463"/>
      <c r="E1071" s="463"/>
      <c r="F1071" s="463"/>
      <c r="G1071" s="463"/>
      <c r="H1071" s="463"/>
      <c r="I1071" s="465" t="s">
        <v>387</v>
      </c>
      <c r="J1071" s="466"/>
      <c r="K1071" s="466"/>
      <c r="L1071" s="466"/>
      <c r="M1071" s="466"/>
      <c r="N1071" s="467"/>
    </row>
    <row r="1072" spans="2:14" ht="16.5" x14ac:dyDescent="0.3">
      <c r="B1072" s="219" t="s">
        <v>388</v>
      </c>
      <c r="C1072" s="463" t="s">
        <v>19</v>
      </c>
      <c r="D1072" s="463"/>
      <c r="E1072" s="465" t="s">
        <v>388</v>
      </c>
      <c r="F1072" s="503"/>
      <c r="G1072" s="463" t="s">
        <v>19</v>
      </c>
      <c r="H1072" s="463"/>
      <c r="I1072" s="267"/>
      <c r="J1072" s="254"/>
      <c r="K1072" s="268" t="s">
        <v>389</v>
      </c>
      <c r="L1072" s="226"/>
      <c r="M1072" s="269" t="s">
        <v>19</v>
      </c>
      <c r="N1072" s="256"/>
    </row>
    <row r="1073" spans="2:14" ht="16.5" x14ac:dyDescent="0.3">
      <c r="B1073" s="219" t="s">
        <v>390</v>
      </c>
      <c r="C1073" s="463" t="s">
        <v>391</v>
      </c>
      <c r="D1073" s="463"/>
      <c r="E1073" s="463" t="s">
        <v>392</v>
      </c>
      <c r="F1073" s="463"/>
      <c r="G1073" s="463" t="s">
        <v>393</v>
      </c>
      <c r="H1073" s="463"/>
      <c r="I1073" s="267"/>
      <c r="J1073" s="254"/>
      <c r="K1073" s="465">
        <v>3</v>
      </c>
      <c r="L1073" s="503"/>
      <c r="M1073" s="249" t="s">
        <v>394</v>
      </c>
      <c r="N1073" s="256"/>
    </row>
    <row r="1074" spans="2:14" ht="16.5" x14ac:dyDescent="0.3">
      <c r="B1074" s="219" t="s">
        <v>395</v>
      </c>
      <c r="C1074" s="463" t="s">
        <v>396</v>
      </c>
      <c r="D1074" s="463"/>
      <c r="E1074" s="463" t="s">
        <v>397</v>
      </c>
      <c r="F1074" s="463"/>
      <c r="G1074" s="463" t="s">
        <v>398</v>
      </c>
      <c r="H1074" s="463"/>
      <c r="I1074" s="267"/>
      <c r="J1074" s="254"/>
      <c r="K1074" s="465">
        <v>2</v>
      </c>
      <c r="L1074" s="503"/>
      <c r="M1074" s="249" t="s">
        <v>399</v>
      </c>
      <c r="N1074" s="256"/>
    </row>
    <row r="1075" spans="2:14" ht="16.5" x14ac:dyDescent="0.3">
      <c r="B1075" s="219" t="s">
        <v>400</v>
      </c>
      <c r="C1075" s="463" t="s">
        <v>401</v>
      </c>
      <c r="D1075" s="463"/>
      <c r="E1075" s="463" t="s">
        <v>402</v>
      </c>
      <c r="F1075" s="463"/>
      <c r="G1075" s="463" t="s">
        <v>403</v>
      </c>
      <c r="H1075" s="463"/>
      <c r="I1075" s="267"/>
      <c r="J1075" s="254"/>
      <c r="K1075" s="465">
        <v>1</v>
      </c>
      <c r="L1075" s="503"/>
      <c r="M1075" s="249" t="s">
        <v>404</v>
      </c>
      <c r="N1075" s="256"/>
    </row>
    <row r="1076" spans="2:14" ht="17.25" thickBot="1" x14ac:dyDescent="0.35">
      <c r="B1076" s="270" t="s">
        <v>405</v>
      </c>
      <c r="C1076" s="544" t="s">
        <v>406</v>
      </c>
      <c r="D1076" s="544"/>
      <c r="E1076" s="544" t="s">
        <v>407</v>
      </c>
      <c r="F1076" s="544"/>
      <c r="G1076" s="544" t="s">
        <v>408</v>
      </c>
      <c r="H1076" s="544"/>
      <c r="I1076" s="271"/>
      <c r="J1076" s="272"/>
      <c r="K1076" s="272"/>
      <c r="L1076" s="272"/>
      <c r="M1076" s="272"/>
      <c r="N1076" s="273"/>
    </row>
    <row r="1077" spans="2:14" ht="15.75" thickBot="1" x14ac:dyDescent="0.3"/>
    <row r="1078" spans="2:14" x14ac:dyDescent="0.25">
      <c r="B1078" s="495" t="s">
        <v>495</v>
      </c>
      <c r="C1078" s="496"/>
      <c r="D1078" s="496"/>
      <c r="E1078" s="496"/>
      <c r="F1078" s="496"/>
      <c r="G1078" s="496"/>
      <c r="H1078" s="496"/>
      <c r="I1078" s="496"/>
      <c r="J1078" s="496"/>
      <c r="K1078" s="497" t="s">
        <v>496</v>
      </c>
      <c r="L1078" s="497"/>
      <c r="M1078" s="497"/>
      <c r="N1078" s="498"/>
    </row>
    <row r="1079" spans="2:14" ht="26.25" customHeight="1" x14ac:dyDescent="0.3">
      <c r="B1079" s="499" t="s">
        <v>528</v>
      </c>
      <c r="C1079" s="500"/>
      <c r="D1079" s="500"/>
      <c r="E1079" s="500"/>
      <c r="F1079" s="500"/>
      <c r="G1079" s="500"/>
      <c r="H1079" s="500"/>
      <c r="I1079" s="500"/>
      <c r="J1079" s="500"/>
      <c r="K1079" s="500"/>
      <c r="L1079" s="500"/>
      <c r="M1079" s="500"/>
      <c r="N1079" s="501"/>
    </row>
    <row r="1080" spans="2:14" ht="15" customHeight="1" x14ac:dyDescent="0.25">
      <c r="B1080" s="251"/>
      <c r="C1080" s="502" t="s">
        <v>497</v>
      </c>
      <c r="D1080" s="502"/>
      <c r="E1080" s="229" t="s">
        <v>498</v>
      </c>
      <c r="F1080" s="139"/>
      <c r="G1080" s="508"/>
      <c r="H1080" s="508"/>
      <c r="J1080" s="139" t="s">
        <v>499</v>
      </c>
      <c r="K1080" s="139"/>
      <c r="L1080" s="152" t="s">
        <v>500</v>
      </c>
      <c r="N1080" s="156"/>
    </row>
    <row r="1081" spans="2:14" ht="16.5" x14ac:dyDescent="0.3">
      <c r="B1081" s="479" t="s">
        <v>512</v>
      </c>
      <c r="C1081" s="480"/>
      <c r="D1081" s="480"/>
      <c r="E1081" s="480"/>
      <c r="F1081" s="480"/>
      <c r="G1081" s="480"/>
      <c r="H1081" s="480"/>
      <c r="I1081" s="480"/>
      <c r="J1081" s="480"/>
      <c r="K1081" s="480"/>
      <c r="L1081" s="480"/>
      <c r="M1081" s="480"/>
      <c r="N1081" s="481"/>
    </row>
    <row r="1082" spans="2:14" ht="16.5" x14ac:dyDescent="0.3">
      <c r="B1082" s="482" t="s">
        <v>513</v>
      </c>
      <c r="C1082" s="466"/>
      <c r="D1082" s="466"/>
      <c r="E1082" s="466"/>
      <c r="F1082" s="466"/>
      <c r="G1082" s="466"/>
      <c r="H1082" s="466"/>
      <c r="I1082" s="466"/>
      <c r="J1082" s="466"/>
      <c r="K1082" s="466"/>
      <c r="L1082" s="466"/>
      <c r="M1082" s="466"/>
      <c r="N1082" s="467"/>
    </row>
    <row r="1083" spans="2:14" ht="16.5" x14ac:dyDescent="0.3">
      <c r="B1083" s="483" t="s">
        <v>501</v>
      </c>
      <c r="C1083" s="484"/>
      <c r="D1083" s="484"/>
      <c r="E1083" s="484"/>
      <c r="F1083" s="484"/>
      <c r="G1083" s="484"/>
      <c r="H1083" s="484"/>
      <c r="I1083" s="484"/>
      <c r="J1083" s="484"/>
      <c r="K1083" s="484"/>
      <c r="L1083" s="484"/>
      <c r="M1083" s="484"/>
      <c r="N1083" s="485"/>
    </row>
    <row r="1084" spans="2:14" ht="16.5" x14ac:dyDescent="0.3">
      <c r="B1084" s="493" t="s">
        <v>520</v>
      </c>
      <c r="C1084" s="494"/>
      <c r="D1084" s="252">
        <v>23</v>
      </c>
      <c r="E1084" s="252"/>
      <c r="F1084" s="252"/>
      <c r="G1084" s="252"/>
      <c r="H1084" s="253" t="s">
        <v>519</v>
      </c>
      <c r="I1084" s="252"/>
      <c r="J1084" s="253"/>
      <c r="K1084" s="542" t="s">
        <v>535</v>
      </c>
      <c r="L1084" s="542"/>
      <c r="M1084" s="252"/>
      <c r="N1084" s="276"/>
    </row>
    <row r="1085" spans="2:14" ht="15.75" customHeight="1" x14ac:dyDescent="0.3">
      <c r="B1085" s="461" t="s">
        <v>521</v>
      </c>
      <c r="C1085" s="462"/>
      <c r="D1085" s="468">
        <v>40506</v>
      </c>
      <c r="E1085" s="469"/>
      <c r="F1085" s="254"/>
      <c r="G1085" s="254"/>
      <c r="H1085" s="255" t="s">
        <v>522</v>
      </c>
      <c r="I1085" s="254"/>
      <c r="J1085" s="255"/>
      <c r="K1085" s="469">
        <v>1506</v>
      </c>
      <c r="L1085" s="469"/>
      <c r="M1085" s="254"/>
      <c r="N1085" s="256"/>
    </row>
    <row r="1086" spans="2:14" ht="28.5" customHeight="1" x14ac:dyDescent="0.3">
      <c r="B1086" s="470" t="s">
        <v>523</v>
      </c>
      <c r="C1086" s="471"/>
      <c r="D1086" s="472" t="s">
        <v>162</v>
      </c>
      <c r="E1086" s="472"/>
      <c r="F1086" s="472" t="e">
        <f>VLOOKUP(#REF!,PROFILE!#REF!,3,0)</f>
        <v>#REF!</v>
      </c>
      <c r="G1086" s="472"/>
      <c r="H1086" s="257" t="s">
        <v>524</v>
      </c>
      <c r="I1086" s="257"/>
      <c r="J1086" s="259"/>
      <c r="K1086" s="472" t="s">
        <v>163</v>
      </c>
      <c r="L1086" s="472"/>
      <c r="M1086" s="472" t="e">
        <f>VLOOKUP(F1085,PROFILE!C1064:J1089,2,0)</f>
        <v>#N/A</v>
      </c>
      <c r="N1086" s="473"/>
    </row>
    <row r="1087" spans="2:14" ht="16.5" x14ac:dyDescent="0.3">
      <c r="B1087" s="487" t="s">
        <v>502</v>
      </c>
      <c r="C1087" s="488"/>
      <c r="D1087" s="488"/>
      <c r="E1087" s="488"/>
      <c r="F1087" s="488"/>
      <c r="G1087" s="488"/>
      <c r="H1087" s="488"/>
      <c r="I1087" s="488"/>
      <c r="J1087" s="488"/>
      <c r="K1087" s="488"/>
      <c r="L1087" s="488"/>
      <c r="M1087" s="488"/>
      <c r="N1087" s="489"/>
    </row>
    <row r="1088" spans="2:14" ht="19.5" customHeight="1" x14ac:dyDescent="0.25">
      <c r="B1088" s="507" t="s">
        <v>503</v>
      </c>
      <c r="C1088" s="459" t="s">
        <v>525</v>
      </c>
      <c r="D1088" s="459"/>
      <c r="E1088" s="459"/>
      <c r="F1088" s="459"/>
      <c r="G1088" s="459"/>
      <c r="H1088" s="459"/>
      <c r="I1088" s="459" t="s">
        <v>526</v>
      </c>
      <c r="J1088" s="459"/>
      <c r="K1088" s="459"/>
      <c r="L1088" s="459"/>
      <c r="M1088" s="459"/>
      <c r="N1088" s="460"/>
    </row>
    <row r="1089" spans="2:14" ht="70.5" customHeight="1" x14ac:dyDescent="0.25">
      <c r="B1089" s="507"/>
      <c r="C1089" s="153" t="s">
        <v>515</v>
      </c>
      <c r="D1089" s="153" t="s">
        <v>516</v>
      </c>
      <c r="E1089" s="153" t="s">
        <v>527</v>
      </c>
      <c r="F1089" s="153" t="s">
        <v>514</v>
      </c>
      <c r="G1089" s="153" t="s">
        <v>518</v>
      </c>
      <c r="H1089" s="223" t="s">
        <v>34</v>
      </c>
      <c r="I1089" s="153" t="s">
        <v>515</v>
      </c>
      <c r="J1089" s="153" t="s">
        <v>516</v>
      </c>
      <c r="K1089" s="153" t="s">
        <v>527</v>
      </c>
      <c r="L1089" s="153" t="s">
        <v>517</v>
      </c>
      <c r="M1089" s="153" t="s">
        <v>518</v>
      </c>
      <c r="N1089" s="224" t="s">
        <v>34</v>
      </c>
    </row>
    <row r="1090" spans="2:14" ht="16.5" x14ac:dyDescent="0.3">
      <c r="B1090" s="219" t="s">
        <v>11</v>
      </c>
      <c r="C1090" s="277">
        <v>9</v>
      </c>
      <c r="D1090" s="261">
        <v>5</v>
      </c>
      <c r="E1090" s="261">
        <v>5</v>
      </c>
      <c r="F1090" s="277">
        <v>70</v>
      </c>
      <c r="G1090" s="284">
        <f t="shared" ref="G1090" si="116">SUM(C1090:F1090)</f>
        <v>89</v>
      </c>
      <c r="H1090" s="261" t="str">
        <f t="shared" ref="H1090:H1094" si="117">IF(G1090&gt;=91,"A1",IF(G1090&gt;=81,"A2",IF(G1090&gt;=71,"B1",IF(G1090&gt;=61,"B2",IF(G1090&gt;=51,"C1",IF(G1090&gt;=41,"C2",IF(G1090&gt;=33,"D","E")))))))</f>
        <v>A2</v>
      </c>
      <c r="I1090" s="261">
        <v>8.75</v>
      </c>
      <c r="J1090" s="261">
        <v>5</v>
      </c>
      <c r="K1090" s="261">
        <v>5</v>
      </c>
      <c r="L1090" s="262">
        <v>64</v>
      </c>
      <c r="M1090" s="159">
        <f>SUM(I1090:L1090)</f>
        <v>82.75</v>
      </c>
      <c r="N1090" s="230" t="str">
        <f t="shared" ref="N1090:N1094" si="118">IF(M1090&gt;=91,"A1",IF(M1090&gt;=81,"A2",IF(M1090&gt;=71,"B1",IF(M1090&gt;=61,"B2",IF(M1090&gt;=51,"C1",IF(M1090&gt;=41,"C2",IF(M1090&gt;=33,"D","E")))))))</f>
        <v>A2</v>
      </c>
    </row>
    <row r="1091" spans="2:14" ht="16.5" x14ac:dyDescent="0.3">
      <c r="B1091" s="219" t="s">
        <v>12</v>
      </c>
      <c r="C1091" s="277">
        <v>8.75</v>
      </c>
      <c r="D1091" s="261">
        <v>5</v>
      </c>
      <c r="E1091" s="261">
        <v>4</v>
      </c>
      <c r="F1091" s="261">
        <v>72</v>
      </c>
      <c r="G1091" s="223">
        <f t="shared" ref="G1091:G1094" si="119">SUM(C1091:F1091)</f>
        <v>89.75</v>
      </c>
      <c r="H1091" s="261" t="str">
        <f t="shared" si="117"/>
        <v>A2</v>
      </c>
      <c r="I1091" s="261">
        <v>9</v>
      </c>
      <c r="J1091" s="261">
        <v>5</v>
      </c>
      <c r="K1091" s="261">
        <v>4</v>
      </c>
      <c r="L1091" s="263">
        <v>70</v>
      </c>
      <c r="M1091" s="159">
        <f t="shared" ref="M1091:M1098" si="120">SUM(I1091:L1091)</f>
        <v>88</v>
      </c>
      <c r="N1091" s="230" t="str">
        <f t="shared" si="118"/>
        <v>A2</v>
      </c>
    </row>
    <row r="1092" spans="2:14" ht="16.5" x14ac:dyDescent="0.3">
      <c r="B1092" s="219" t="s">
        <v>504</v>
      </c>
      <c r="C1092" s="261">
        <v>9.75</v>
      </c>
      <c r="D1092" s="261">
        <v>4.5</v>
      </c>
      <c r="E1092" s="261">
        <v>4.5</v>
      </c>
      <c r="F1092" s="261">
        <v>68</v>
      </c>
      <c r="G1092" s="223">
        <f t="shared" si="119"/>
        <v>86.75</v>
      </c>
      <c r="H1092" s="261" t="str">
        <f t="shared" si="117"/>
        <v>A2</v>
      </c>
      <c r="I1092" s="261">
        <v>8.5</v>
      </c>
      <c r="J1092" s="261">
        <v>5</v>
      </c>
      <c r="K1092" s="261">
        <v>5</v>
      </c>
      <c r="L1092" s="263">
        <v>72.5</v>
      </c>
      <c r="M1092" s="159">
        <f t="shared" si="120"/>
        <v>91</v>
      </c>
      <c r="N1092" s="230" t="str">
        <f t="shared" si="118"/>
        <v>A1</v>
      </c>
    </row>
    <row r="1093" spans="2:14" ht="16.5" x14ac:dyDescent="0.3">
      <c r="B1093" s="219" t="s">
        <v>22</v>
      </c>
      <c r="C1093" s="261">
        <v>9.75</v>
      </c>
      <c r="D1093" s="261">
        <v>5</v>
      </c>
      <c r="E1093" s="261">
        <v>5</v>
      </c>
      <c r="F1093" s="261">
        <v>60.5</v>
      </c>
      <c r="G1093" s="223">
        <f t="shared" si="119"/>
        <v>80.25</v>
      </c>
      <c r="H1093" s="261" t="str">
        <f t="shared" si="117"/>
        <v>B1</v>
      </c>
      <c r="I1093" s="261">
        <v>10</v>
      </c>
      <c r="J1093" s="264">
        <v>4</v>
      </c>
      <c r="K1093" s="264">
        <v>5</v>
      </c>
      <c r="L1093" s="263">
        <v>72.5</v>
      </c>
      <c r="M1093" s="159">
        <f t="shared" si="120"/>
        <v>91.5</v>
      </c>
      <c r="N1093" s="230" t="str">
        <f t="shared" si="118"/>
        <v>A1</v>
      </c>
    </row>
    <row r="1094" spans="2:14" ht="16.5" x14ac:dyDescent="0.3">
      <c r="B1094" s="219" t="s">
        <v>25</v>
      </c>
      <c r="C1094" s="261">
        <v>9.5</v>
      </c>
      <c r="D1094" s="261">
        <v>5</v>
      </c>
      <c r="E1094" s="261">
        <v>5</v>
      </c>
      <c r="F1094" s="261">
        <v>73</v>
      </c>
      <c r="G1094" s="223">
        <f t="shared" si="119"/>
        <v>92.5</v>
      </c>
      <c r="H1094" s="261" t="str">
        <f t="shared" si="117"/>
        <v>A1</v>
      </c>
      <c r="I1094" s="261">
        <v>9.5</v>
      </c>
      <c r="J1094" s="261">
        <v>5</v>
      </c>
      <c r="K1094" s="261">
        <v>5</v>
      </c>
      <c r="L1094" s="263">
        <v>75</v>
      </c>
      <c r="M1094" s="159">
        <f t="shared" si="120"/>
        <v>94.5</v>
      </c>
      <c r="N1094" s="230" t="str">
        <f t="shared" si="118"/>
        <v>A1</v>
      </c>
    </row>
    <row r="1095" spans="2:14" ht="16.5" x14ac:dyDescent="0.3">
      <c r="B1095" s="219" t="s">
        <v>505</v>
      </c>
      <c r="C1095" s="220"/>
      <c r="D1095" s="220"/>
      <c r="E1095" s="220"/>
      <c r="F1095" s="279">
        <v>40</v>
      </c>
      <c r="G1095" s="159">
        <f t="shared" ref="G1095:G1098" si="121">SUM(C1095:F1095)</f>
        <v>40</v>
      </c>
      <c r="H1095" s="176"/>
      <c r="I1095" s="220"/>
      <c r="J1095" s="220"/>
      <c r="K1095" s="220"/>
      <c r="L1095" s="7">
        <v>45</v>
      </c>
      <c r="M1095" s="159">
        <f t="shared" si="120"/>
        <v>45</v>
      </c>
      <c r="N1095" s="224"/>
    </row>
    <row r="1096" spans="2:14" ht="16.5" x14ac:dyDescent="0.3">
      <c r="B1096" s="219" t="s">
        <v>487</v>
      </c>
      <c r="C1096" s="220"/>
      <c r="D1096" s="220"/>
      <c r="E1096" s="220"/>
      <c r="F1096" s="155">
        <v>46.5</v>
      </c>
      <c r="G1096" s="159">
        <f t="shared" si="121"/>
        <v>46.5</v>
      </c>
      <c r="H1096" s="223"/>
      <c r="I1096" s="220"/>
      <c r="J1096" s="220"/>
      <c r="K1096" s="220"/>
      <c r="L1096" s="7">
        <v>48</v>
      </c>
      <c r="M1096" s="159">
        <f t="shared" si="120"/>
        <v>48</v>
      </c>
      <c r="N1096" s="224"/>
    </row>
    <row r="1097" spans="2:14" ht="16.5" x14ac:dyDescent="0.3">
      <c r="B1097" s="219" t="s">
        <v>506</v>
      </c>
      <c r="C1097" s="220"/>
      <c r="D1097" s="220"/>
      <c r="E1097" s="220"/>
      <c r="F1097" s="220">
        <v>49</v>
      </c>
      <c r="G1097" s="159">
        <f t="shared" si="121"/>
        <v>49</v>
      </c>
      <c r="H1097" s="223"/>
      <c r="I1097" s="220"/>
      <c r="J1097" s="220"/>
      <c r="K1097" s="220"/>
      <c r="L1097" s="7">
        <v>44</v>
      </c>
      <c r="M1097" s="159">
        <f t="shared" si="120"/>
        <v>44</v>
      </c>
      <c r="N1097" s="224"/>
    </row>
    <row r="1098" spans="2:14" ht="16.5" x14ac:dyDescent="0.3">
      <c r="B1098" s="219" t="s">
        <v>557</v>
      </c>
      <c r="C1098" s="220"/>
      <c r="D1098" s="220"/>
      <c r="E1098" s="220"/>
      <c r="F1098" s="220">
        <v>47</v>
      </c>
      <c r="G1098" s="159">
        <f t="shared" si="121"/>
        <v>47</v>
      </c>
      <c r="H1098" s="218"/>
      <c r="I1098" s="220"/>
      <c r="J1098" s="220"/>
      <c r="K1098" s="220"/>
      <c r="L1098" s="7">
        <v>34</v>
      </c>
      <c r="M1098" s="159">
        <f t="shared" si="120"/>
        <v>34</v>
      </c>
      <c r="N1098" s="224"/>
    </row>
    <row r="1099" spans="2:14" ht="30.75" customHeight="1" x14ac:dyDescent="0.3">
      <c r="B1099" s="231" t="s">
        <v>536</v>
      </c>
      <c r="C1099" s="463">
        <v>500</v>
      </c>
      <c r="D1099" s="463"/>
      <c r="E1099" s="486" t="s">
        <v>538</v>
      </c>
      <c r="F1099" s="486"/>
      <c r="G1099" s="465">
        <f>C1100*100/500</f>
        <v>87.65</v>
      </c>
      <c r="H1099" s="503"/>
      <c r="I1099" s="486" t="s">
        <v>558</v>
      </c>
      <c r="J1099" s="486"/>
      <c r="K1099" s="222">
        <v>500</v>
      </c>
      <c r="L1099" s="486" t="s">
        <v>560</v>
      </c>
      <c r="M1099" s="486"/>
      <c r="N1099" s="224">
        <f>K1100*100/500</f>
        <v>89.55</v>
      </c>
    </row>
    <row r="1100" spans="2:14" ht="25.5" customHeight="1" x14ac:dyDescent="0.3">
      <c r="B1100" s="231" t="s">
        <v>537</v>
      </c>
      <c r="C1100" s="511">
        <f>SUM(G1090:G1094)</f>
        <v>438.25</v>
      </c>
      <c r="D1100" s="511"/>
      <c r="E1100" s="486" t="s">
        <v>539</v>
      </c>
      <c r="F1100" s="486"/>
      <c r="G1100" s="509" t="str">
        <f>IF(G1099&gt;=91,"A1",IF(G1099&gt;=81,"A2",IF(G1099&gt;=71,"B1",IF(G1099&gt;=61,"B2",IF(G1099&gt;=51,"C1",IF(G1099&gt;=41,"C2",IF(G1099&gt;=33,"D","E")))))))</f>
        <v>A2</v>
      </c>
      <c r="H1100" s="510"/>
      <c r="I1100" s="486" t="s">
        <v>559</v>
      </c>
      <c r="J1100" s="486"/>
      <c r="K1100" s="216">
        <f>SUM(M1090:M1094)</f>
        <v>447.75</v>
      </c>
      <c r="L1100" s="486" t="s">
        <v>561</v>
      </c>
      <c r="M1100" s="486"/>
      <c r="N1100" s="230" t="str">
        <f>IF(N1099&gt;=91,"A1",IF(N1099&gt;=81,"A2",IF(N1099&gt;=71,"B1",IF(N1099&gt;=61,"B2",IF(N1099&gt;=51,"C1",IF(N1099&gt;=41,"C2",IF(N1099&gt;=33,"D","E")))))))</f>
        <v>A2</v>
      </c>
    </row>
    <row r="1101" spans="2:14" ht="35.25" customHeight="1" x14ac:dyDescent="0.3">
      <c r="B1101" s="512" t="s">
        <v>556</v>
      </c>
      <c r="C1101" s="513"/>
      <c r="D1101" s="514"/>
      <c r="E1101" s="515">
        <f>C1100+K1100</f>
        <v>886</v>
      </c>
      <c r="F1101" s="516"/>
      <c r="G1101" s="490" t="s">
        <v>562</v>
      </c>
      <c r="H1101" s="491"/>
      <c r="I1101" s="492"/>
      <c r="J1101" s="265">
        <f>E1101*100/1000</f>
        <v>88.6</v>
      </c>
      <c r="K1101" s="266" t="s">
        <v>507</v>
      </c>
      <c r="L1101" s="266"/>
      <c r="M1101" s="517" t="str">
        <f>IF(J1101&gt;=91,"A1",IF(J1101&gt;=81,"A2",IF(J1101&gt;=71,"B1",IF(J1101&gt;=61,"B2",IF(J1101&gt;=51,"C1",IF(J1101&gt;=41,"C2",IF(J1101&gt;=33,"D","E")))))))</f>
        <v>A2</v>
      </c>
      <c r="N1101" s="518"/>
    </row>
    <row r="1102" spans="2:14" x14ac:dyDescent="0.25">
      <c r="B1102" s="547" t="s">
        <v>373</v>
      </c>
      <c r="C1102" s="548"/>
      <c r="D1102" s="548"/>
      <c r="E1102" s="548"/>
      <c r="F1102" s="548"/>
      <c r="G1102" s="548"/>
      <c r="H1102" s="548"/>
      <c r="I1102" s="548"/>
      <c r="J1102" s="548"/>
      <c r="K1102" s="548"/>
      <c r="L1102" s="548"/>
      <c r="M1102" s="548"/>
      <c r="N1102" s="549"/>
    </row>
    <row r="1103" spans="2:14" ht="16.5" x14ac:dyDescent="0.3">
      <c r="B1103" s="478" t="s">
        <v>375</v>
      </c>
      <c r="C1103" s="463"/>
      <c r="D1103" s="463"/>
      <c r="E1103" s="463"/>
      <c r="F1103" s="463"/>
      <c r="G1103" s="463" t="s">
        <v>376</v>
      </c>
      <c r="H1103" s="463"/>
      <c r="I1103" s="463"/>
      <c r="J1103" s="463"/>
      <c r="K1103" s="463"/>
      <c r="L1103" s="463" t="s">
        <v>508</v>
      </c>
      <c r="M1103" s="463"/>
      <c r="N1103" s="464"/>
    </row>
    <row r="1104" spans="2:14" ht="16.5" x14ac:dyDescent="0.3">
      <c r="B1104" s="476" t="s">
        <v>377</v>
      </c>
      <c r="C1104" s="477"/>
      <c r="D1104" s="477"/>
      <c r="E1104" s="477"/>
      <c r="F1104" s="477"/>
      <c r="G1104" s="463" t="s">
        <v>404</v>
      </c>
      <c r="H1104" s="463"/>
      <c r="I1104" s="463"/>
      <c r="J1104" s="463"/>
      <c r="K1104" s="463"/>
      <c r="L1104" s="463" t="s">
        <v>404</v>
      </c>
      <c r="M1104" s="463"/>
      <c r="N1104" s="464"/>
    </row>
    <row r="1105" spans="2:14" ht="16.5" x14ac:dyDescent="0.3">
      <c r="B1105" s="478" t="s">
        <v>378</v>
      </c>
      <c r="C1105" s="463"/>
      <c r="D1105" s="463"/>
      <c r="E1105" s="463"/>
      <c r="F1105" s="463"/>
      <c r="G1105" s="463"/>
      <c r="H1105" s="463"/>
      <c r="I1105" s="463"/>
      <c r="J1105" s="463"/>
      <c r="K1105" s="463"/>
      <c r="L1105" s="463"/>
      <c r="M1105" s="463"/>
      <c r="N1105" s="464"/>
    </row>
    <row r="1106" spans="2:14" ht="16.5" x14ac:dyDescent="0.3">
      <c r="B1106" s="478" t="s">
        <v>375</v>
      </c>
      <c r="C1106" s="463"/>
      <c r="D1106" s="463"/>
      <c r="E1106" s="463"/>
      <c r="F1106" s="463"/>
      <c r="G1106" s="463" t="s">
        <v>376</v>
      </c>
      <c r="H1106" s="463"/>
      <c r="I1106" s="463"/>
      <c r="J1106" s="463"/>
      <c r="K1106" s="463"/>
      <c r="L1106" s="463" t="s">
        <v>508</v>
      </c>
      <c r="M1106" s="463"/>
      <c r="N1106" s="464"/>
    </row>
    <row r="1107" spans="2:14" ht="16.5" x14ac:dyDescent="0.3">
      <c r="B1107" s="474" t="s">
        <v>379</v>
      </c>
      <c r="C1107" s="475"/>
      <c r="D1107" s="475"/>
      <c r="E1107" s="475"/>
      <c r="F1107" s="475"/>
      <c r="G1107" s="463" t="s">
        <v>399</v>
      </c>
      <c r="H1107" s="463"/>
      <c r="I1107" s="463"/>
      <c r="J1107" s="463"/>
      <c r="K1107" s="463"/>
      <c r="L1107" s="463" t="s">
        <v>399</v>
      </c>
      <c r="M1107" s="463"/>
      <c r="N1107" s="464"/>
    </row>
    <row r="1108" spans="2:14" ht="16.5" x14ac:dyDescent="0.3">
      <c r="B1108" s="474" t="s">
        <v>380</v>
      </c>
      <c r="C1108" s="475"/>
      <c r="D1108" s="475"/>
      <c r="E1108" s="475"/>
      <c r="F1108" s="475"/>
      <c r="G1108" s="463" t="s">
        <v>399</v>
      </c>
      <c r="H1108" s="463"/>
      <c r="I1108" s="463"/>
      <c r="J1108" s="463"/>
      <c r="K1108" s="463"/>
      <c r="L1108" s="463" t="s">
        <v>394</v>
      </c>
      <c r="M1108" s="463"/>
      <c r="N1108" s="464"/>
    </row>
    <row r="1109" spans="2:14" ht="16.5" x14ac:dyDescent="0.3">
      <c r="B1109" s="504" t="s">
        <v>381</v>
      </c>
      <c r="C1109" s="505"/>
      <c r="D1109" s="505"/>
      <c r="E1109" s="505"/>
      <c r="F1109" s="506"/>
      <c r="G1109" s="465" t="s">
        <v>394</v>
      </c>
      <c r="H1109" s="466"/>
      <c r="I1109" s="466"/>
      <c r="J1109" s="466"/>
      <c r="K1109" s="503"/>
      <c r="L1109" s="465" t="s">
        <v>394</v>
      </c>
      <c r="M1109" s="466"/>
      <c r="N1109" s="467"/>
    </row>
    <row r="1110" spans="2:14" ht="16.5" x14ac:dyDescent="0.3">
      <c r="B1110" s="504" t="s">
        <v>382</v>
      </c>
      <c r="C1110" s="505"/>
      <c r="D1110" s="505"/>
      <c r="E1110" s="505"/>
      <c r="F1110" s="506"/>
      <c r="G1110" s="465" t="s">
        <v>394</v>
      </c>
      <c r="H1110" s="466"/>
      <c r="I1110" s="466"/>
      <c r="J1110" s="466"/>
      <c r="K1110" s="503"/>
      <c r="L1110" s="465" t="s">
        <v>394</v>
      </c>
      <c r="M1110" s="466"/>
      <c r="N1110" s="467"/>
    </row>
    <row r="1111" spans="2:14" ht="16.5" x14ac:dyDescent="0.3">
      <c r="B1111" s="478" t="s">
        <v>383</v>
      </c>
      <c r="C1111" s="463"/>
      <c r="D1111" s="463"/>
      <c r="E1111" s="463"/>
      <c r="F1111" s="463"/>
      <c r="G1111" s="463"/>
      <c r="H1111" s="463"/>
      <c r="I1111" s="463"/>
      <c r="J1111" s="463"/>
      <c r="K1111" s="463"/>
      <c r="L1111" s="463"/>
      <c r="M1111" s="463"/>
      <c r="N1111" s="464"/>
    </row>
    <row r="1112" spans="2:14" ht="16.5" x14ac:dyDescent="0.3">
      <c r="B1112" s="478" t="s">
        <v>375</v>
      </c>
      <c r="C1112" s="463"/>
      <c r="D1112" s="463"/>
      <c r="E1112" s="463"/>
      <c r="F1112" s="463"/>
      <c r="G1112" s="463" t="s">
        <v>376</v>
      </c>
      <c r="H1112" s="463"/>
      <c r="I1112" s="463"/>
      <c r="J1112" s="463"/>
      <c r="K1112" s="463"/>
      <c r="L1112" s="463" t="s">
        <v>508</v>
      </c>
      <c r="M1112" s="463"/>
      <c r="N1112" s="464"/>
    </row>
    <row r="1113" spans="2:14" ht="16.5" x14ac:dyDescent="0.3">
      <c r="B1113" s="476" t="s">
        <v>384</v>
      </c>
      <c r="C1113" s="477"/>
      <c r="D1113" s="477"/>
      <c r="E1113" s="477"/>
      <c r="F1113" s="477"/>
      <c r="G1113" s="477"/>
      <c r="H1113" s="545" t="s">
        <v>564</v>
      </c>
      <c r="I1113" s="545"/>
      <c r="J1113" s="545"/>
      <c r="K1113" s="545"/>
      <c r="L1113" s="545"/>
      <c r="M1113" s="545"/>
      <c r="N1113" s="546"/>
    </row>
    <row r="1114" spans="2:14" ht="16.5" x14ac:dyDescent="0.3">
      <c r="B1114" s="221" t="s">
        <v>385</v>
      </c>
      <c r="C1114" s="537" t="s">
        <v>584</v>
      </c>
      <c r="D1114" s="538"/>
      <c r="E1114" s="538"/>
      <c r="F1114" s="538"/>
      <c r="G1114" s="538"/>
      <c r="H1114" s="226" t="s">
        <v>509</v>
      </c>
      <c r="I1114" s="226"/>
      <c r="J1114" s="227"/>
      <c r="K1114" s="227" t="s">
        <v>588</v>
      </c>
      <c r="L1114" s="227"/>
      <c r="M1114" s="227"/>
      <c r="N1114" s="228"/>
    </row>
    <row r="1115" spans="2:14" ht="15" customHeight="1" x14ac:dyDescent="0.25">
      <c r="B1115" s="483" t="s">
        <v>510</v>
      </c>
      <c r="C1115" s="484"/>
      <c r="D1115" s="484"/>
      <c r="E1115" s="484"/>
      <c r="F1115" s="484"/>
      <c r="G1115" s="519"/>
      <c r="H1115" s="533" t="s">
        <v>511</v>
      </c>
      <c r="I1115" s="484"/>
      <c r="J1115" s="484"/>
      <c r="K1115" s="484"/>
      <c r="L1115" s="484"/>
      <c r="M1115" s="484"/>
      <c r="N1115" s="485"/>
    </row>
    <row r="1116" spans="2:14" ht="15" customHeight="1" x14ac:dyDescent="0.25">
      <c r="B1116" s="479"/>
      <c r="C1116" s="480"/>
      <c r="D1116" s="480"/>
      <c r="E1116" s="480"/>
      <c r="F1116" s="480"/>
      <c r="G1116" s="523"/>
      <c r="H1116" s="536"/>
      <c r="I1116" s="480"/>
      <c r="J1116" s="480"/>
      <c r="K1116" s="480"/>
      <c r="L1116" s="480"/>
      <c r="M1116" s="480"/>
      <c r="N1116" s="481"/>
    </row>
    <row r="1117" spans="2:14" ht="0.75" customHeight="1" x14ac:dyDescent="0.3">
      <c r="B1117" s="221"/>
      <c r="C1117" s="222"/>
      <c r="D1117" s="222"/>
      <c r="E1117" s="170"/>
      <c r="F1117" s="170"/>
      <c r="G1117" s="170"/>
      <c r="H1117" s="170"/>
      <c r="I1117" s="170"/>
      <c r="J1117" s="170"/>
      <c r="K1117" s="222"/>
      <c r="L1117" s="222"/>
      <c r="M1117" s="222"/>
      <c r="N1117" s="171"/>
    </row>
    <row r="1118" spans="2:14" ht="1.5" hidden="1" customHeight="1" x14ac:dyDescent="0.3">
      <c r="B1118" s="221"/>
      <c r="C1118" s="222"/>
      <c r="D1118" s="222"/>
      <c r="E1118" s="170"/>
      <c r="F1118" s="170"/>
      <c r="G1118" s="170"/>
      <c r="H1118" s="170"/>
      <c r="I1118" s="170"/>
      <c r="J1118" s="170"/>
      <c r="K1118" s="222"/>
      <c r="L1118" s="222"/>
      <c r="M1118" s="222"/>
      <c r="N1118" s="171"/>
    </row>
    <row r="1119" spans="2:14" ht="12" customHeight="1" x14ac:dyDescent="0.3">
      <c r="B1119" s="482"/>
      <c r="C1119" s="466"/>
      <c r="D1119" s="466"/>
      <c r="E1119" s="466"/>
      <c r="F1119" s="466"/>
      <c r="G1119" s="466"/>
      <c r="H1119" s="466"/>
      <c r="I1119" s="466"/>
      <c r="J1119" s="466"/>
      <c r="K1119" s="466"/>
      <c r="L1119" s="466"/>
      <c r="M1119" s="466"/>
      <c r="N1119" s="467"/>
    </row>
    <row r="1120" spans="2:14" ht="16.5" x14ac:dyDescent="0.3">
      <c r="B1120" s="478" t="s">
        <v>386</v>
      </c>
      <c r="C1120" s="463"/>
      <c r="D1120" s="463"/>
      <c r="E1120" s="463"/>
      <c r="F1120" s="463"/>
      <c r="G1120" s="463"/>
      <c r="H1120" s="463"/>
      <c r="I1120" s="465" t="s">
        <v>387</v>
      </c>
      <c r="J1120" s="466"/>
      <c r="K1120" s="466"/>
      <c r="L1120" s="466"/>
      <c r="M1120" s="466"/>
      <c r="N1120" s="467"/>
    </row>
    <row r="1121" spans="2:14" ht="16.5" x14ac:dyDescent="0.3">
      <c r="B1121" s="219" t="s">
        <v>388</v>
      </c>
      <c r="C1121" s="463" t="s">
        <v>19</v>
      </c>
      <c r="D1121" s="463"/>
      <c r="E1121" s="465" t="s">
        <v>388</v>
      </c>
      <c r="F1121" s="503"/>
      <c r="G1121" s="463" t="s">
        <v>19</v>
      </c>
      <c r="H1121" s="463"/>
      <c r="I1121" s="267"/>
      <c r="J1121" s="254"/>
      <c r="K1121" s="268" t="s">
        <v>389</v>
      </c>
      <c r="L1121" s="226"/>
      <c r="M1121" s="269" t="s">
        <v>19</v>
      </c>
      <c r="N1121" s="256"/>
    </row>
    <row r="1122" spans="2:14" ht="16.5" x14ac:dyDescent="0.3">
      <c r="B1122" s="219" t="s">
        <v>390</v>
      </c>
      <c r="C1122" s="463" t="s">
        <v>391</v>
      </c>
      <c r="D1122" s="463"/>
      <c r="E1122" s="463" t="s">
        <v>392</v>
      </c>
      <c r="F1122" s="463"/>
      <c r="G1122" s="463" t="s">
        <v>393</v>
      </c>
      <c r="H1122" s="463"/>
      <c r="I1122" s="267"/>
      <c r="J1122" s="254"/>
      <c r="K1122" s="465">
        <v>3</v>
      </c>
      <c r="L1122" s="503"/>
      <c r="M1122" s="249" t="s">
        <v>394</v>
      </c>
      <c r="N1122" s="256"/>
    </row>
    <row r="1123" spans="2:14" ht="16.5" x14ac:dyDescent="0.3">
      <c r="B1123" s="219" t="s">
        <v>395</v>
      </c>
      <c r="C1123" s="463" t="s">
        <v>396</v>
      </c>
      <c r="D1123" s="463"/>
      <c r="E1123" s="463" t="s">
        <v>397</v>
      </c>
      <c r="F1123" s="463"/>
      <c r="G1123" s="463" t="s">
        <v>398</v>
      </c>
      <c r="H1123" s="463"/>
      <c r="I1123" s="267"/>
      <c r="J1123" s="254"/>
      <c r="K1123" s="465">
        <v>2</v>
      </c>
      <c r="L1123" s="503"/>
      <c r="M1123" s="249" t="s">
        <v>399</v>
      </c>
      <c r="N1123" s="256"/>
    </row>
    <row r="1124" spans="2:14" ht="16.5" x14ac:dyDescent="0.3">
      <c r="B1124" s="219" t="s">
        <v>400</v>
      </c>
      <c r="C1124" s="463" t="s">
        <v>401</v>
      </c>
      <c r="D1124" s="463"/>
      <c r="E1124" s="463" t="s">
        <v>402</v>
      </c>
      <c r="F1124" s="463"/>
      <c r="G1124" s="463" t="s">
        <v>403</v>
      </c>
      <c r="H1124" s="463"/>
      <c r="I1124" s="267"/>
      <c r="J1124" s="254"/>
      <c r="K1124" s="465">
        <v>1</v>
      </c>
      <c r="L1124" s="503"/>
      <c r="M1124" s="249" t="s">
        <v>404</v>
      </c>
      <c r="N1124" s="256"/>
    </row>
    <row r="1125" spans="2:14" ht="17.25" thickBot="1" x14ac:dyDescent="0.35">
      <c r="B1125" s="270" t="s">
        <v>405</v>
      </c>
      <c r="C1125" s="544" t="s">
        <v>406</v>
      </c>
      <c r="D1125" s="544"/>
      <c r="E1125" s="544" t="s">
        <v>407</v>
      </c>
      <c r="F1125" s="544"/>
      <c r="G1125" s="544" t="s">
        <v>408</v>
      </c>
      <c r="H1125" s="544"/>
      <c r="I1125" s="271"/>
      <c r="J1125" s="272"/>
      <c r="K1125" s="272"/>
      <c r="L1125" s="272"/>
      <c r="M1125" s="272"/>
      <c r="N1125" s="273"/>
    </row>
    <row r="1126" spans="2:14" ht="15.75" thickBot="1" x14ac:dyDescent="0.3"/>
    <row r="1127" spans="2:14" x14ac:dyDescent="0.25">
      <c r="B1127" s="495" t="s">
        <v>495</v>
      </c>
      <c r="C1127" s="496"/>
      <c r="D1127" s="496"/>
      <c r="E1127" s="496"/>
      <c r="F1127" s="496"/>
      <c r="G1127" s="496"/>
      <c r="H1127" s="496"/>
      <c r="I1127" s="496"/>
      <c r="J1127" s="496"/>
      <c r="K1127" s="497" t="s">
        <v>496</v>
      </c>
      <c r="L1127" s="497"/>
      <c r="M1127" s="497"/>
      <c r="N1127" s="498"/>
    </row>
    <row r="1128" spans="2:14" ht="26.25" customHeight="1" x14ac:dyDescent="0.3">
      <c r="B1128" s="499" t="s">
        <v>528</v>
      </c>
      <c r="C1128" s="500"/>
      <c r="D1128" s="500"/>
      <c r="E1128" s="500"/>
      <c r="F1128" s="500"/>
      <c r="G1128" s="500"/>
      <c r="H1128" s="500"/>
      <c r="I1128" s="500"/>
      <c r="J1128" s="500"/>
      <c r="K1128" s="500"/>
      <c r="L1128" s="500"/>
      <c r="M1128" s="500"/>
      <c r="N1128" s="501"/>
    </row>
    <row r="1129" spans="2:14" ht="15" customHeight="1" x14ac:dyDescent="0.25">
      <c r="B1129" s="251"/>
      <c r="C1129" s="502" t="s">
        <v>497</v>
      </c>
      <c r="D1129" s="502"/>
      <c r="E1129" s="229" t="s">
        <v>498</v>
      </c>
      <c r="F1129" s="139"/>
      <c r="G1129" s="508"/>
      <c r="H1129" s="508"/>
      <c r="J1129" s="139" t="s">
        <v>499</v>
      </c>
      <c r="K1129" s="139"/>
      <c r="L1129" s="152" t="s">
        <v>500</v>
      </c>
      <c r="N1129" s="156"/>
    </row>
    <row r="1130" spans="2:14" ht="16.5" x14ac:dyDescent="0.3">
      <c r="B1130" s="479" t="s">
        <v>512</v>
      </c>
      <c r="C1130" s="480"/>
      <c r="D1130" s="480"/>
      <c r="E1130" s="480"/>
      <c r="F1130" s="480"/>
      <c r="G1130" s="480"/>
      <c r="H1130" s="480"/>
      <c r="I1130" s="480"/>
      <c r="J1130" s="480"/>
      <c r="K1130" s="480"/>
      <c r="L1130" s="480"/>
      <c r="M1130" s="480"/>
      <c r="N1130" s="481"/>
    </row>
    <row r="1131" spans="2:14" ht="16.5" x14ac:dyDescent="0.3">
      <c r="B1131" s="482" t="s">
        <v>513</v>
      </c>
      <c r="C1131" s="466"/>
      <c r="D1131" s="466"/>
      <c r="E1131" s="466"/>
      <c r="F1131" s="466"/>
      <c r="G1131" s="466"/>
      <c r="H1131" s="466"/>
      <c r="I1131" s="466"/>
      <c r="J1131" s="466"/>
      <c r="K1131" s="466"/>
      <c r="L1131" s="466"/>
      <c r="M1131" s="466"/>
      <c r="N1131" s="467"/>
    </row>
    <row r="1132" spans="2:14" ht="16.5" x14ac:dyDescent="0.3">
      <c r="B1132" s="483" t="s">
        <v>501</v>
      </c>
      <c r="C1132" s="484"/>
      <c r="D1132" s="484"/>
      <c r="E1132" s="484"/>
      <c r="F1132" s="484"/>
      <c r="G1132" s="484"/>
      <c r="H1132" s="484"/>
      <c r="I1132" s="484"/>
      <c r="J1132" s="484"/>
      <c r="K1132" s="484"/>
      <c r="L1132" s="484"/>
      <c r="M1132" s="484"/>
      <c r="N1132" s="485"/>
    </row>
    <row r="1133" spans="2:14" ht="15.75" customHeight="1" x14ac:dyDescent="0.3">
      <c r="B1133" s="493" t="s">
        <v>520</v>
      </c>
      <c r="C1133" s="494"/>
      <c r="D1133" s="252">
        <v>24</v>
      </c>
      <c r="E1133" s="252"/>
      <c r="F1133" s="252"/>
      <c r="G1133" s="252"/>
      <c r="H1133" s="253" t="s">
        <v>519</v>
      </c>
      <c r="I1133" s="252"/>
      <c r="J1133" s="253"/>
      <c r="K1133" s="542" t="s">
        <v>89</v>
      </c>
      <c r="L1133" s="542"/>
      <c r="M1133" s="542"/>
      <c r="N1133" s="276"/>
    </row>
    <row r="1134" spans="2:14" ht="15.75" customHeight="1" x14ac:dyDescent="0.3">
      <c r="B1134" s="461" t="s">
        <v>521</v>
      </c>
      <c r="C1134" s="462"/>
      <c r="D1134" s="468">
        <v>40184</v>
      </c>
      <c r="E1134" s="469"/>
      <c r="F1134" s="254"/>
      <c r="G1134" s="254"/>
      <c r="H1134" s="255" t="s">
        <v>522</v>
      </c>
      <c r="I1134" s="254"/>
      <c r="J1134" s="255"/>
      <c r="K1134" s="469">
        <v>679</v>
      </c>
      <c r="L1134" s="469"/>
      <c r="M1134" s="254"/>
      <c r="N1134" s="256"/>
    </row>
    <row r="1135" spans="2:14" ht="28.5" customHeight="1" x14ac:dyDescent="0.3">
      <c r="B1135" s="470" t="s">
        <v>523</v>
      </c>
      <c r="C1135" s="471"/>
      <c r="D1135" s="472" t="s">
        <v>165</v>
      </c>
      <c r="E1135" s="472"/>
      <c r="F1135" s="472" t="e">
        <f>VLOOKUP(#REF!,PROFILE!#REF!,3,0)</f>
        <v>#REF!</v>
      </c>
      <c r="G1135" s="472"/>
      <c r="H1135" s="257" t="s">
        <v>524</v>
      </c>
      <c r="I1135" s="257"/>
      <c r="J1135" s="259"/>
      <c r="K1135" s="472" t="s">
        <v>166</v>
      </c>
      <c r="L1135" s="472"/>
      <c r="M1135" s="472" t="e">
        <f>VLOOKUP(F1134,PROFILE!C1112:J1137,2,0)</f>
        <v>#N/A</v>
      </c>
      <c r="N1135" s="473"/>
    </row>
    <row r="1136" spans="2:14" ht="16.5" x14ac:dyDescent="0.3">
      <c r="B1136" s="487" t="s">
        <v>502</v>
      </c>
      <c r="C1136" s="488"/>
      <c r="D1136" s="488"/>
      <c r="E1136" s="488"/>
      <c r="F1136" s="488"/>
      <c r="G1136" s="488"/>
      <c r="H1136" s="488"/>
      <c r="I1136" s="488"/>
      <c r="J1136" s="488"/>
      <c r="K1136" s="488"/>
      <c r="L1136" s="488"/>
      <c r="M1136" s="488"/>
      <c r="N1136" s="489"/>
    </row>
    <row r="1137" spans="2:14" ht="19.5" customHeight="1" x14ac:dyDescent="0.25">
      <c r="B1137" s="507" t="s">
        <v>503</v>
      </c>
      <c r="C1137" s="459" t="s">
        <v>525</v>
      </c>
      <c r="D1137" s="459"/>
      <c r="E1137" s="459"/>
      <c r="F1137" s="459"/>
      <c r="G1137" s="459"/>
      <c r="H1137" s="459"/>
      <c r="I1137" s="459" t="s">
        <v>526</v>
      </c>
      <c r="J1137" s="459"/>
      <c r="K1137" s="459"/>
      <c r="L1137" s="459"/>
      <c r="M1137" s="459"/>
      <c r="N1137" s="460"/>
    </row>
    <row r="1138" spans="2:14" ht="70.5" customHeight="1" x14ac:dyDescent="0.25">
      <c r="B1138" s="507"/>
      <c r="C1138" s="153" t="s">
        <v>515</v>
      </c>
      <c r="D1138" s="153" t="s">
        <v>516</v>
      </c>
      <c r="E1138" s="153" t="s">
        <v>527</v>
      </c>
      <c r="F1138" s="153" t="s">
        <v>514</v>
      </c>
      <c r="G1138" s="153" t="s">
        <v>518</v>
      </c>
      <c r="H1138" s="223" t="s">
        <v>34</v>
      </c>
      <c r="I1138" s="153" t="s">
        <v>515</v>
      </c>
      <c r="J1138" s="153" t="s">
        <v>516</v>
      </c>
      <c r="K1138" s="153" t="s">
        <v>527</v>
      </c>
      <c r="L1138" s="153" t="s">
        <v>517</v>
      </c>
      <c r="M1138" s="153" t="s">
        <v>518</v>
      </c>
      <c r="N1138" s="224" t="s">
        <v>34</v>
      </c>
    </row>
    <row r="1139" spans="2:14" ht="16.5" x14ac:dyDescent="0.3">
      <c r="B1139" s="219" t="s">
        <v>11</v>
      </c>
      <c r="C1139" s="277">
        <v>9</v>
      </c>
      <c r="D1139" s="261">
        <v>4</v>
      </c>
      <c r="E1139" s="261">
        <v>5</v>
      </c>
      <c r="F1139" s="277">
        <v>72</v>
      </c>
      <c r="G1139" s="284">
        <f t="shared" ref="G1139" si="122">SUM(C1139:F1139)</f>
        <v>90</v>
      </c>
      <c r="H1139" s="261" t="str">
        <f t="shared" ref="H1139:H1142" si="123">IF(G1139&gt;=91,"A1",IF(G1139&gt;=81,"A2",IF(G1139&gt;=71,"B1",IF(G1139&gt;=61,"B2",IF(G1139&gt;=51,"C1",IF(G1139&gt;=41,"C2",IF(G1139&gt;=33,"D","E")))))))</f>
        <v>A2</v>
      </c>
      <c r="I1139" s="261">
        <v>7.5</v>
      </c>
      <c r="J1139" s="261">
        <v>4</v>
      </c>
      <c r="K1139" s="261">
        <v>5</v>
      </c>
      <c r="L1139" s="262">
        <v>57</v>
      </c>
      <c r="M1139" s="159">
        <f>SUM(I1139:L1139)</f>
        <v>73.5</v>
      </c>
      <c r="N1139" s="230" t="str">
        <f t="shared" ref="N1139:N1143" si="124">IF(M1139&gt;=91,"A1",IF(M1139&gt;=81,"A2",IF(M1139&gt;=71,"B1",IF(M1139&gt;=61,"B2",IF(M1139&gt;=51,"C1",IF(M1139&gt;=41,"C2",IF(M1139&gt;=33,"D","E")))))))</f>
        <v>B1</v>
      </c>
    </row>
    <row r="1140" spans="2:14" ht="16.5" x14ac:dyDescent="0.3">
      <c r="B1140" s="219" t="s">
        <v>12</v>
      </c>
      <c r="C1140" s="277">
        <v>8</v>
      </c>
      <c r="D1140" s="261">
        <v>4.5</v>
      </c>
      <c r="E1140" s="261">
        <v>4</v>
      </c>
      <c r="F1140" s="261">
        <v>58</v>
      </c>
      <c r="G1140" s="223">
        <f t="shared" ref="G1140:G1143" si="125">SUM(C1140:F1140)</f>
        <v>74.5</v>
      </c>
      <c r="H1140" s="261" t="str">
        <f t="shared" si="123"/>
        <v>B1</v>
      </c>
      <c r="I1140" s="261">
        <v>7.25</v>
      </c>
      <c r="J1140" s="261">
        <v>4</v>
      </c>
      <c r="K1140" s="261">
        <v>5</v>
      </c>
      <c r="L1140" s="264">
        <v>67</v>
      </c>
      <c r="M1140" s="159">
        <f t="shared" ref="M1140:M1147" si="126">SUM(I1140:L1140)</f>
        <v>83.25</v>
      </c>
      <c r="N1140" s="230" t="str">
        <f t="shared" si="124"/>
        <v>A2</v>
      </c>
    </row>
    <row r="1141" spans="2:14" ht="16.5" x14ac:dyDescent="0.3">
      <c r="B1141" s="219" t="s">
        <v>504</v>
      </c>
      <c r="C1141" s="261">
        <v>9.25</v>
      </c>
      <c r="D1141" s="261">
        <v>5</v>
      </c>
      <c r="E1141" s="261">
        <v>5</v>
      </c>
      <c r="F1141" s="261">
        <v>71</v>
      </c>
      <c r="G1141" s="223">
        <f t="shared" si="125"/>
        <v>90.25</v>
      </c>
      <c r="H1141" s="261" t="str">
        <f t="shared" si="123"/>
        <v>A2</v>
      </c>
      <c r="I1141" s="261">
        <v>9.5</v>
      </c>
      <c r="J1141" s="261">
        <v>5</v>
      </c>
      <c r="K1141" s="261">
        <v>5</v>
      </c>
      <c r="L1141" s="262">
        <v>68</v>
      </c>
      <c r="M1141" s="159">
        <f t="shared" si="126"/>
        <v>87.5</v>
      </c>
      <c r="N1141" s="230" t="str">
        <f t="shared" si="124"/>
        <v>A2</v>
      </c>
    </row>
    <row r="1142" spans="2:14" ht="16.5" x14ac:dyDescent="0.3">
      <c r="B1142" s="219" t="s">
        <v>22</v>
      </c>
      <c r="C1142" s="261">
        <v>9</v>
      </c>
      <c r="D1142" s="261">
        <v>5</v>
      </c>
      <c r="E1142" s="261">
        <v>4</v>
      </c>
      <c r="F1142" s="261">
        <v>69.5</v>
      </c>
      <c r="G1142" s="223">
        <f t="shared" si="125"/>
        <v>87.5</v>
      </c>
      <c r="H1142" s="261" t="str">
        <f t="shared" si="123"/>
        <v>A2</v>
      </c>
      <c r="I1142" s="262">
        <v>9.25</v>
      </c>
      <c r="J1142" s="264">
        <v>4</v>
      </c>
      <c r="K1142" s="264">
        <v>5</v>
      </c>
      <c r="L1142" s="261">
        <v>75</v>
      </c>
      <c r="M1142" s="159">
        <f t="shared" si="126"/>
        <v>93.25</v>
      </c>
      <c r="N1142" s="230" t="str">
        <f t="shared" si="124"/>
        <v>A1</v>
      </c>
    </row>
    <row r="1143" spans="2:14" ht="16.5" x14ac:dyDescent="0.3">
      <c r="B1143" s="219" t="s">
        <v>25</v>
      </c>
      <c r="C1143" s="261">
        <v>9</v>
      </c>
      <c r="D1143" s="261">
        <v>4</v>
      </c>
      <c r="E1143" s="261">
        <v>4</v>
      </c>
      <c r="F1143" s="261">
        <v>58.5</v>
      </c>
      <c r="G1143" s="223">
        <f t="shared" si="125"/>
        <v>75.5</v>
      </c>
      <c r="H1143" s="261"/>
      <c r="I1143" s="261">
        <v>8.5</v>
      </c>
      <c r="J1143" s="261">
        <v>4</v>
      </c>
      <c r="K1143" s="261">
        <v>4</v>
      </c>
      <c r="L1143" s="262">
        <v>70.5</v>
      </c>
      <c r="M1143" s="159">
        <f t="shared" si="126"/>
        <v>87</v>
      </c>
      <c r="N1143" s="230" t="str">
        <f t="shared" si="124"/>
        <v>A2</v>
      </c>
    </row>
    <row r="1144" spans="2:14" ht="16.5" x14ac:dyDescent="0.3">
      <c r="B1144" s="219" t="s">
        <v>505</v>
      </c>
      <c r="C1144" s="220"/>
      <c r="D1144" s="220"/>
      <c r="E1144" s="220"/>
      <c r="F1144" s="279">
        <v>37</v>
      </c>
      <c r="G1144" s="159">
        <f t="shared" ref="G1144:G1147" si="127">SUM(C1144:F1144)</f>
        <v>37</v>
      </c>
      <c r="H1144" s="176"/>
      <c r="I1144" s="220"/>
      <c r="J1144" s="220"/>
      <c r="K1144" s="220"/>
      <c r="L1144" s="7">
        <v>50</v>
      </c>
      <c r="M1144" s="159">
        <f t="shared" si="126"/>
        <v>50</v>
      </c>
      <c r="N1144" s="224"/>
    </row>
    <row r="1145" spans="2:14" ht="16.5" x14ac:dyDescent="0.3">
      <c r="B1145" s="219" t="s">
        <v>487</v>
      </c>
      <c r="C1145" s="220"/>
      <c r="D1145" s="220"/>
      <c r="E1145" s="220"/>
      <c r="F1145" s="155">
        <v>46.5</v>
      </c>
      <c r="G1145" s="159">
        <f t="shared" si="127"/>
        <v>46.5</v>
      </c>
      <c r="H1145" s="223"/>
      <c r="I1145" s="220"/>
      <c r="J1145" s="220"/>
      <c r="K1145" s="220"/>
      <c r="L1145" s="7">
        <v>46</v>
      </c>
      <c r="M1145" s="159">
        <f t="shared" si="126"/>
        <v>46</v>
      </c>
      <c r="N1145" s="224"/>
    </row>
    <row r="1146" spans="2:14" ht="16.5" x14ac:dyDescent="0.3">
      <c r="B1146" s="219" t="s">
        <v>506</v>
      </c>
      <c r="C1146" s="220"/>
      <c r="D1146" s="220"/>
      <c r="E1146" s="220"/>
      <c r="F1146" s="220">
        <v>43</v>
      </c>
      <c r="G1146" s="159">
        <f t="shared" si="127"/>
        <v>43</v>
      </c>
      <c r="H1146" s="223"/>
      <c r="I1146" s="220"/>
      <c r="J1146" s="220"/>
      <c r="K1146" s="220"/>
      <c r="L1146" s="7">
        <v>44</v>
      </c>
      <c r="M1146" s="159">
        <f t="shared" si="126"/>
        <v>44</v>
      </c>
      <c r="N1146" s="224"/>
    </row>
    <row r="1147" spans="2:14" ht="16.5" x14ac:dyDescent="0.3">
      <c r="B1147" s="219" t="s">
        <v>557</v>
      </c>
      <c r="C1147" s="220"/>
      <c r="D1147" s="220"/>
      <c r="E1147" s="220"/>
      <c r="F1147" s="220">
        <v>21</v>
      </c>
      <c r="G1147" s="159">
        <f t="shared" si="127"/>
        <v>21</v>
      </c>
      <c r="H1147" s="218"/>
      <c r="I1147" s="220"/>
      <c r="J1147" s="220"/>
      <c r="K1147" s="220"/>
      <c r="L1147" s="7">
        <v>22.5</v>
      </c>
      <c r="M1147" s="159">
        <f t="shared" si="126"/>
        <v>22.5</v>
      </c>
      <c r="N1147" s="224"/>
    </row>
    <row r="1148" spans="2:14" ht="30.75" customHeight="1" x14ac:dyDescent="0.3">
      <c r="B1148" s="231" t="s">
        <v>536</v>
      </c>
      <c r="C1148" s="463">
        <v>500</v>
      </c>
      <c r="D1148" s="463"/>
      <c r="E1148" s="486" t="s">
        <v>538</v>
      </c>
      <c r="F1148" s="486"/>
      <c r="G1148" s="465">
        <f>C1149*100/500</f>
        <v>83.55</v>
      </c>
      <c r="H1148" s="503"/>
      <c r="I1148" s="486" t="s">
        <v>558</v>
      </c>
      <c r="J1148" s="486"/>
      <c r="K1148" s="222">
        <v>500</v>
      </c>
      <c r="L1148" s="486" t="s">
        <v>560</v>
      </c>
      <c r="M1148" s="486"/>
      <c r="N1148" s="224">
        <f>K1149*100/500</f>
        <v>84.9</v>
      </c>
    </row>
    <row r="1149" spans="2:14" ht="25.5" customHeight="1" x14ac:dyDescent="0.3">
      <c r="B1149" s="231" t="s">
        <v>537</v>
      </c>
      <c r="C1149" s="511">
        <f>SUM(G1139:G1143)</f>
        <v>417.75</v>
      </c>
      <c r="D1149" s="511"/>
      <c r="E1149" s="486" t="s">
        <v>539</v>
      </c>
      <c r="F1149" s="486"/>
      <c r="G1149" s="509" t="str">
        <f>IF(G1148&gt;=91,"A1",IF(G1148&gt;=81,"A2",IF(G1148&gt;=71,"B1",IF(G1148&gt;=61,"B2",IF(G1148&gt;=51,"C1",IF(G1148&gt;=41,"C2",IF(G1148&gt;=33,"D","E")))))))</f>
        <v>A2</v>
      </c>
      <c r="H1149" s="510"/>
      <c r="I1149" s="486" t="s">
        <v>559</v>
      </c>
      <c r="J1149" s="486"/>
      <c r="K1149" s="216">
        <f>SUM(M1139:M1143)</f>
        <v>424.5</v>
      </c>
      <c r="L1149" s="486" t="s">
        <v>561</v>
      </c>
      <c r="M1149" s="486"/>
      <c r="N1149" s="230" t="str">
        <f>IF(N1148&gt;=91,"A1",IF(N1148&gt;=81,"A2",IF(N1148&gt;=71,"B1",IF(N1148&gt;=61,"B2",IF(N1148&gt;=51,"C1",IF(N1148&gt;=41,"C2",IF(N1148&gt;=33,"D","E")))))))</f>
        <v>A2</v>
      </c>
    </row>
    <row r="1150" spans="2:14" ht="35.25" customHeight="1" x14ac:dyDescent="0.3">
      <c r="B1150" s="512" t="s">
        <v>556</v>
      </c>
      <c r="C1150" s="513"/>
      <c r="D1150" s="514"/>
      <c r="E1150" s="515">
        <f>C1149+K1149</f>
        <v>842.25</v>
      </c>
      <c r="F1150" s="516"/>
      <c r="G1150" s="490" t="s">
        <v>562</v>
      </c>
      <c r="H1150" s="491"/>
      <c r="I1150" s="492"/>
      <c r="J1150" s="278">
        <f>E1150*100/1000</f>
        <v>84.224999999999994</v>
      </c>
      <c r="K1150" s="266" t="s">
        <v>507</v>
      </c>
      <c r="L1150" s="266"/>
      <c r="M1150" s="517" t="str">
        <f>IF(J1150&gt;=91,"A1",IF(J1150&gt;=81,"A2",IF(J1150&gt;=71,"B1",IF(J1150&gt;=61,"B2",IF(J1150&gt;=51,"C1",IF(J1150&gt;=41,"C2",IF(J1150&gt;=33,"D","E")))))))</f>
        <v>A2</v>
      </c>
      <c r="N1150" s="518"/>
    </row>
    <row r="1151" spans="2:14" x14ac:dyDescent="0.25">
      <c r="B1151" s="547" t="s">
        <v>373</v>
      </c>
      <c r="C1151" s="548"/>
      <c r="D1151" s="548"/>
      <c r="E1151" s="548"/>
      <c r="F1151" s="548"/>
      <c r="G1151" s="548"/>
      <c r="H1151" s="548"/>
      <c r="I1151" s="548"/>
      <c r="J1151" s="548"/>
      <c r="K1151" s="548"/>
      <c r="L1151" s="548"/>
      <c r="M1151" s="548"/>
      <c r="N1151" s="549"/>
    </row>
    <row r="1152" spans="2:14" ht="16.5" x14ac:dyDescent="0.3">
      <c r="B1152" s="478" t="s">
        <v>375</v>
      </c>
      <c r="C1152" s="463"/>
      <c r="D1152" s="463"/>
      <c r="E1152" s="463"/>
      <c r="F1152" s="463"/>
      <c r="G1152" s="463" t="s">
        <v>376</v>
      </c>
      <c r="H1152" s="463"/>
      <c r="I1152" s="463"/>
      <c r="J1152" s="463"/>
      <c r="K1152" s="463"/>
      <c r="L1152" s="463" t="s">
        <v>508</v>
      </c>
      <c r="M1152" s="463"/>
      <c r="N1152" s="464"/>
    </row>
    <row r="1153" spans="2:14" ht="16.5" x14ac:dyDescent="0.3">
      <c r="B1153" s="476" t="s">
        <v>377</v>
      </c>
      <c r="C1153" s="477"/>
      <c r="D1153" s="477"/>
      <c r="E1153" s="477"/>
      <c r="F1153" s="477"/>
      <c r="G1153" s="463" t="s">
        <v>404</v>
      </c>
      <c r="H1153" s="463"/>
      <c r="I1153" s="463"/>
      <c r="J1153" s="463"/>
      <c r="K1153" s="463"/>
      <c r="L1153" s="463" t="s">
        <v>404</v>
      </c>
      <c r="M1153" s="463"/>
      <c r="N1153" s="464"/>
    </row>
    <row r="1154" spans="2:14" ht="16.5" x14ac:dyDescent="0.3">
      <c r="B1154" s="478" t="s">
        <v>378</v>
      </c>
      <c r="C1154" s="463"/>
      <c r="D1154" s="463"/>
      <c r="E1154" s="463"/>
      <c r="F1154" s="463"/>
      <c r="G1154" s="463"/>
      <c r="H1154" s="463"/>
      <c r="I1154" s="463"/>
      <c r="J1154" s="463"/>
      <c r="K1154" s="463"/>
      <c r="L1154" s="463"/>
      <c r="M1154" s="463"/>
      <c r="N1154" s="464"/>
    </row>
    <row r="1155" spans="2:14" ht="16.5" x14ac:dyDescent="0.3">
      <c r="B1155" s="478" t="s">
        <v>375</v>
      </c>
      <c r="C1155" s="463"/>
      <c r="D1155" s="463"/>
      <c r="E1155" s="463"/>
      <c r="F1155" s="463"/>
      <c r="G1155" s="463" t="s">
        <v>376</v>
      </c>
      <c r="H1155" s="463"/>
      <c r="I1155" s="463"/>
      <c r="J1155" s="463"/>
      <c r="K1155" s="463"/>
      <c r="L1155" s="463" t="s">
        <v>508</v>
      </c>
      <c r="M1155" s="463"/>
      <c r="N1155" s="464"/>
    </row>
    <row r="1156" spans="2:14" ht="16.5" x14ac:dyDescent="0.3">
      <c r="B1156" s="474" t="s">
        <v>379</v>
      </c>
      <c r="C1156" s="475"/>
      <c r="D1156" s="475"/>
      <c r="E1156" s="475"/>
      <c r="F1156" s="475"/>
      <c r="G1156" s="463" t="s">
        <v>399</v>
      </c>
      <c r="H1156" s="463"/>
      <c r="I1156" s="463"/>
      <c r="J1156" s="463"/>
      <c r="K1156" s="463"/>
      <c r="L1156" s="463" t="s">
        <v>399</v>
      </c>
      <c r="M1156" s="463"/>
      <c r="N1156" s="464"/>
    </row>
    <row r="1157" spans="2:14" ht="16.5" x14ac:dyDescent="0.3">
      <c r="B1157" s="474" t="s">
        <v>380</v>
      </c>
      <c r="C1157" s="475"/>
      <c r="D1157" s="475"/>
      <c r="E1157" s="475"/>
      <c r="F1157" s="475"/>
      <c r="G1157" s="463" t="s">
        <v>399</v>
      </c>
      <c r="H1157" s="463"/>
      <c r="I1157" s="463"/>
      <c r="J1157" s="463"/>
      <c r="K1157" s="463"/>
      <c r="L1157" s="463" t="s">
        <v>399</v>
      </c>
      <c r="M1157" s="463"/>
      <c r="N1157" s="464"/>
    </row>
    <row r="1158" spans="2:14" ht="16.5" x14ac:dyDescent="0.3">
      <c r="B1158" s="504" t="s">
        <v>381</v>
      </c>
      <c r="C1158" s="505"/>
      <c r="D1158" s="505"/>
      <c r="E1158" s="505"/>
      <c r="F1158" s="506"/>
      <c r="G1158" s="465" t="s">
        <v>394</v>
      </c>
      <c r="H1158" s="466"/>
      <c r="I1158" s="466"/>
      <c r="J1158" s="466"/>
      <c r="K1158" s="503"/>
      <c r="L1158" s="465" t="s">
        <v>399</v>
      </c>
      <c r="M1158" s="466"/>
      <c r="N1158" s="467"/>
    </row>
    <row r="1159" spans="2:14" ht="16.5" x14ac:dyDescent="0.3">
      <c r="B1159" s="504" t="s">
        <v>382</v>
      </c>
      <c r="C1159" s="505"/>
      <c r="D1159" s="505"/>
      <c r="E1159" s="505"/>
      <c r="F1159" s="506"/>
      <c r="G1159" s="465" t="s">
        <v>394</v>
      </c>
      <c r="H1159" s="466"/>
      <c r="I1159" s="466"/>
      <c r="J1159" s="466"/>
      <c r="K1159" s="503"/>
      <c r="L1159" s="465" t="s">
        <v>394</v>
      </c>
      <c r="M1159" s="466"/>
      <c r="N1159" s="467"/>
    </row>
    <row r="1160" spans="2:14" ht="16.5" x14ac:dyDescent="0.3">
      <c r="B1160" s="478" t="s">
        <v>383</v>
      </c>
      <c r="C1160" s="463"/>
      <c r="D1160" s="463"/>
      <c r="E1160" s="463"/>
      <c r="F1160" s="463"/>
      <c r="G1160" s="463"/>
      <c r="H1160" s="463"/>
      <c r="I1160" s="463"/>
      <c r="J1160" s="463"/>
      <c r="K1160" s="463"/>
      <c r="L1160" s="463"/>
      <c r="M1160" s="463"/>
      <c r="N1160" s="464"/>
    </row>
    <row r="1161" spans="2:14" ht="16.5" x14ac:dyDescent="0.3">
      <c r="B1161" s="478" t="s">
        <v>375</v>
      </c>
      <c r="C1161" s="463"/>
      <c r="D1161" s="463"/>
      <c r="E1161" s="463"/>
      <c r="F1161" s="463"/>
      <c r="G1161" s="463" t="s">
        <v>376</v>
      </c>
      <c r="H1161" s="463"/>
      <c r="I1161" s="463"/>
      <c r="J1161" s="463"/>
      <c r="K1161" s="463"/>
      <c r="L1161" s="463" t="s">
        <v>508</v>
      </c>
      <c r="M1161" s="463"/>
      <c r="N1161" s="464"/>
    </row>
    <row r="1162" spans="2:14" ht="16.5" x14ac:dyDescent="0.3">
      <c r="B1162" s="476" t="s">
        <v>384</v>
      </c>
      <c r="C1162" s="477"/>
      <c r="D1162" s="477"/>
      <c r="E1162" s="477"/>
      <c r="F1162" s="477"/>
      <c r="G1162" s="477"/>
      <c r="H1162" s="545" t="s">
        <v>567</v>
      </c>
      <c r="I1162" s="545"/>
      <c r="J1162" s="545"/>
      <c r="K1162" s="545"/>
      <c r="L1162" s="545"/>
      <c r="M1162" s="545"/>
      <c r="N1162" s="546"/>
    </row>
    <row r="1163" spans="2:14" ht="16.5" x14ac:dyDescent="0.3">
      <c r="B1163" s="221" t="s">
        <v>385</v>
      </c>
      <c r="C1163" s="537" t="s">
        <v>584</v>
      </c>
      <c r="D1163" s="538"/>
      <c r="E1163" s="538"/>
      <c r="F1163" s="538"/>
      <c r="G1163" s="538"/>
      <c r="H1163" s="226" t="s">
        <v>509</v>
      </c>
      <c r="I1163" s="226"/>
      <c r="J1163" s="227"/>
      <c r="K1163" s="227" t="s">
        <v>588</v>
      </c>
      <c r="L1163" s="227"/>
      <c r="M1163" s="227"/>
      <c r="N1163" s="228"/>
    </row>
    <row r="1164" spans="2:14" ht="15" customHeight="1" x14ac:dyDescent="0.25">
      <c r="B1164" s="483" t="s">
        <v>510</v>
      </c>
      <c r="C1164" s="484"/>
      <c r="D1164" s="484"/>
      <c r="E1164" s="484"/>
      <c r="F1164" s="484"/>
      <c r="G1164" s="519"/>
      <c r="H1164" s="533" t="s">
        <v>511</v>
      </c>
      <c r="I1164" s="484"/>
      <c r="J1164" s="484"/>
      <c r="K1164" s="484"/>
      <c r="L1164" s="484"/>
      <c r="M1164" s="484"/>
      <c r="N1164" s="485"/>
    </row>
    <row r="1165" spans="2:14" ht="15" customHeight="1" x14ac:dyDescent="0.25">
      <c r="B1165" s="479"/>
      <c r="C1165" s="480"/>
      <c r="D1165" s="480"/>
      <c r="E1165" s="480"/>
      <c r="F1165" s="480"/>
      <c r="G1165" s="523"/>
      <c r="H1165" s="536"/>
      <c r="I1165" s="480"/>
      <c r="J1165" s="480"/>
      <c r="K1165" s="480"/>
      <c r="L1165" s="480"/>
      <c r="M1165" s="480"/>
      <c r="N1165" s="481"/>
    </row>
    <row r="1166" spans="2:14" ht="0.75" customHeight="1" x14ac:dyDescent="0.3">
      <c r="B1166" s="221"/>
      <c r="C1166" s="222"/>
      <c r="D1166" s="222"/>
      <c r="E1166" s="170"/>
      <c r="F1166" s="170"/>
      <c r="G1166" s="170"/>
      <c r="H1166" s="170"/>
      <c r="I1166" s="170"/>
      <c r="J1166" s="170"/>
      <c r="K1166" s="222"/>
      <c r="L1166" s="222"/>
      <c r="M1166" s="222"/>
      <c r="N1166" s="171"/>
    </row>
    <row r="1167" spans="2:14" ht="1.5" hidden="1" customHeight="1" x14ac:dyDescent="0.3">
      <c r="B1167" s="221"/>
      <c r="C1167" s="222"/>
      <c r="D1167" s="222"/>
      <c r="E1167" s="170"/>
      <c r="F1167" s="170"/>
      <c r="G1167" s="170"/>
      <c r="H1167" s="170"/>
      <c r="I1167" s="170"/>
      <c r="J1167" s="170"/>
      <c r="K1167" s="222"/>
      <c r="L1167" s="222"/>
      <c r="M1167" s="222"/>
      <c r="N1167" s="171"/>
    </row>
    <row r="1168" spans="2:14" ht="12" customHeight="1" x14ac:dyDescent="0.3">
      <c r="B1168" s="482"/>
      <c r="C1168" s="466"/>
      <c r="D1168" s="466"/>
      <c r="E1168" s="466"/>
      <c r="F1168" s="466"/>
      <c r="G1168" s="466"/>
      <c r="H1168" s="466"/>
      <c r="I1168" s="466"/>
      <c r="J1168" s="466"/>
      <c r="K1168" s="466"/>
      <c r="L1168" s="466"/>
      <c r="M1168" s="466"/>
      <c r="N1168" s="467"/>
    </row>
    <row r="1169" spans="2:14" ht="16.5" x14ac:dyDescent="0.3">
      <c r="B1169" s="478" t="s">
        <v>386</v>
      </c>
      <c r="C1169" s="463"/>
      <c r="D1169" s="463"/>
      <c r="E1169" s="463"/>
      <c r="F1169" s="463"/>
      <c r="G1169" s="463"/>
      <c r="H1169" s="463"/>
      <c r="I1169" s="465" t="s">
        <v>387</v>
      </c>
      <c r="J1169" s="466"/>
      <c r="K1169" s="466"/>
      <c r="L1169" s="466"/>
      <c r="M1169" s="466"/>
      <c r="N1169" s="467"/>
    </row>
    <row r="1170" spans="2:14" ht="16.5" x14ac:dyDescent="0.3">
      <c r="B1170" s="219" t="s">
        <v>388</v>
      </c>
      <c r="C1170" s="463" t="s">
        <v>19</v>
      </c>
      <c r="D1170" s="463"/>
      <c r="E1170" s="465" t="s">
        <v>388</v>
      </c>
      <c r="F1170" s="503"/>
      <c r="G1170" s="463" t="s">
        <v>19</v>
      </c>
      <c r="H1170" s="463"/>
      <c r="I1170" s="267"/>
      <c r="J1170" s="254"/>
      <c r="K1170" s="268" t="s">
        <v>389</v>
      </c>
      <c r="L1170" s="226"/>
      <c r="M1170" s="269" t="s">
        <v>19</v>
      </c>
      <c r="N1170" s="256"/>
    </row>
    <row r="1171" spans="2:14" ht="16.5" x14ac:dyDescent="0.3">
      <c r="B1171" s="219" t="s">
        <v>390</v>
      </c>
      <c r="C1171" s="463" t="s">
        <v>391</v>
      </c>
      <c r="D1171" s="463"/>
      <c r="E1171" s="463" t="s">
        <v>392</v>
      </c>
      <c r="F1171" s="463"/>
      <c r="G1171" s="463" t="s">
        <v>393</v>
      </c>
      <c r="H1171" s="463"/>
      <c r="I1171" s="267"/>
      <c r="J1171" s="254"/>
      <c r="K1171" s="465">
        <v>3</v>
      </c>
      <c r="L1171" s="503"/>
      <c r="M1171" s="249" t="s">
        <v>394</v>
      </c>
      <c r="N1171" s="256"/>
    </row>
    <row r="1172" spans="2:14" ht="16.5" x14ac:dyDescent="0.3">
      <c r="B1172" s="219" t="s">
        <v>395</v>
      </c>
      <c r="C1172" s="463" t="s">
        <v>396</v>
      </c>
      <c r="D1172" s="463"/>
      <c r="E1172" s="463" t="s">
        <v>397</v>
      </c>
      <c r="F1172" s="463"/>
      <c r="G1172" s="463" t="s">
        <v>398</v>
      </c>
      <c r="H1172" s="463"/>
      <c r="I1172" s="267"/>
      <c r="J1172" s="254"/>
      <c r="K1172" s="465">
        <v>2</v>
      </c>
      <c r="L1172" s="503"/>
      <c r="M1172" s="249" t="s">
        <v>399</v>
      </c>
      <c r="N1172" s="256"/>
    </row>
    <row r="1173" spans="2:14" ht="16.5" x14ac:dyDescent="0.3">
      <c r="B1173" s="219" t="s">
        <v>400</v>
      </c>
      <c r="C1173" s="463" t="s">
        <v>401</v>
      </c>
      <c r="D1173" s="463"/>
      <c r="E1173" s="463" t="s">
        <v>402</v>
      </c>
      <c r="F1173" s="463"/>
      <c r="G1173" s="463" t="s">
        <v>403</v>
      </c>
      <c r="H1173" s="463"/>
      <c r="I1173" s="267"/>
      <c r="J1173" s="254"/>
      <c r="K1173" s="465">
        <v>1</v>
      </c>
      <c r="L1173" s="503"/>
      <c r="M1173" s="249" t="s">
        <v>404</v>
      </c>
      <c r="N1173" s="256"/>
    </row>
    <row r="1174" spans="2:14" ht="17.25" thickBot="1" x14ac:dyDescent="0.35">
      <c r="B1174" s="270" t="s">
        <v>405</v>
      </c>
      <c r="C1174" s="544" t="s">
        <v>406</v>
      </c>
      <c r="D1174" s="544"/>
      <c r="E1174" s="544" t="s">
        <v>407</v>
      </c>
      <c r="F1174" s="544"/>
      <c r="G1174" s="544" t="s">
        <v>408</v>
      </c>
      <c r="H1174" s="544"/>
      <c r="I1174" s="271"/>
      <c r="J1174" s="272"/>
      <c r="K1174" s="272"/>
      <c r="L1174" s="272"/>
      <c r="M1174" s="272"/>
      <c r="N1174" s="273"/>
    </row>
    <row r="1175" spans="2:14" ht="15.75" thickBot="1" x14ac:dyDescent="0.3"/>
    <row r="1176" spans="2:14" x14ac:dyDescent="0.25">
      <c r="B1176" s="495" t="s">
        <v>495</v>
      </c>
      <c r="C1176" s="496"/>
      <c r="D1176" s="496"/>
      <c r="E1176" s="496"/>
      <c r="F1176" s="496"/>
      <c r="G1176" s="496"/>
      <c r="H1176" s="496"/>
      <c r="I1176" s="496"/>
      <c r="J1176" s="496"/>
      <c r="K1176" s="497" t="s">
        <v>496</v>
      </c>
      <c r="L1176" s="497"/>
      <c r="M1176" s="497"/>
      <c r="N1176" s="498"/>
    </row>
    <row r="1177" spans="2:14" ht="26.25" customHeight="1" x14ac:dyDescent="0.3">
      <c r="B1177" s="499" t="s">
        <v>528</v>
      </c>
      <c r="C1177" s="500"/>
      <c r="D1177" s="500"/>
      <c r="E1177" s="500"/>
      <c r="F1177" s="500"/>
      <c r="G1177" s="500"/>
      <c r="H1177" s="500"/>
      <c r="I1177" s="500"/>
      <c r="J1177" s="500"/>
      <c r="K1177" s="500"/>
      <c r="L1177" s="500"/>
      <c r="M1177" s="500"/>
      <c r="N1177" s="501"/>
    </row>
    <row r="1178" spans="2:14" ht="15" customHeight="1" x14ac:dyDescent="0.25">
      <c r="B1178" s="251"/>
      <c r="C1178" s="502" t="s">
        <v>497</v>
      </c>
      <c r="D1178" s="502"/>
      <c r="E1178" s="229" t="s">
        <v>498</v>
      </c>
      <c r="F1178" s="139"/>
      <c r="G1178" s="508"/>
      <c r="H1178" s="508"/>
      <c r="J1178" s="139" t="s">
        <v>499</v>
      </c>
      <c r="K1178" s="139"/>
      <c r="L1178" s="152" t="s">
        <v>500</v>
      </c>
      <c r="N1178" s="156"/>
    </row>
    <row r="1179" spans="2:14" ht="16.5" x14ac:dyDescent="0.3">
      <c r="B1179" s="479" t="s">
        <v>512</v>
      </c>
      <c r="C1179" s="480"/>
      <c r="D1179" s="480"/>
      <c r="E1179" s="480"/>
      <c r="F1179" s="480"/>
      <c r="G1179" s="480"/>
      <c r="H1179" s="480"/>
      <c r="I1179" s="480"/>
      <c r="J1179" s="480"/>
      <c r="K1179" s="480"/>
      <c r="L1179" s="480"/>
      <c r="M1179" s="480"/>
      <c r="N1179" s="481"/>
    </row>
    <row r="1180" spans="2:14" ht="16.5" x14ac:dyDescent="0.3">
      <c r="B1180" s="482" t="s">
        <v>513</v>
      </c>
      <c r="C1180" s="466"/>
      <c r="D1180" s="466"/>
      <c r="E1180" s="466"/>
      <c r="F1180" s="466"/>
      <c r="G1180" s="466"/>
      <c r="H1180" s="466"/>
      <c r="I1180" s="466"/>
      <c r="J1180" s="466"/>
      <c r="K1180" s="466"/>
      <c r="L1180" s="466"/>
      <c r="M1180" s="466"/>
      <c r="N1180" s="467"/>
    </row>
    <row r="1181" spans="2:14" ht="16.5" x14ac:dyDescent="0.3">
      <c r="B1181" s="483" t="s">
        <v>501</v>
      </c>
      <c r="C1181" s="484"/>
      <c r="D1181" s="484"/>
      <c r="E1181" s="484"/>
      <c r="F1181" s="484"/>
      <c r="G1181" s="484"/>
      <c r="H1181" s="484"/>
      <c r="I1181" s="484"/>
      <c r="J1181" s="484"/>
      <c r="K1181" s="484"/>
      <c r="L1181" s="484"/>
      <c r="M1181" s="484"/>
      <c r="N1181" s="485"/>
    </row>
    <row r="1182" spans="2:14" ht="16.5" x14ac:dyDescent="0.3">
      <c r="B1182" s="493" t="s">
        <v>520</v>
      </c>
      <c r="C1182" s="494"/>
      <c r="D1182" s="252">
        <v>25</v>
      </c>
      <c r="E1182" s="252"/>
      <c r="F1182" s="252"/>
      <c r="G1182" s="252"/>
      <c r="H1182" s="253" t="s">
        <v>519</v>
      </c>
      <c r="I1182" s="252"/>
      <c r="J1182" s="253"/>
      <c r="K1182" s="542" t="s">
        <v>90</v>
      </c>
      <c r="L1182" s="542"/>
      <c r="M1182" s="252"/>
      <c r="N1182" s="276"/>
    </row>
    <row r="1183" spans="2:14" ht="15.75" customHeight="1" x14ac:dyDescent="0.3">
      <c r="B1183" s="461" t="s">
        <v>521</v>
      </c>
      <c r="C1183" s="462"/>
      <c r="D1183" s="468">
        <v>40391</v>
      </c>
      <c r="E1183" s="469"/>
      <c r="F1183" s="254"/>
      <c r="G1183" s="254"/>
      <c r="H1183" s="255" t="s">
        <v>522</v>
      </c>
      <c r="I1183" s="254"/>
      <c r="J1183" s="255"/>
      <c r="K1183" s="469">
        <v>953</v>
      </c>
      <c r="L1183" s="469"/>
      <c r="M1183" s="254"/>
      <c r="N1183" s="256"/>
    </row>
    <row r="1184" spans="2:14" ht="28.5" customHeight="1" x14ac:dyDescent="0.3">
      <c r="B1184" s="470" t="s">
        <v>523</v>
      </c>
      <c r="C1184" s="471"/>
      <c r="D1184" s="472" t="s">
        <v>168</v>
      </c>
      <c r="E1184" s="472"/>
      <c r="F1184" s="472" t="e">
        <f>VLOOKUP(#REF!,PROFILE!#REF!,3,0)</f>
        <v>#REF!</v>
      </c>
      <c r="G1184" s="472"/>
      <c r="H1184" s="257" t="s">
        <v>524</v>
      </c>
      <c r="I1184" s="257"/>
      <c r="J1184" s="259"/>
      <c r="K1184" s="472" t="s">
        <v>169</v>
      </c>
      <c r="L1184" s="472"/>
      <c r="M1184" s="472" t="e">
        <f>VLOOKUP(F1183,PROFILE!C1161:J1186,2,0)</f>
        <v>#N/A</v>
      </c>
      <c r="N1184" s="473"/>
    </row>
    <row r="1185" spans="2:14" ht="16.5" x14ac:dyDescent="0.3">
      <c r="B1185" s="487" t="s">
        <v>502</v>
      </c>
      <c r="C1185" s="488"/>
      <c r="D1185" s="488"/>
      <c r="E1185" s="488"/>
      <c r="F1185" s="488"/>
      <c r="G1185" s="488"/>
      <c r="H1185" s="488"/>
      <c r="I1185" s="488"/>
      <c r="J1185" s="488"/>
      <c r="K1185" s="488"/>
      <c r="L1185" s="488"/>
      <c r="M1185" s="488"/>
      <c r="N1185" s="489"/>
    </row>
    <row r="1186" spans="2:14" ht="19.5" customHeight="1" x14ac:dyDescent="0.25">
      <c r="B1186" s="507" t="s">
        <v>503</v>
      </c>
      <c r="C1186" s="459" t="s">
        <v>525</v>
      </c>
      <c r="D1186" s="459"/>
      <c r="E1186" s="459"/>
      <c r="F1186" s="459"/>
      <c r="G1186" s="459"/>
      <c r="H1186" s="459"/>
      <c r="I1186" s="459" t="s">
        <v>526</v>
      </c>
      <c r="J1186" s="459"/>
      <c r="K1186" s="459"/>
      <c r="L1186" s="459"/>
      <c r="M1186" s="459"/>
      <c r="N1186" s="460"/>
    </row>
    <row r="1187" spans="2:14" ht="70.5" customHeight="1" x14ac:dyDescent="0.25">
      <c r="B1187" s="507"/>
      <c r="C1187" s="153" t="s">
        <v>515</v>
      </c>
      <c r="D1187" s="153" t="s">
        <v>516</v>
      </c>
      <c r="E1187" s="153" t="s">
        <v>527</v>
      </c>
      <c r="F1187" s="153" t="s">
        <v>514</v>
      </c>
      <c r="G1187" s="153" t="s">
        <v>518</v>
      </c>
      <c r="H1187" s="223" t="s">
        <v>34</v>
      </c>
      <c r="I1187" s="153" t="s">
        <v>515</v>
      </c>
      <c r="J1187" s="153" t="s">
        <v>516</v>
      </c>
      <c r="K1187" s="153" t="s">
        <v>527</v>
      </c>
      <c r="L1187" s="153" t="s">
        <v>517</v>
      </c>
      <c r="M1187" s="153" t="s">
        <v>518</v>
      </c>
      <c r="N1187" s="224" t="s">
        <v>34</v>
      </c>
    </row>
    <row r="1188" spans="2:14" ht="16.5" x14ac:dyDescent="0.3">
      <c r="B1188" s="219" t="s">
        <v>11</v>
      </c>
      <c r="C1188" s="277">
        <v>7.25</v>
      </c>
      <c r="D1188" s="261">
        <v>5</v>
      </c>
      <c r="E1188" s="261">
        <v>4</v>
      </c>
      <c r="F1188" s="277">
        <v>64</v>
      </c>
      <c r="G1188" s="284">
        <f t="shared" ref="G1188" si="128">SUM(C1188:F1188)</f>
        <v>80.25</v>
      </c>
      <c r="H1188" s="261" t="str">
        <f t="shared" ref="H1188:H1191" si="129">IF(G1188&gt;=91,"A1",IF(G1188&gt;=81,"A2",IF(G1188&gt;=71,"B1",IF(G1188&gt;=61,"B2",IF(G1188&gt;=51,"C1",IF(G1188&gt;=41,"C2",IF(G1188&gt;=33,"D","E")))))))</f>
        <v>B1</v>
      </c>
      <c r="I1188" s="261">
        <v>7.25</v>
      </c>
      <c r="J1188" s="261">
        <v>5</v>
      </c>
      <c r="K1188" s="261">
        <v>5</v>
      </c>
      <c r="L1188" s="261">
        <v>47.5</v>
      </c>
      <c r="M1188" s="159">
        <f>SUM(I1188:L1188)</f>
        <v>64.75</v>
      </c>
      <c r="N1188" s="230" t="str">
        <f t="shared" ref="N1188:N1192" si="130">IF(M1188&gt;=91,"A1",IF(M1188&gt;=81,"A2",IF(M1188&gt;=71,"B1",IF(M1188&gt;=61,"B2",IF(M1188&gt;=51,"C1",IF(M1188&gt;=41,"C2",IF(M1188&gt;=33,"D","E")))))))</f>
        <v>B2</v>
      </c>
    </row>
    <row r="1189" spans="2:14" ht="16.5" x14ac:dyDescent="0.3">
      <c r="B1189" s="219" t="s">
        <v>12</v>
      </c>
      <c r="C1189" s="277">
        <v>7.75</v>
      </c>
      <c r="D1189" s="261">
        <v>4</v>
      </c>
      <c r="E1189" s="261">
        <v>4</v>
      </c>
      <c r="F1189" s="261">
        <v>54.5</v>
      </c>
      <c r="G1189" s="223">
        <f t="shared" ref="G1189:G1192" si="131">SUM(C1189:F1189)</f>
        <v>70.25</v>
      </c>
      <c r="H1189" s="261" t="str">
        <f t="shared" si="129"/>
        <v>B2</v>
      </c>
      <c r="I1189" s="261">
        <v>7.75</v>
      </c>
      <c r="J1189" s="261">
        <v>5</v>
      </c>
      <c r="K1189" s="261">
        <v>4</v>
      </c>
      <c r="L1189" s="261">
        <v>67</v>
      </c>
      <c r="M1189" s="159">
        <f t="shared" ref="M1189:M1196" si="132">SUM(I1189:L1189)</f>
        <v>83.75</v>
      </c>
      <c r="N1189" s="230" t="str">
        <f t="shared" si="130"/>
        <v>A2</v>
      </c>
    </row>
    <row r="1190" spans="2:14" ht="16.5" x14ac:dyDescent="0.3">
      <c r="B1190" s="219" t="s">
        <v>504</v>
      </c>
      <c r="C1190" s="261">
        <v>7.75</v>
      </c>
      <c r="D1190" s="261">
        <v>4.5</v>
      </c>
      <c r="E1190" s="261">
        <v>4.5</v>
      </c>
      <c r="F1190" s="261">
        <v>63</v>
      </c>
      <c r="G1190" s="223">
        <f t="shared" si="131"/>
        <v>79.75</v>
      </c>
      <c r="H1190" s="261" t="str">
        <f t="shared" si="129"/>
        <v>B1</v>
      </c>
      <c r="I1190" s="261">
        <v>8</v>
      </c>
      <c r="J1190" s="261">
        <v>5</v>
      </c>
      <c r="K1190" s="261">
        <v>5</v>
      </c>
      <c r="L1190" s="261">
        <v>68</v>
      </c>
      <c r="M1190" s="159">
        <f t="shared" si="132"/>
        <v>86</v>
      </c>
      <c r="N1190" s="230" t="str">
        <f t="shared" si="130"/>
        <v>A2</v>
      </c>
    </row>
    <row r="1191" spans="2:14" ht="16.5" x14ac:dyDescent="0.3">
      <c r="B1191" s="219" t="s">
        <v>22</v>
      </c>
      <c r="C1191" s="261">
        <v>8.75</v>
      </c>
      <c r="D1191" s="261">
        <v>4.5</v>
      </c>
      <c r="E1191" s="261">
        <v>3.5</v>
      </c>
      <c r="F1191" s="261">
        <v>61</v>
      </c>
      <c r="G1191" s="223">
        <f t="shared" si="131"/>
        <v>77.75</v>
      </c>
      <c r="H1191" s="261" t="str">
        <f t="shared" si="129"/>
        <v>B1</v>
      </c>
      <c r="I1191" s="261">
        <v>9</v>
      </c>
      <c r="J1191" s="264">
        <v>4</v>
      </c>
      <c r="K1191" s="264">
        <v>5</v>
      </c>
      <c r="L1191" s="261">
        <v>71.5</v>
      </c>
      <c r="M1191" s="159">
        <f t="shared" si="132"/>
        <v>89.5</v>
      </c>
      <c r="N1191" s="230" t="str">
        <f t="shared" si="130"/>
        <v>A2</v>
      </c>
    </row>
    <row r="1192" spans="2:14" ht="16.5" x14ac:dyDescent="0.3">
      <c r="B1192" s="219" t="s">
        <v>25</v>
      </c>
      <c r="C1192" s="261">
        <v>9.25</v>
      </c>
      <c r="D1192" s="261">
        <v>4.5</v>
      </c>
      <c r="E1192" s="261">
        <v>5</v>
      </c>
      <c r="F1192" s="261">
        <v>63.5</v>
      </c>
      <c r="G1192" s="223">
        <f t="shared" si="131"/>
        <v>82.25</v>
      </c>
      <c r="H1192" s="261"/>
      <c r="I1192" s="261">
        <v>8.25</v>
      </c>
      <c r="J1192" s="261">
        <v>4</v>
      </c>
      <c r="K1192" s="261">
        <v>4</v>
      </c>
      <c r="L1192" s="261">
        <v>71.5</v>
      </c>
      <c r="M1192" s="159">
        <f t="shared" si="132"/>
        <v>87.75</v>
      </c>
      <c r="N1192" s="230" t="str">
        <f t="shared" si="130"/>
        <v>A2</v>
      </c>
    </row>
    <row r="1193" spans="2:14" ht="16.5" x14ac:dyDescent="0.3">
      <c r="B1193" s="219" t="s">
        <v>505</v>
      </c>
      <c r="C1193" s="220"/>
      <c r="D1193" s="220"/>
      <c r="E1193" s="220"/>
      <c r="F1193" s="279">
        <v>49</v>
      </c>
      <c r="G1193" s="159">
        <f t="shared" ref="G1193:G1196" si="133">SUM(C1193:F1193)</f>
        <v>49</v>
      </c>
      <c r="H1193" s="176"/>
      <c r="I1193" s="220"/>
      <c r="J1193" s="220"/>
      <c r="K1193" s="220"/>
      <c r="L1193" s="7">
        <v>50</v>
      </c>
      <c r="M1193" s="159">
        <f t="shared" si="132"/>
        <v>50</v>
      </c>
      <c r="N1193" s="224"/>
    </row>
    <row r="1194" spans="2:14" ht="16.5" x14ac:dyDescent="0.3">
      <c r="B1194" s="219" t="s">
        <v>487</v>
      </c>
      <c r="C1194" s="220"/>
      <c r="D1194" s="220"/>
      <c r="E1194" s="220"/>
      <c r="F1194" s="155">
        <v>41.5</v>
      </c>
      <c r="G1194" s="159">
        <f t="shared" si="133"/>
        <v>41.5</v>
      </c>
      <c r="H1194" s="223"/>
      <c r="I1194" s="220"/>
      <c r="J1194" s="220"/>
      <c r="K1194" s="220"/>
      <c r="L1194" s="7">
        <v>48</v>
      </c>
      <c r="M1194" s="159">
        <f t="shared" si="132"/>
        <v>48</v>
      </c>
      <c r="N1194" s="224"/>
    </row>
    <row r="1195" spans="2:14" ht="16.5" x14ac:dyDescent="0.3">
      <c r="B1195" s="219" t="s">
        <v>506</v>
      </c>
      <c r="C1195" s="220"/>
      <c r="D1195" s="220"/>
      <c r="E1195" s="220"/>
      <c r="F1195" s="220">
        <v>45</v>
      </c>
      <c r="G1195" s="159">
        <f t="shared" si="133"/>
        <v>45</v>
      </c>
      <c r="H1195" s="223"/>
      <c r="I1195" s="220"/>
      <c r="J1195" s="220"/>
      <c r="K1195" s="220"/>
      <c r="L1195" s="7">
        <v>43</v>
      </c>
      <c r="M1195" s="159">
        <f t="shared" si="132"/>
        <v>43</v>
      </c>
      <c r="N1195" s="224"/>
    </row>
    <row r="1196" spans="2:14" ht="16.5" x14ac:dyDescent="0.3">
      <c r="B1196" s="219" t="s">
        <v>557</v>
      </c>
      <c r="C1196" s="220"/>
      <c r="D1196" s="220"/>
      <c r="E1196" s="220"/>
      <c r="F1196" s="220">
        <v>16.5</v>
      </c>
      <c r="G1196" s="159">
        <f t="shared" si="133"/>
        <v>16.5</v>
      </c>
      <c r="H1196" s="218"/>
      <c r="I1196" s="220"/>
      <c r="J1196" s="220"/>
      <c r="K1196" s="220"/>
      <c r="L1196" s="7">
        <v>17</v>
      </c>
      <c r="M1196" s="159">
        <f t="shared" si="132"/>
        <v>17</v>
      </c>
      <c r="N1196" s="224"/>
    </row>
    <row r="1197" spans="2:14" ht="30.75" customHeight="1" x14ac:dyDescent="0.3">
      <c r="B1197" s="231" t="s">
        <v>536</v>
      </c>
      <c r="C1197" s="463">
        <v>500</v>
      </c>
      <c r="D1197" s="463"/>
      <c r="E1197" s="486" t="s">
        <v>538</v>
      </c>
      <c r="F1197" s="486"/>
      <c r="G1197" s="465">
        <f>C1198*100/500</f>
        <v>78.05</v>
      </c>
      <c r="H1197" s="503"/>
      <c r="I1197" s="486" t="s">
        <v>558</v>
      </c>
      <c r="J1197" s="486"/>
      <c r="K1197" s="222">
        <v>500</v>
      </c>
      <c r="L1197" s="486" t="s">
        <v>560</v>
      </c>
      <c r="M1197" s="486"/>
      <c r="N1197" s="224">
        <f>K1198*100/500</f>
        <v>82.35</v>
      </c>
    </row>
    <row r="1198" spans="2:14" ht="25.5" customHeight="1" x14ac:dyDescent="0.3">
      <c r="B1198" s="231" t="s">
        <v>537</v>
      </c>
      <c r="C1198" s="511">
        <f>SUM(G1188:G1192)</f>
        <v>390.25</v>
      </c>
      <c r="D1198" s="511"/>
      <c r="E1198" s="486" t="s">
        <v>539</v>
      </c>
      <c r="F1198" s="486"/>
      <c r="G1198" s="509" t="str">
        <f>IF(G1197&gt;=91,"A1",IF(G1197&gt;=81,"A2",IF(G1197&gt;=71,"B1",IF(G1197&gt;=61,"B2",IF(G1197&gt;=51,"C1",IF(G1197&gt;=41,"C2",IF(G1197&gt;=33,"D","E")))))))</f>
        <v>B1</v>
      </c>
      <c r="H1198" s="510"/>
      <c r="I1198" s="486" t="s">
        <v>559</v>
      </c>
      <c r="J1198" s="486"/>
      <c r="K1198" s="216">
        <f>SUM(M1188:M1192)</f>
        <v>411.75</v>
      </c>
      <c r="L1198" s="486" t="s">
        <v>561</v>
      </c>
      <c r="M1198" s="486"/>
      <c r="N1198" s="230" t="str">
        <f>IF(N1197&gt;=91,"A1",IF(N1197&gt;=81,"A2",IF(N1197&gt;=71,"B1",IF(N1197&gt;=61,"B2",IF(N1197&gt;=51,"C1",IF(N1197&gt;=41,"C2",IF(N1197&gt;=33,"D","E")))))))</f>
        <v>A2</v>
      </c>
    </row>
    <row r="1199" spans="2:14" ht="35.25" customHeight="1" x14ac:dyDescent="0.3">
      <c r="B1199" s="512" t="s">
        <v>556</v>
      </c>
      <c r="C1199" s="513"/>
      <c r="D1199" s="514"/>
      <c r="E1199" s="515">
        <f>C1198+K1198</f>
        <v>802</v>
      </c>
      <c r="F1199" s="516"/>
      <c r="G1199" s="490" t="s">
        <v>562</v>
      </c>
      <c r="H1199" s="491"/>
      <c r="I1199" s="492"/>
      <c r="J1199" s="265">
        <f>E1199*100/1000</f>
        <v>80.2</v>
      </c>
      <c r="K1199" s="266" t="s">
        <v>507</v>
      </c>
      <c r="L1199" s="266"/>
      <c r="M1199" s="517" t="str">
        <f>IF(J1199&gt;=91,"A1",IF(J1199&gt;=81,"A2",IF(J1199&gt;=71,"B1",IF(J1199&gt;=61,"B2",IF(J1199&gt;=51,"C1",IF(J1199&gt;=41,"C2",IF(J1199&gt;=33,"D","E")))))))</f>
        <v>B1</v>
      </c>
      <c r="N1199" s="518"/>
    </row>
    <row r="1200" spans="2:14" x14ac:dyDescent="0.25">
      <c r="B1200" s="547" t="s">
        <v>373</v>
      </c>
      <c r="C1200" s="548"/>
      <c r="D1200" s="548"/>
      <c r="E1200" s="548"/>
      <c r="F1200" s="548"/>
      <c r="G1200" s="548"/>
      <c r="H1200" s="548"/>
      <c r="I1200" s="548"/>
      <c r="J1200" s="548"/>
      <c r="K1200" s="548"/>
      <c r="L1200" s="548"/>
      <c r="M1200" s="548"/>
      <c r="N1200" s="549"/>
    </row>
    <row r="1201" spans="2:14" ht="16.5" x14ac:dyDescent="0.3">
      <c r="B1201" s="478" t="s">
        <v>375</v>
      </c>
      <c r="C1201" s="463"/>
      <c r="D1201" s="463"/>
      <c r="E1201" s="463"/>
      <c r="F1201" s="463"/>
      <c r="G1201" s="463" t="s">
        <v>376</v>
      </c>
      <c r="H1201" s="463"/>
      <c r="I1201" s="463"/>
      <c r="J1201" s="463"/>
      <c r="K1201" s="463"/>
      <c r="L1201" s="463" t="s">
        <v>508</v>
      </c>
      <c r="M1201" s="463"/>
      <c r="N1201" s="464"/>
    </row>
    <row r="1202" spans="2:14" ht="16.5" x14ac:dyDescent="0.3">
      <c r="B1202" s="476" t="s">
        <v>377</v>
      </c>
      <c r="C1202" s="477"/>
      <c r="D1202" s="477"/>
      <c r="E1202" s="477"/>
      <c r="F1202" s="477"/>
      <c r="G1202" s="463" t="s">
        <v>404</v>
      </c>
      <c r="H1202" s="463"/>
      <c r="I1202" s="463"/>
      <c r="J1202" s="463"/>
      <c r="K1202" s="463"/>
      <c r="L1202" s="463" t="s">
        <v>404</v>
      </c>
      <c r="M1202" s="463"/>
      <c r="N1202" s="464"/>
    </row>
    <row r="1203" spans="2:14" ht="16.5" x14ac:dyDescent="0.3">
      <c r="B1203" s="478" t="s">
        <v>378</v>
      </c>
      <c r="C1203" s="463"/>
      <c r="D1203" s="463"/>
      <c r="E1203" s="463"/>
      <c r="F1203" s="463"/>
      <c r="G1203" s="463"/>
      <c r="H1203" s="463"/>
      <c r="I1203" s="463"/>
      <c r="J1203" s="463"/>
      <c r="K1203" s="463"/>
      <c r="L1203" s="463"/>
      <c r="M1203" s="463"/>
      <c r="N1203" s="464"/>
    </row>
    <row r="1204" spans="2:14" ht="16.5" x14ac:dyDescent="0.3">
      <c r="B1204" s="478" t="s">
        <v>375</v>
      </c>
      <c r="C1204" s="463"/>
      <c r="D1204" s="463"/>
      <c r="E1204" s="463"/>
      <c r="F1204" s="463"/>
      <c r="G1204" s="463" t="s">
        <v>376</v>
      </c>
      <c r="H1204" s="463"/>
      <c r="I1204" s="463"/>
      <c r="J1204" s="463"/>
      <c r="K1204" s="463"/>
      <c r="L1204" s="463" t="s">
        <v>508</v>
      </c>
      <c r="M1204" s="463"/>
      <c r="N1204" s="464"/>
    </row>
    <row r="1205" spans="2:14" ht="16.5" x14ac:dyDescent="0.3">
      <c r="B1205" s="474" t="s">
        <v>379</v>
      </c>
      <c r="C1205" s="475"/>
      <c r="D1205" s="475"/>
      <c r="E1205" s="475"/>
      <c r="F1205" s="475"/>
      <c r="G1205" s="463" t="s">
        <v>394</v>
      </c>
      <c r="H1205" s="463"/>
      <c r="I1205" s="463"/>
      <c r="J1205" s="463"/>
      <c r="K1205" s="463"/>
      <c r="L1205" s="463" t="s">
        <v>394</v>
      </c>
      <c r="M1205" s="463"/>
      <c r="N1205" s="464"/>
    </row>
    <row r="1206" spans="2:14" ht="16.5" x14ac:dyDescent="0.3">
      <c r="B1206" s="474" t="s">
        <v>380</v>
      </c>
      <c r="C1206" s="475"/>
      <c r="D1206" s="475"/>
      <c r="E1206" s="475"/>
      <c r="F1206" s="475"/>
      <c r="G1206" s="463" t="s">
        <v>394</v>
      </c>
      <c r="H1206" s="463"/>
      <c r="I1206" s="463"/>
      <c r="J1206" s="463"/>
      <c r="K1206" s="463"/>
      <c r="L1206" s="463" t="s">
        <v>394</v>
      </c>
      <c r="M1206" s="463"/>
      <c r="N1206" s="464"/>
    </row>
    <row r="1207" spans="2:14" ht="16.5" x14ac:dyDescent="0.3">
      <c r="B1207" s="504" t="s">
        <v>381</v>
      </c>
      <c r="C1207" s="505"/>
      <c r="D1207" s="505"/>
      <c r="E1207" s="505"/>
      <c r="F1207" s="506"/>
      <c r="G1207" s="465" t="s">
        <v>394</v>
      </c>
      <c r="H1207" s="466"/>
      <c r="I1207" s="466"/>
      <c r="J1207" s="466"/>
      <c r="K1207" s="503"/>
      <c r="L1207" s="465" t="s">
        <v>394</v>
      </c>
      <c r="M1207" s="466"/>
      <c r="N1207" s="467"/>
    </row>
    <row r="1208" spans="2:14" ht="16.5" x14ac:dyDescent="0.3">
      <c r="B1208" s="504" t="s">
        <v>382</v>
      </c>
      <c r="C1208" s="505"/>
      <c r="D1208" s="505"/>
      <c r="E1208" s="505"/>
      <c r="F1208" s="506"/>
      <c r="G1208" s="465" t="s">
        <v>394</v>
      </c>
      <c r="H1208" s="466"/>
      <c r="I1208" s="466"/>
      <c r="J1208" s="466"/>
      <c r="K1208" s="503"/>
      <c r="L1208" s="465" t="s">
        <v>394</v>
      </c>
      <c r="M1208" s="466"/>
      <c r="N1208" s="467"/>
    </row>
    <row r="1209" spans="2:14" ht="16.5" x14ac:dyDescent="0.3">
      <c r="B1209" s="478" t="s">
        <v>383</v>
      </c>
      <c r="C1209" s="463"/>
      <c r="D1209" s="463"/>
      <c r="E1209" s="463"/>
      <c r="F1209" s="463"/>
      <c r="G1209" s="463"/>
      <c r="H1209" s="463"/>
      <c r="I1209" s="463"/>
      <c r="J1209" s="463"/>
      <c r="K1209" s="463"/>
      <c r="L1209" s="463"/>
      <c r="M1209" s="463"/>
      <c r="N1209" s="464"/>
    </row>
    <row r="1210" spans="2:14" ht="16.5" x14ac:dyDescent="0.3">
      <c r="B1210" s="478" t="s">
        <v>375</v>
      </c>
      <c r="C1210" s="463"/>
      <c r="D1210" s="463"/>
      <c r="E1210" s="463"/>
      <c r="F1210" s="463"/>
      <c r="G1210" s="463" t="s">
        <v>376</v>
      </c>
      <c r="H1210" s="463"/>
      <c r="I1210" s="463"/>
      <c r="J1210" s="463"/>
      <c r="K1210" s="463"/>
      <c r="L1210" s="463" t="s">
        <v>508</v>
      </c>
      <c r="M1210" s="463"/>
      <c r="N1210" s="464"/>
    </row>
    <row r="1211" spans="2:14" ht="16.5" x14ac:dyDescent="0.3">
      <c r="B1211" s="476" t="s">
        <v>384</v>
      </c>
      <c r="C1211" s="477"/>
      <c r="D1211" s="477"/>
      <c r="E1211" s="477"/>
      <c r="F1211" s="477"/>
      <c r="G1211" s="477"/>
      <c r="H1211" s="545" t="s">
        <v>582</v>
      </c>
      <c r="I1211" s="545"/>
      <c r="J1211" s="545"/>
      <c r="K1211" s="545"/>
      <c r="L1211" s="545"/>
      <c r="M1211" s="545"/>
      <c r="N1211" s="546"/>
    </row>
    <row r="1212" spans="2:14" ht="16.5" x14ac:dyDescent="0.3">
      <c r="B1212" s="221" t="s">
        <v>385</v>
      </c>
      <c r="C1212" s="537" t="s">
        <v>584</v>
      </c>
      <c r="D1212" s="538"/>
      <c r="E1212" s="538"/>
      <c r="F1212" s="538"/>
      <c r="G1212" s="538"/>
      <c r="H1212" s="226" t="s">
        <v>509</v>
      </c>
      <c r="I1212" s="226"/>
      <c r="J1212" s="227"/>
      <c r="K1212" s="227" t="s">
        <v>588</v>
      </c>
      <c r="L1212" s="227"/>
      <c r="M1212" s="227"/>
      <c r="N1212" s="228"/>
    </row>
    <row r="1213" spans="2:14" ht="15" customHeight="1" x14ac:dyDescent="0.25">
      <c r="B1213" s="483" t="s">
        <v>510</v>
      </c>
      <c r="C1213" s="484"/>
      <c r="D1213" s="484"/>
      <c r="E1213" s="484"/>
      <c r="F1213" s="484"/>
      <c r="G1213" s="519"/>
      <c r="H1213" s="533" t="s">
        <v>511</v>
      </c>
      <c r="I1213" s="484"/>
      <c r="J1213" s="484"/>
      <c r="K1213" s="484"/>
      <c r="L1213" s="484"/>
      <c r="M1213" s="484"/>
      <c r="N1213" s="485"/>
    </row>
    <row r="1214" spans="2:14" ht="15" customHeight="1" x14ac:dyDescent="0.25">
      <c r="B1214" s="479"/>
      <c r="C1214" s="480"/>
      <c r="D1214" s="480"/>
      <c r="E1214" s="480"/>
      <c r="F1214" s="480"/>
      <c r="G1214" s="523"/>
      <c r="H1214" s="536"/>
      <c r="I1214" s="480"/>
      <c r="J1214" s="480"/>
      <c r="K1214" s="480"/>
      <c r="L1214" s="480"/>
      <c r="M1214" s="480"/>
      <c r="N1214" s="481"/>
    </row>
    <row r="1215" spans="2:14" ht="0.75" customHeight="1" x14ac:dyDescent="0.3">
      <c r="B1215" s="221"/>
      <c r="C1215" s="222"/>
      <c r="D1215" s="222"/>
      <c r="E1215" s="170"/>
      <c r="F1215" s="170"/>
      <c r="G1215" s="170"/>
      <c r="H1215" s="170"/>
      <c r="I1215" s="170"/>
      <c r="J1215" s="170"/>
      <c r="K1215" s="222"/>
      <c r="L1215" s="222"/>
      <c r="M1215" s="222"/>
      <c r="N1215" s="171"/>
    </row>
    <row r="1216" spans="2:14" ht="1.5" hidden="1" customHeight="1" x14ac:dyDescent="0.3">
      <c r="B1216" s="221"/>
      <c r="C1216" s="222"/>
      <c r="D1216" s="222"/>
      <c r="E1216" s="170"/>
      <c r="F1216" s="170"/>
      <c r="G1216" s="170"/>
      <c r="H1216" s="170"/>
      <c r="I1216" s="170"/>
      <c r="J1216" s="170"/>
      <c r="K1216" s="222"/>
      <c r="L1216" s="222"/>
      <c r="M1216" s="222"/>
      <c r="N1216" s="171"/>
    </row>
    <row r="1217" spans="2:14" ht="12" customHeight="1" x14ac:dyDescent="0.3">
      <c r="B1217" s="482"/>
      <c r="C1217" s="466"/>
      <c r="D1217" s="466"/>
      <c r="E1217" s="466"/>
      <c r="F1217" s="466"/>
      <c r="G1217" s="466"/>
      <c r="H1217" s="466"/>
      <c r="I1217" s="466"/>
      <c r="J1217" s="466"/>
      <c r="K1217" s="466"/>
      <c r="L1217" s="466"/>
      <c r="M1217" s="466"/>
      <c r="N1217" s="467"/>
    </row>
    <row r="1218" spans="2:14" ht="16.5" x14ac:dyDescent="0.3">
      <c r="B1218" s="478" t="s">
        <v>386</v>
      </c>
      <c r="C1218" s="463"/>
      <c r="D1218" s="463"/>
      <c r="E1218" s="463"/>
      <c r="F1218" s="463"/>
      <c r="G1218" s="463"/>
      <c r="H1218" s="463"/>
      <c r="I1218" s="465" t="s">
        <v>387</v>
      </c>
      <c r="J1218" s="466"/>
      <c r="K1218" s="466"/>
      <c r="L1218" s="466"/>
      <c r="M1218" s="466"/>
      <c r="N1218" s="467"/>
    </row>
    <row r="1219" spans="2:14" ht="16.5" x14ac:dyDescent="0.3">
      <c r="B1219" s="219" t="s">
        <v>388</v>
      </c>
      <c r="C1219" s="463" t="s">
        <v>19</v>
      </c>
      <c r="D1219" s="463"/>
      <c r="E1219" s="465" t="s">
        <v>388</v>
      </c>
      <c r="F1219" s="503"/>
      <c r="G1219" s="463" t="s">
        <v>19</v>
      </c>
      <c r="H1219" s="463"/>
      <c r="I1219" s="267"/>
      <c r="J1219" s="254"/>
      <c r="K1219" s="268" t="s">
        <v>389</v>
      </c>
      <c r="L1219" s="226"/>
      <c r="M1219" s="269" t="s">
        <v>19</v>
      </c>
      <c r="N1219" s="256"/>
    </row>
    <row r="1220" spans="2:14" ht="16.5" x14ac:dyDescent="0.3">
      <c r="B1220" s="219" t="s">
        <v>390</v>
      </c>
      <c r="C1220" s="463" t="s">
        <v>391</v>
      </c>
      <c r="D1220" s="463"/>
      <c r="E1220" s="463" t="s">
        <v>392</v>
      </c>
      <c r="F1220" s="463"/>
      <c r="G1220" s="463" t="s">
        <v>393</v>
      </c>
      <c r="H1220" s="463"/>
      <c r="I1220" s="267"/>
      <c r="J1220" s="254"/>
      <c r="K1220" s="465">
        <v>3</v>
      </c>
      <c r="L1220" s="503"/>
      <c r="M1220" s="249" t="s">
        <v>394</v>
      </c>
      <c r="N1220" s="256"/>
    </row>
    <row r="1221" spans="2:14" ht="16.5" x14ac:dyDescent="0.3">
      <c r="B1221" s="219" t="s">
        <v>395</v>
      </c>
      <c r="C1221" s="463" t="s">
        <v>396</v>
      </c>
      <c r="D1221" s="463"/>
      <c r="E1221" s="463" t="s">
        <v>397</v>
      </c>
      <c r="F1221" s="463"/>
      <c r="G1221" s="463" t="s">
        <v>398</v>
      </c>
      <c r="H1221" s="463"/>
      <c r="I1221" s="267"/>
      <c r="J1221" s="254"/>
      <c r="K1221" s="465">
        <v>2</v>
      </c>
      <c r="L1221" s="503"/>
      <c r="M1221" s="249" t="s">
        <v>399</v>
      </c>
      <c r="N1221" s="256"/>
    </row>
    <row r="1222" spans="2:14" ht="16.5" x14ac:dyDescent="0.3">
      <c r="B1222" s="219" t="s">
        <v>400</v>
      </c>
      <c r="C1222" s="463" t="s">
        <v>401</v>
      </c>
      <c r="D1222" s="463"/>
      <c r="E1222" s="463" t="s">
        <v>402</v>
      </c>
      <c r="F1222" s="463"/>
      <c r="G1222" s="463" t="s">
        <v>403</v>
      </c>
      <c r="H1222" s="463"/>
      <c r="I1222" s="267"/>
      <c r="J1222" s="254"/>
      <c r="K1222" s="465">
        <v>1</v>
      </c>
      <c r="L1222" s="503"/>
      <c r="M1222" s="249" t="s">
        <v>404</v>
      </c>
      <c r="N1222" s="256"/>
    </row>
    <row r="1223" spans="2:14" ht="17.25" thickBot="1" x14ac:dyDescent="0.35">
      <c r="B1223" s="270" t="s">
        <v>405</v>
      </c>
      <c r="C1223" s="544" t="s">
        <v>406</v>
      </c>
      <c r="D1223" s="544"/>
      <c r="E1223" s="544" t="s">
        <v>407</v>
      </c>
      <c r="F1223" s="544"/>
      <c r="G1223" s="544" t="s">
        <v>408</v>
      </c>
      <c r="H1223" s="544"/>
      <c r="I1223" s="271"/>
      <c r="J1223" s="272"/>
      <c r="K1223" s="272"/>
      <c r="L1223" s="272"/>
      <c r="M1223" s="272"/>
      <c r="N1223" s="273"/>
    </row>
    <row r="1224" spans="2:14" ht="15.75" thickBot="1" x14ac:dyDescent="0.3"/>
    <row r="1225" spans="2:14" x14ac:dyDescent="0.25">
      <c r="B1225" s="495" t="s">
        <v>495</v>
      </c>
      <c r="C1225" s="496"/>
      <c r="D1225" s="496"/>
      <c r="E1225" s="496"/>
      <c r="F1225" s="496"/>
      <c r="G1225" s="496"/>
      <c r="H1225" s="496"/>
      <c r="I1225" s="496"/>
      <c r="J1225" s="496"/>
      <c r="K1225" s="497" t="s">
        <v>496</v>
      </c>
      <c r="L1225" s="497"/>
      <c r="M1225" s="497"/>
      <c r="N1225" s="498"/>
    </row>
    <row r="1226" spans="2:14" ht="26.25" customHeight="1" x14ac:dyDescent="0.3">
      <c r="B1226" s="499" t="s">
        <v>528</v>
      </c>
      <c r="C1226" s="500"/>
      <c r="D1226" s="500"/>
      <c r="E1226" s="500"/>
      <c r="F1226" s="500"/>
      <c r="G1226" s="500"/>
      <c r="H1226" s="500"/>
      <c r="I1226" s="500"/>
      <c r="J1226" s="500"/>
      <c r="K1226" s="500"/>
      <c r="L1226" s="500"/>
      <c r="M1226" s="500"/>
      <c r="N1226" s="501"/>
    </row>
    <row r="1227" spans="2:14" ht="15" customHeight="1" x14ac:dyDescent="0.25">
      <c r="B1227" s="251"/>
      <c r="C1227" s="502" t="s">
        <v>497</v>
      </c>
      <c r="D1227" s="502"/>
      <c r="E1227" s="229" t="s">
        <v>498</v>
      </c>
      <c r="F1227" s="139"/>
      <c r="G1227" s="508"/>
      <c r="H1227" s="508"/>
      <c r="J1227" s="139" t="s">
        <v>499</v>
      </c>
      <c r="K1227" s="139"/>
      <c r="L1227" s="152" t="s">
        <v>500</v>
      </c>
      <c r="N1227" s="156"/>
    </row>
    <row r="1228" spans="2:14" ht="16.5" x14ac:dyDescent="0.3">
      <c r="B1228" s="479" t="s">
        <v>512</v>
      </c>
      <c r="C1228" s="480"/>
      <c r="D1228" s="480"/>
      <c r="E1228" s="480"/>
      <c r="F1228" s="480"/>
      <c r="G1228" s="480"/>
      <c r="H1228" s="480"/>
      <c r="I1228" s="480"/>
      <c r="J1228" s="480"/>
      <c r="K1228" s="480"/>
      <c r="L1228" s="480"/>
      <c r="M1228" s="480"/>
      <c r="N1228" s="481"/>
    </row>
    <row r="1229" spans="2:14" ht="16.5" x14ac:dyDescent="0.3">
      <c r="B1229" s="482" t="s">
        <v>513</v>
      </c>
      <c r="C1229" s="466"/>
      <c r="D1229" s="466"/>
      <c r="E1229" s="466"/>
      <c r="F1229" s="466"/>
      <c r="G1229" s="466"/>
      <c r="H1229" s="466"/>
      <c r="I1229" s="466"/>
      <c r="J1229" s="466"/>
      <c r="K1229" s="466"/>
      <c r="L1229" s="466"/>
      <c r="M1229" s="466"/>
      <c r="N1229" s="467"/>
    </row>
    <row r="1230" spans="2:14" ht="16.5" x14ac:dyDescent="0.3">
      <c r="B1230" s="483" t="s">
        <v>501</v>
      </c>
      <c r="C1230" s="484"/>
      <c r="D1230" s="484"/>
      <c r="E1230" s="484"/>
      <c r="F1230" s="484"/>
      <c r="G1230" s="484"/>
      <c r="H1230" s="484"/>
      <c r="I1230" s="484"/>
      <c r="J1230" s="484"/>
      <c r="K1230" s="484"/>
      <c r="L1230" s="484"/>
      <c r="M1230" s="484"/>
      <c r="N1230" s="485"/>
    </row>
    <row r="1231" spans="2:14" ht="15.75" customHeight="1" x14ac:dyDescent="0.3">
      <c r="B1231" s="493" t="s">
        <v>520</v>
      </c>
      <c r="C1231" s="494"/>
      <c r="D1231" s="252">
        <v>26</v>
      </c>
      <c r="E1231" s="252"/>
      <c r="F1231" s="252"/>
      <c r="G1231" s="252"/>
      <c r="H1231" s="253" t="s">
        <v>519</v>
      </c>
      <c r="I1231" s="252"/>
      <c r="J1231" s="253"/>
      <c r="K1231" s="542" t="s">
        <v>91</v>
      </c>
      <c r="L1231" s="542"/>
      <c r="M1231" s="542"/>
      <c r="N1231" s="543"/>
    </row>
    <row r="1232" spans="2:14" ht="15.75" customHeight="1" x14ac:dyDescent="0.3">
      <c r="B1232" s="461" t="s">
        <v>521</v>
      </c>
      <c r="C1232" s="462"/>
      <c r="D1232" s="468">
        <v>40403</v>
      </c>
      <c r="E1232" s="469"/>
      <c r="F1232" s="254"/>
      <c r="G1232" s="254"/>
      <c r="H1232" s="255" t="s">
        <v>522</v>
      </c>
      <c r="I1232" s="254"/>
      <c r="J1232" s="255"/>
      <c r="K1232" s="469">
        <v>681</v>
      </c>
      <c r="L1232" s="469"/>
      <c r="M1232" s="254"/>
      <c r="N1232" s="256"/>
    </row>
    <row r="1233" spans="2:14" ht="28.5" customHeight="1" x14ac:dyDescent="0.3">
      <c r="B1233" s="470" t="s">
        <v>523</v>
      </c>
      <c r="C1233" s="471"/>
      <c r="D1233" s="472" t="s">
        <v>172</v>
      </c>
      <c r="E1233" s="472"/>
      <c r="F1233" s="472" t="e">
        <f>VLOOKUP(#REF!,PROFILE!#REF!,3,0)</f>
        <v>#REF!</v>
      </c>
      <c r="G1233" s="472"/>
      <c r="H1233" s="257" t="s">
        <v>524</v>
      </c>
      <c r="I1233" s="257"/>
      <c r="J1233" s="259"/>
      <c r="K1233" s="472" t="s">
        <v>171</v>
      </c>
      <c r="L1233" s="472"/>
      <c r="M1233" s="472" t="e">
        <f>VLOOKUP(F1232,PROFILE!C1209:J1234,2,0)</f>
        <v>#N/A</v>
      </c>
      <c r="N1233" s="473"/>
    </row>
    <row r="1234" spans="2:14" ht="16.5" x14ac:dyDescent="0.3">
      <c r="B1234" s="487" t="s">
        <v>502</v>
      </c>
      <c r="C1234" s="488"/>
      <c r="D1234" s="488"/>
      <c r="E1234" s="488"/>
      <c r="F1234" s="488"/>
      <c r="G1234" s="488"/>
      <c r="H1234" s="488"/>
      <c r="I1234" s="488"/>
      <c r="J1234" s="488"/>
      <c r="K1234" s="488"/>
      <c r="L1234" s="488"/>
      <c r="M1234" s="488"/>
      <c r="N1234" s="489"/>
    </row>
    <row r="1235" spans="2:14" ht="19.5" customHeight="1" x14ac:dyDescent="0.25">
      <c r="B1235" s="507" t="s">
        <v>503</v>
      </c>
      <c r="C1235" s="459" t="s">
        <v>525</v>
      </c>
      <c r="D1235" s="459"/>
      <c r="E1235" s="459"/>
      <c r="F1235" s="459"/>
      <c r="G1235" s="459"/>
      <c r="H1235" s="459"/>
      <c r="I1235" s="459" t="s">
        <v>526</v>
      </c>
      <c r="J1235" s="459"/>
      <c r="K1235" s="459"/>
      <c r="L1235" s="459"/>
      <c r="M1235" s="459"/>
      <c r="N1235" s="460"/>
    </row>
    <row r="1236" spans="2:14" ht="70.5" customHeight="1" x14ac:dyDescent="0.25">
      <c r="B1236" s="507"/>
      <c r="C1236" s="153" t="s">
        <v>515</v>
      </c>
      <c r="D1236" s="153" t="s">
        <v>516</v>
      </c>
      <c r="E1236" s="153" t="s">
        <v>527</v>
      </c>
      <c r="F1236" s="153" t="s">
        <v>514</v>
      </c>
      <c r="G1236" s="153" t="s">
        <v>518</v>
      </c>
      <c r="H1236" s="223" t="s">
        <v>34</v>
      </c>
      <c r="I1236" s="153" t="s">
        <v>515</v>
      </c>
      <c r="J1236" s="153" t="s">
        <v>516</v>
      </c>
      <c r="K1236" s="153" t="s">
        <v>527</v>
      </c>
      <c r="L1236" s="153" t="s">
        <v>517</v>
      </c>
      <c r="M1236" s="153" t="s">
        <v>518</v>
      </c>
      <c r="N1236" s="224" t="s">
        <v>34</v>
      </c>
    </row>
    <row r="1237" spans="2:14" ht="16.5" x14ac:dyDescent="0.3">
      <c r="B1237" s="219" t="s">
        <v>11</v>
      </c>
      <c r="C1237" s="277">
        <v>4.75</v>
      </c>
      <c r="D1237" s="261">
        <v>3</v>
      </c>
      <c r="E1237" s="261">
        <v>4</v>
      </c>
      <c r="F1237" s="277">
        <v>36.5</v>
      </c>
      <c r="G1237" s="284">
        <f t="shared" ref="G1237" si="134">SUM(C1237:F1237)</f>
        <v>48.25</v>
      </c>
      <c r="H1237" s="261" t="str">
        <f t="shared" ref="H1237:H1240" si="135">IF(G1237&gt;=91,"A1",IF(G1237&gt;=81,"A2",IF(G1237&gt;=71,"B1",IF(G1237&gt;=61,"B2",IF(G1237&gt;=51,"C1",IF(G1237&gt;=41,"C2",IF(G1237&gt;=33,"D","E")))))))</f>
        <v>C2</v>
      </c>
      <c r="I1237" s="261">
        <v>5.5</v>
      </c>
      <c r="J1237" s="261">
        <v>4</v>
      </c>
      <c r="K1237" s="261">
        <v>5</v>
      </c>
      <c r="L1237" s="261">
        <v>35.5</v>
      </c>
      <c r="M1237" s="159">
        <f>SUM(I1237:L1237)</f>
        <v>50</v>
      </c>
      <c r="N1237" s="230" t="str">
        <f t="shared" ref="N1237:N1241" si="136">IF(M1237&gt;=91,"A1",IF(M1237&gt;=81,"A2",IF(M1237&gt;=71,"B1",IF(M1237&gt;=61,"B2",IF(M1237&gt;=51,"C1",IF(M1237&gt;=41,"C2",IF(M1237&gt;=33,"D","E")))))))</f>
        <v>C2</v>
      </c>
    </row>
    <row r="1238" spans="2:14" ht="16.5" x14ac:dyDescent="0.3">
      <c r="B1238" s="219" t="s">
        <v>12</v>
      </c>
      <c r="C1238" s="277">
        <v>3.5</v>
      </c>
      <c r="D1238" s="261">
        <v>2</v>
      </c>
      <c r="E1238" s="261">
        <v>2</v>
      </c>
      <c r="F1238" s="261">
        <v>38</v>
      </c>
      <c r="G1238" s="223">
        <f t="shared" ref="G1238:G1241" si="137">SUM(C1238:F1238)</f>
        <v>45.5</v>
      </c>
      <c r="H1238" s="261" t="str">
        <f t="shared" si="135"/>
        <v>C2</v>
      </c>
      <c r="I1238" s="261">
        <v>4.25</v>
      </c>
      <c r="J1238" s="261">
        <v>4</v>
      </c>
      <c r="K1238" s="261">
        <v>4</v>
      </c>
      <c r="L1238" s="261">
        <v>52.5</v>
      </c>
      <c r="M1238" s="159">
        <f t="shared" ref="M1238:M1245" si="138">SUM(I1238:L1238)</f>
        <v>64.75</v>
      </c>
      <c r="N1238" s="230" t="str">
        <f t="shared" si="136"/>
        <v>B2</v>
      </c>
    </row>
    <row r="1239" spans="2:14" ht="16.5" x14ac:dyDescent="0.3">
      <c r="B1239" s="219" t="s">
        <v>504</v>
      </c>
      <c r="C1239" s="261">
        <v>0</v>
      </c>
      <c r="D1239" s="261">
        <v>3</v>
      </c>
      <c r="E1239" s="261">
        <v>3</v>
      </c>
      <c r="F1239" s="261">
        <v>22</v>
      </c>
      <c r="G1239" s="223">
        <f t="shared" si="137"/>
        <v>28</v>
      </c>
      <c r="H1239" s="261" t="str">
        <f t="shared" si="135"/>
        <v>E</v>
      </c>
      <c r="I1239" s="261">
        <v>3.5</v>
      </c>
      <c r="J1239" s="261">
        <v>3</v>
      </c>
      <c r="K1239" s="261">
        <v>3</v>
      </c>
      <c r="L1239" s="261">
        <v>36</v>
      </c>
      <c r="M1239" s="159">
        <f t="shared" si="138"/>
        <v>45.5</v>
      </c>
      <c r="N1239" s="230" t="str">
        <f t="shared" si="136"/>
        <v>C2</v>
      </c>
    </row>
    <row r="1240" spans="2:14" ht="16.5" x14ac:dyDescent="0.3">
      <c r="B1240" s="219" t="s">
        <v>22</v>
      </c>
      <c r="C1240" s="261">
        <v>3.75</v>
      </c>
      <c r="D1240" s="261">
        <v>4</v>
      </c>
      <c r="E1240" s="261">
        <v>3</v>
      </c>
      <c r="F1240" s="261">
        <v>43</v>
      </c>
      <c r="G1240" s="223">
        <f t="shared" si="137"/>
        <v>53.75</v>
      </c>
      <c r="H1240" s="261" t="str">
        <f t="shared" si="135"/>
        <v>C1</v>
      </c>
      <c r="I1240" s="261">
        <v>7.75</v>
      </c>
      <c r="J1240" s="264">
        <v>3.5</v>
      </c>
      <c r="K1240" s="264">
        <v>3.5</v>
      </c>
      <c r="L1240" s="261">
        <v>48</v>
      </c>
      <c r="M1240" s="159">
        <f t="shared" si="138"/>
        <v>62.75</v>
      </c>
      <c r="N1240" s="230" t="str">
        <f t="shared" si="136"/>
        <v>B2</v>
      </c>
    </row>
    <row r="1241" spans="2:14" ht="16.5" x14ac:dyDescent="0.3">
      <c r="B1241" s="219" t="s">
        <v>25</v>
      </c>
      <c r="C1241" s="261">
        <v>0</v>
      </c>
      <c r="D1241" s="261">
        <v>4</v>
      </c>
      <c r="E1241" s="261">
        <v>4</v>
      </c>
      <c r="F1241" s="261">
        <v>47.5</v>
      </c>
      <c r="G1241" s="223">
        <f t="shared" si="137"/>
        <v>55.5</v>
      </c>
      <c r="H1241" s="261"/>
      <c r="I1241" s="261">
        <v>4</v>
      </c>
      <c r="J1241" s="261">
        <v>2</v>
      </c>
      <c r="K1241" s="261">
        <v>3</v>
      </c>
      <c r="L1241" s="261">
        <v>31</v>
      </c>
      <c r="M1241" s="159">
        <f t="shared" si="138"/>
        <v>40</v>
      </c>
      <c r="N1241" s="230" t="str">
        <f t="shared" si="136"/>
        <v>D</v>
      </c>
    </row>
    <row r="1242" spans="2:14" ht="16.5" x14ac:dyDescent="0.3">
      <c r="B1242" s="219" t="s">
        <v>505</v>
      </c>
      <c r="C1242" s="220"/>
      <c r="D1242" s="220"/>
      <c r="E1242" s="220"/>
      <c r="F1242" s="279">
        <v>33.5</v>
      </c>
      <c r="G1242" s="159">
        <f t="shared" ref="G1242:G1245" si="139">SUM(C1242:F1242)</f>
        <v>33.5</v>
      </c>
      <c r="H1242" s="176"/>
      <c r="I1242" s="220"/>
      <c r="J1242" s="220"/>
      <c r="K1242" s="220"/>
      <c r="L1242" s="7">
        <v>38</v>
      </c>
      <c r="M1242" s="159">
        <f t="shared" si="138"/>
        <v>38</v>
      </c>
      <c r="N1242" s="224"/>
    </row>
    <row r="1243" spans="2:14" ht="16.5" x14ac:dyDescent="0.3">
      <c r="B1243" s="219" t="s">
        <v>487</v>
      </c>
      <c r="C1243" s="220"/>
      <c r="D1243" s="220"/>
      <c r="E1243" s="220"/>
      <c r="F1243" s="155">
        <v>35.5</v>
      </c>
      <c r="G1243" s="159">
        <f t="shared" si="139"/>
        <v>35.5</v>
      </c>
      <c r="H1243" s="223"/>
      <c r="I1243" s="220"/>
      <c r="J1243" s="220"/>
      <c r="K1243" s="220"/>
      <c r="L1243" s="7">
        <v>41</v>
      </c>
      <c r="M1243" s="159">
        <f t="shared" si="138"/>
        <v>41</v>
      </c>
      <c r="N1243" s="224"/>
    </row>
    <row r="1244" spans="2:14" ht="16.5" x14ac:dyDescent="0.3">
      <c r="B1244" s="219" t="s">
        <v>506</v>
      </c>
      <c r="C1244" s="220"/>
      <c r="D1244" s="220"/>
      <c r="E1244" s="220"/>
      <c r="F1244" s="220">
        <v>29</v>
      </c>
      <c r="G1244" s="159">
        <f t="shared" si="139"/>
        <v>29</v>
      </c>
      <c r="H1244" s="223"/>
      <c r="I1244" s="220"/>
      <c r="J1244" s="220"/>
      <c r="K1244" s="220"/>
      <c r="L1244" s="7">
        <v>25</v>
      </c>
      <c r="M1244" s="159">
        <f t="shared" si="138"/>
        <v>25</v>
      </c>
      <c r="N1244" s="224"/>
    </row>
    <row r="1245" spans="2:14" ht="16.5" x14ac:dyDescent="0.3">
      <c r="B1245" s="219" t="s">
        <v>557</v>
      </c>
      <c r="C1245" s="220"/>
      <c r="D1245" s="220"/>
      <c r="E1245" s="220"/>
      <c r="F1245" s="220">
        <v>0</v>
      </c>
      <c r="G1245" s="159">
        <f t="shared" si="139"/>
        <v>0</v>
      </c>
      <c r="H1245" s="218"/>
      <c r="I1245" s="220"/>
      <c r="J1245" s="220"/>
      <c r="K1245" s="220"/>
      <c r="L1245" s="7">
        <v>4</v>
      </c>
      <c r="M1245" s="159">
        <f t="shared" si="138"/>
        <v>4</v>
      </c>
      <c r="N1245" s="224"/>
    </row>
    <row r="1246" spans="2:14" ht="30.75" customHeight="1" x14ac:dyDescent="0.3">
      <c r="B1246" s="231" t="s">
        <v>536</v>
      </c>
      <c r="C1246" s="463">
        <v>500</v>
      </c>
      <c r="D1246" s="463"/>
      <c r="E1246" s="486" t="s">
        <v>538</v>
      </c>
      <c r="F1246" s="486"/>
      <c r="G1246" s="465">
        <f>C1247*100/500</f>
        <v>46.2</v>
      </c>
      <c r="H1246" s="503"/>
      <c r="I1246" s="486" t="s">
        <v>558</v>
      </c>
      <c r="J1246" s="486"/>
      <c r="K1246" s="222">
        <v>500</v>
      </c>
      <c r="L1246" s="486" t="s">
        <v>560</v>
      </c>
      <c r="M1246" s="486"/>
      <c r="N1246" s="224">
        <f>K1247*100/500</f>
        <v>52.6</v>
      </c>
    </row>
    <row r="1247" spans="2:14" ht="25.5" customHeight="1" x14ac:dyDescent="0.3">
      <c r="B1247" s="231" t="s">
        <v>537</v>
      </c>
      <c r="C1247" s="511">
        <f>SUM(G1237:G1241)</f>
        <v>231</v>
      </c>
      <c r="D1247" s="511"/>
      <c r="E1247" s="486" t="s">
        <v>539</v>
      </c>
      <c r="F1247" s="486"/>
      <c r="G1247" s="509" t="str">
        <f>IF(G1246&gt;=91,"A1",IF(G1246&gt;=81,"A2",IF(G1246&gt;=71,"B1",IF(G1246&gt;=61,"B2",IF(G1246&gt;=51,"C1",IF(G1246&gt;=41,"C2",IF(G1246&gt;=33,"D","E")))))))</f>
        <v>C2</v>
      </c>
      <c r="H1247" s="510"/>
      <c r="I1247" s="486" t="s">
        <v>559</v>
      </c>
      <c r="J1247" s="486"/>
      <c r="K1247" s="216">
        <f>SUM(M1237:M1241)</f>
        <v>263</v>
      </c>
      <c r="L1247" s="486" t="s">
        <v>561</v>
      </c>
      <c r="M1247" s="486"/>
      <c r="N1247" s="230" t="str">
        <f>IF(N1246&gt;=91,"A1",IF(N1246&gt;=81,"A2",IF(N1246&gt;=71,"B1",IF(N1246&gt;=61,"B2",IF(N1246&gt;=51,"C1",IF(N1246&gt;=41,"C2",IF(N1246&gt;=33,"D","E")))))))</f>
        <v>C1</v>
      </c>
    </row>
    <row r="1248" spans="2:14" ht="35.25" customHeight="1" x14ac:dyDescent="0.3">
      <c r="B1248" s="512" t="s">
        <v>556</v>
      </c>
      <c r="C1248" s="513"/>
      <c r="D1248" s="514"/>
      <c r="E1248" s="515">
        <f>C1247+K1247</f>
        <v>494</v>
      </c>
      <c r="F1248" s="516"/>
      <c r="G1248" s="490" t="s">
        <v>562</v>
      </c>
      <c r="H1248" s="491"/>
      <c r="I1248" s="492"/>
      <c r="J1248" s="265">
        <f>E1248*100/1000</f>
        <v>49.4</v>
      </c>
      <c r="K1248" s="266" t="s">
        <v>507</v>
      </c>
      <c r="L1248" s="266"/>
      <c r="M1248" s="517" t="str">
        <f>IF(J1248&gt;=91,"A1",IF(J1248&gt;=81,"A2",IF(J1248&gt;=71,"B1",IF(J1248&gt;=61,"B2",IF(J1248&gt;=51,"C1",IF(J1248&gt;=41,"C2",IF(J1248&gt;=33,"D","E")))))))</f>
        <v>C2</v>
      </c>
      <c r="N1248" s="518"/>
    </row>
    <row r="1249" spans="2:14" x14ac:dyDescent="0.25">
      <c r="B1249" s="547" t="s">
        <v>373</v>
      </c>
      <c r="C1249" s="548"/>
      <c r="D1249" s="548"/>
      <c r="E1249" s="548"/>
      <c r="F1249" s="548"/>
      <c r="G1249" s="548"/>
      <c r="H1249" s="548"/>
      <c r="I1249" s="548"/>
      <c r="J1249" s="548"/>
      <c r="K1249" s="548"/>
      <c r="L1249" s="548"/>
      <c r="M1249" s="548"/>
      <c r="N1249" s="549"/>
    </row>
    <row r="1250" spans="2:14" ht="16.5" x14ac:dyDescent="0.3">
      <c r="B1250" s="478" t="s">
        <v>375</v>
      </c>
      <c r="C1250" s="463"/>
      <c r="D1250" s="463"/>
      <c r="E1250" s="463"/>
      <c r="F1250" s="463"/>
      <c r="G1250" s="463" t="s">
        <v>376</v>
      </c>
      <c r="H1250" s="463"/>
      <c r="I1250" s="463"/>
      <c r="J1250" s="463"/>
      <c r="K1250" s="463"/>
      <c r="L1250" s="463" t="s">
        <v>508</v>
      </c>
      <c r="M1250" s="463"/>
      <c r="N1250" s="464"/>
    </row>
    <row r="1251" spans="2:14" ht="16.5" x14ac:dyDescent="0.3">
      <c r="B1251" s="476" t="s">
        <v>377</v>
      </c>
      <c r="C1251" s="477"/>
      <c r="D1251" s="477"/>
      <c r="E1251" s="477"/>
      <c r="F1251" s="477"/>
      <c r="G1251" s="463" t="s">
        <v>404</v>
      </c>
      <c r="H1251" s="463"/>
      <c r="I1251" s="463"/>
      <c r="J1251" s="463"/>
      <c r="K1251" s="463"/>
      <c r="L1251" s="463" t="s">
        <v>404</v>
      </c>
      <c r="M1251" s="463"/>
      <c r="N1251" s="464"/>
    </row>
    <row r="1252" spans="2:14" ht="16.5" x14ac:dyDescent="0.3">
      <c r="B1252" s="478" t="s">
        <v>378</v>
      </c>
      <c r="C1252" s="463"/>
      <c r="D1252" s="463"/>
      <c r="E1252" s="463"/>
      <c r="F1252" s="463"/>
      <c r="G1252" s="463"/>
      <c r="H1252" s="463"/>
      <c r="I1252" s="463"/>
      <c r="J1252" s="463"/>
      <c r="K1252" s="463"/>
      <c r="L1252" s="463"/>
      <c r="M1252" s="463"/>
      <c r="N1252" s="464"/>
    </row>
    <row r="1253" spans="2:14" ht="16.5" x14ac:dyDescent="0.3">
      <c r="B1253" s="478" t="s">
        <v>375</v>
      </c>
      <c r="C1253" s="463"/>
      <c r="D1253" s="463"/>
      <c r="E1253" s="463"/>
      <c r="F1253" s="463"/>
      <c r="G1253" s="463" t="s">
        <v>376</v>
      </c>
      <c r="H1253" s="463"/>
      <c r="I1253" s="463"/>
      <c r="J1253" s="463"/>
      <c r="K1253" s="463"/>
      <c r="L1253" s="463" t="s">
        <v>508</v>
      </c>
      <c r="M1253" s="463"/>
      <c r="N1253" s="464"/>
    </row>
    <row r="1254" spans="2:14" ht="16.5" x14ac:dyDescent="0.3">
      <c r="B1254" s="474" t="s">
        <v>379</v>
      </c>
      <c r="C1254" s="475"/>
      <c r="D1254" s="475"/>
      <c r="E1254" s="475"/>
      <c r="F1254" s="475"/>
      <c r="G1254" s="463" t="s">
        <v>394</v>
      </c>
      <c r="H1254" s="463"/>
      <c r="I1254" s="463"/>
      <c r="J1254" s="463"/>
      <c r="K1254" s="463"/>
      <c r="L1254" s="463" t="s">
        <v>394</v>
      </c>
      <c r="M1254" s="463"/>
      <c r="N1254" s="464"/>
    </row>
    <row r="1255" spans="2:14" ht="16.5" x14ac:dyDescent="0.3">
      <c r="B1255" s="474" t="s">
        <v>380</v>
      </c>
      <c r="C1255" s="475"/>
      <c r="D1255" s="475"/>
      <c r="E1255" s="475"/>
      <c r="F1255" s="475"/>
      <c r="G1255" s="463" t="s">
        <v>394</v>
      </c>
      <c r="H1255" s="463"/>
      <c r="I1255" s="463"/>
      <c r="J1255" s="463"/>
      <c r="K1255" s="463"/>
      <c r="L1255" s="463" t="s">
        <v>399</v>
      </c>
      <c r="M1255" s="463"/>
      <c r="N1255" s="464"/>
    </row>
    <row r="1256" spans="2:14" ht="16.5" x14ac:dyDescent="0.3">
      <c r="B1256" s="504" t="s">
        <v>381</v>
      </c>
      <c r="C1256" s="505"/>
      <c r="D1256" s="505"/>
      <c r="E1256" s="505"/>
      <c r="F1256" s="506"/>
      <c r="G1256" s="465" t="s">
        <v>399</v>
      </c>
      <c r="H1256" s="466"/>
      <c r="I1256" s="466"/>
      <c r="J1256" s="466"/>
      <c r="K1256" s="503"/>
      <c r="L1256" s="465" t="s">
        <v>394</v>
      </c>
      <c r="M1256" s="466"/>
      <c r="N1256" s="467"/>
    </row>
    <row r="1257" spans="2:14" ht="16.5" x14ac:dyDescent="0.3">
      <c r="B1257" s="504" t="s">
        <v>382</v>
      </c>
      <c r="C1257" s="505"/>
      <c r="D1257" s="505"/>
      <c r="E1257" s="505"/>
      <c r="F1257" s="506"/>
      <c r="G1257" s="465" t="s">
        <v>399</v>
      </c>
      <c r="H1257" s="466"/>
      <c r="I1257" s="466"/>
      <c r="J1257" s="466"/>
      <c r="K1257" s="503"/>
      <c r="L1257" s="465" t="s">
        <v>399</v>
      </c>
      <c r="M1257" s="466"/>
      <c r="N1257" s="467"/>
    </row>
    <row r="1258" spans="2:14" ht="16.5" x14ac:dyDescent="0.3">
      <c r="B1258" s="478" t="s">
        <v>383</v>
      </c>
      <c r="C1258" s="463"/>
      <c r="D1258" s="463"/>
      <c r="E1258" s="463"/>
      <c r="F1258" s="463"/>
      <c r="G1258" s="463"/>
      <c r="H1258" s="463"/>
      <c r="I1258" s="463"/>
      <c r="J1258" s="463"/>
      <c r="K1258" s="463"/>
      <c r="L1258" s="463"/>
      <c r="M1258" s="463"/>
      <c r="N1258" s="464"/>
    </row>
    <row r="1259" spans="2:14" ht="16.5" x14ac:dyDescent="0.3">
      <c r="B1259" s="478" t="s">
        <v>375</v>
      </c>
      <c r="C1259" s="463"/>
      <c r="D1259" s="463"/>
      <c r="E1259" s="463"/>
      <c r="F1259" s="463"/>
      <c r="G1259" s="463" t="s">
        <v>376</v>
      </c>
      <c r="H1259" s="463"/>
      <c r="I1259" s="463"/>
      <c r="J1259" s="463"/>
      <c r="K1259" s="463"/>
      <c r="L1259" s="463" t="s">
        <v>508</v>
      </c>
      <c r="M1259" s="463"/>
      <c r="N1259" s="464"/>
    </row>
    <row r="1260" spans="2:14" ht="16.5" x14ac:dyDescent="0.3">
      <c r="B1260" s="504" t="s">
        <v>384</v>
      </c>
      <c r="C1260" s="505"/>
      <c r="D1260" s="505"/>
      <c r="E1260" s="505"/>
      <c r="F1260" s="505"/>
      <c r="G1260" s="506"/>
      <c r="H1260" s="537" t="s">
        <v>583</v>
      </c>
      <c r="I1260" s="538"/>
      <c r="J1260" s="538"/>
      <c r="K1260" s="538"/>
      <c r="L1260" s="538"/>
      <c r="M1260" s="538"/>
      <c r="N1260" s="539"/>
    </row>
    <row r="1261" spans="2:14" ht="16.5" x14ac:dyDescent="0.3">
      <c r="B1261" s="221" t="s">
        <v>385</v>
      </c>
      <c r="C1261" s="537" t="s">
        <v>584</v>
      </c>
      <c r="D1261" s="538"/>
      <c r="E1261" s="538"/>
      <c r="F1261" s="538"/>
      <c r="G1261" s="538"/>
      <c r="H1261" s="226" t="s">
        <v>509</v>
      </c>
      <c r="I1261" s="226"/>
      <c r="J1261" s="227"/>
      <c r="K1261" s="227" t="s">
        <v>587</v>
      </c>
      <c r="L1261" s="227"/>
      <c r="M1261" s="227"/>
      <c r="N1261" s="228"/>
    </row>
    <row r="1262" spans="2:14" ht="15" customHeight="1" x14ac:dyDescent="0.25">
      <c r="B1262" s="483" t="s">
        <v>510</v>
      </c>
      <c r="C1262" s="484"/>
      <c r="D1262" s="519"/>
      <c r="E1262" s="524"/>
      <c r="F1262" s="525"/>
      <c r="G1262" s="525"/>
      <c r="H1262" s="525"/>
      <c r="I1262" s="525"/>
      <c r="J1262" s="526"/>
      <c r="K1262" s="533" t="s">
        <v>511</v>
      </c>
      <c r="L1262" s="484"/>
      <c r="M1262" s="484"/>
      <c r="N1262" s="485"/>
    </row>
    <row r="1263" spans="2:14" ht="15" customHeight="1" x14ac:dyDescent="0.25">
      <c r="B1263" s="520"/>
      <c r="C1263" s="521"/>
      <c r="D1263" s="522"/>
      <c r="E1263" s="527"/>
      <c r="F1263" s="528"/>
      <c r="G1263" s="528"/>
      <c r="H1263" s="528"/>
      <c r="I1263" s="528"/>
      <c r="J1263" s="529"/>
      <c r="K1263" s="534"/>
      <c r="L1263" s="521"/>
      <c r="M1263" s="521"/>
      <c r="N1263" s="535"/>
    </row>
    <row r="1264" spans="2:14" ht="0.75" customHeight="1" x14ac:dyDescent="0.25">
      <c r="B1264" s="520"/>
      <c r="C1264" s="521"/>
      <c r="D1264" s="522"/>
      <c r="E1264" s="527"/>
      <c r="F1264" s="528"/>
      <c r="G1264" s="528"/>
      <c r="H1264" s="528"/>
      <c r="I1264" s="528"/>
      <c r="J1264" s="529"/>
      <c r="K1264" s="534"/>
      <c r="L1264" s="521"/>
      <c r="M1264" s="521"/>
      <c r="N1264" s="535"/>
    </row>
    <row r="1265" spans="2:14" ht="1.5" hidden="1" customHeight="1" x14ac:dyDescent="0.25">
      <c r="B1265" s="479"/>
      <c r="C1265" s="480"/>
      <c r="D1265" s="523"/>
      <c r="E1265" s="530"/>
      <c r="F1265" s="531"/>
      <c r="G1265" s="531"/>
      <c r="H1265" s="531"/>
      <c r="I1265" s="531"/>
      <c r="J1265" s="532"/>
      <c r="K1265" s="536"/>
      <c r="L1265" s="480"/>
      <c r="M1265" s="480"/>
      <c r="N1265" s="481"/>
    </row>
    <row r="1266" spans="2:14" ht="12" customHeight="1" x14ac:dyDescent="0.3">
      <c r="B1266" s="482"/>
      <c r="C1266" s="466"/>
      <c r="D1266" s="466"/>
      <c r="E1266" s="466"/>
      <c r="F1266" s="466"/>
      <c r="G1266" s="466"/>
      <c r="H1266" s="466"/>
      <c r="I1266" s="466"/>
      <c r="J1266" s="466"/>
      <c r="K1266" s="466"/>
      <c r="L1266" s="466"/>
      <c r="M1266" s="466"/>
      <c r="N1266" s="467"/>
    </row>
    <row r="1267" spans="2:14" ht="16.5" x14ac:dyDescent="0.3">
      <c r="B1267" s="482" t="s">
        <v>386</v>
      </c>
      <c r="C1267" s="466"/>
      <c r="D1267" s="466"/>
      <c r="E1267" s="466"/>
      <c r="F1267" s="466"/>
      <c r="G1267" s="466"/>
      <c r="H1267" s="503"/>
      <c r="I1267" s="465" t="s">
        <v>387</v>
      </c>
      <c r="J1267" s="466"/>
      <c r="K1267" s="466"/>
      <c r="L1267" s="466"/>
      <c r="M1267" s="466"/>
      <c r="N1267" s="467"/>
    </row>
    <row r="1268" spans="2:14" ht="16.5" x14ac:dyDescent="0.3">
      <c r="B1268" s="219" t="s">
        <v>388</v>
      </c>
      <c r="C1268" s="465" t="s">
        <v>19</v>
      </c>
      <c r="D1268" s="503"/>
      <c r="E1268" s="465" t="s">
        <v>388</v>
      </c>
      <c r="F1268" s="503"/>
      <c r="G1268" s="465" t="s">
        <v>19</v>
      </c>
      <c r="H1268" s="503"/>
      <c r="I1268" s="267"/>
      <c r="J1268" s="254"/>
      <c r="K1268" s="268" t="s">
        <v>389</v>
      </c>
      <c r="L1268" s="226"/>
      <c r="M1268" s="269" t="s">
        <v>19</v>
      </c>
      <c r="N1268" s="256"/>
    </row>
    <row r="1269" spans="2:14" ht="16.5" x14ac:dyDescent="0.3">
      <c r="B1269" s="219" t="s">
        <v>390</v>
      </c>
      <c r="C1269" s="465" t="s">
        <v>391</v>
      </c>
      <c r="D1269" s="503"/>
      <c r="E1269" s="465" t="s">
        <v>392</v>
      </c>
      <c r="F1269" s="503"/>
      <c r="G1269" s="465" t="s">
        <v>393</v>
      </c>
      <c r="H1269" s="503"/>
      <c r="I1269" s="267"/>
      <c r="J1269" s="254"/>
      <c r="K1269" s="465">
        <v>3</v>
      </c>
      <c r="L1269" s="503"/>
      <c r="M1269" s="249" t="s">
        <v>394</v>
      </c>
      <c r="N1269" s="256"/>
    </row>
    <row r="1270" spans="2:14" ht="16.5" x14ac:dyDescent="0.3">
      <c r="B1270" s="219" t="s">
        <v>395</v>
      </c>
      <c r="C1270" s="465" t="s">
        <v>396</v>
      </c>
      <c r="D1270" s="503"/>
      <c r="E1270" s="465" t="s">
        <v>397</v>
      </c>
      <c r="F1270" s="503"/>
      <c r="G1270" s="465" t="s">
        <v>398</v>
      </c>
      <c r="H1270" s="503"/>
      <c r="I1270" s="267"/>
      <c r="J1270" s="254"/>
      <c r="K1270" s="465">
        <v>2</v>
      </c>
      <c r="L1270" s="503"/>
      <c r="M1270" s="249" t="s">
        <v>399</v>
      </c>
      <c r="N1270" s="256"/>
    </row>
    <row r="1271" spans="2:14" ht="16.5" x14ac:dyDescent="0.3">
      <c r="B1271" s="219" t="s">
        <v>400</v>
      </c>
      <c r="C1271" s="465" t="s">
        <v>401</v>
      </c>
      <c r="D1271" s="503"/>
      <c r="E1271" s="465" t="s">
        <v>402</v>
      </c>
      <c r="F1271" s="503"/>
      <c r="G1271" s="465" t="s">
        <v>403</v>
      </c>
      <c r="H1271" s="503"/>
      <c r="I1271" s="267"/>
      <c r="J1271" s="254"/>
      <c r="K1271" s="465">
        <v>1</v>
      </c>
      <c r="L1271" s="503"/>
      <c r="M1271" s="249" t="s">
        <v>404</v>
      </c>
      <c r="N1271" s="256"/>
    </row>
    <row r="1272" spans="2:14" ht="17.25" thickBot="1" x14ac:dyDescent="0.35">
      <c r="B1272" s="270" t="s">
        <v>405</v>
      </c>
      <c r="C1272" s="540" t="s">
        <v>406</v>
      </c>
      <c r="D1272" s="541"/>
      <c r="E1272" s="540" t="s">
        <v>407</v>
      </c>
      <c r="F1272" s="541"/>
      <c r="G1272" s="540" t="s">
        <v>408</v>
      </c>
      <c r="H1272" s="541"/>
      <c r="I1272" s="271"/>
      <c r="J1272" s="272"/>
      <c r="K1272" s="272"/>
      <c r="L1272" s="272"/>
      <c r="M1272" s="272"/>
      <c r="N1272" s="273"/>
    </row>
  </sheetData>
  <mergeCells count="2261">
    <mergeCell ref="C1261:G1261"/>
    <mergeCell ref="B1249:N1249"/>
    <mergeCell ref="E1149:F1149"/>
    <mergeCell ref="G1149:H1149"/>
    <mergeCell ref="I1149:J1149"/>
    <mergeCell ref="L1149:M1149"/>
    <mergeCell ref="B1150:D1150"/>
    <mergeCell ref="E1150:F1150"/>
    <mergeCell ref="M1150:N1150"/>
    <mergeCell ref="B1151:N1151"/>
    <mergeCell ref="C1197:D1197"/>
    <mergeCell ref="E1197:F1197"/>
    <mergeCell ref="G1197:H1197"/>
    <mergeCell ref="I1197:J1197"/>
    <mergeCell ref="L1197:M1197"/>
    <mergeCell ref="C1198:D1198"/>
    <mergeCell ref="E1198:F1198"/>
    <mergeCell ref="G1198:H1198"/>
    <mergeCell ref="I1198:J1198"/>
    <mergeCell ref="L1198:M1198"/>
    <mergeCell ref="B1168:N1168"/>
    <mergeCell ref="B1169:H1169"/>
    <mergeCell ref="I1169:N1169"/>
    <mergeCell ref="C1170:D1170"/>
    <mergeCell ref="E1170:F1170"/>
    <mergeCell ref="G1170:H1170"/>
    <mergeCell ref="B1160:N1160"/>
    <mergeCell ref="B1161:F1161"/>
    <mergeCell ref="B1162:G1162"/>
    <mergeCell ref="H1162:N1162"/>
    <mergeCell ref="C1163:G1163"/>
    <mergeCell ref="B1164:G1165"/>
    <mergeCell ref="I1051:J1051"/>
    <mergeCell ref="L1051:M1051"/>
    <mergeCell ref="B1052:D1052"/>
    <mergeCell ref="E1052:F1052"/>
    <mergeCell ref="M1052:N1052"/>
    <mergeCell ref="B1053:N1053"/>
    <mergeCell ref="C1099:D1099"/>
    <mergeCell ref="E1099:F1099"/>
    <mergeCell ref="G1099:H1099"/>
    <mergeCell ref="I1099:J1099"/>
    <mergeCell ref="L1099:M1099"/>
    <mergeCell ref="C1100:D1100"/>
    <mergeCell ref="E1100:F1100"/>
    <mergeCell ref="G1100:H1100"/>
    <mergeCell ref="I1100:J1100"/>
    <mergeCell ref="L1100:M1100"/>
    <mergeCell ref="B1070:N1070"/>
    <mergeCell ref="B1071:H1071"/>
    <mergeCell ref="I1071:N1071"/>
    <mergeCell ref="C1072:D1072"/>
    <mergeCell ref="E1072:F1072"/>
    <mergeCell ref="G1072:H1072"/>
    <mergeCell ref="B1062:N1062"/>
    <mergeCell ref="B1063:F1063"/>
    <mergeCell ref="G1063:K1063"/>
    <mergeCell ref="L1063:N1063"/>
    <mergeCell ref="B1064:G1064"/>
    <mergeCell ref="H1064:N1064"/>
    <mergeCell ref="C1065:G1065"/>
    <mergeCell ref="B1066:G1067"/>
    <mergeCell ref="H1066:N1067"/>
    <mergeCell ref="B1060:F1060"/>
    <mergeCell ref="L1002:M1002"/>
    <mergeCell ref="B972:N972"/>
    <mergeCell ref="B973:H973"/>
    <mergeCell ref="I973:N973"/>
    <mergeCell ref="C974:D974"/>
    <mergeCell ref="E974:F974"/>
    <mergeCell ref="G974:H974"/>
    <mergeCell ref="B964:N964"/>
    <mergeCell ref="B965:F965"/>
    <mergeCell ref="G965:K965"/>
    <mergeCell ref="L965:N965"/>
    <mergeCell ref="B966:G966"/>
    <mergeCell ref="H966:N966"/>
    <mergeCell ref="C967:G967"/>
    <mergeCell ref="B968:G969"/>
    <mergeCell ref="H968:N969"/>
    <mergeCell ref="B962:F962"/>
    <mergeCell ref="B980:J980"/>
    <mergeCell ref="K980:N980"/>
    <mergeCell ref="B981:N981"/>
    <mergeCell ref="C982:D982"/>
    <mergeCell ref="G982:H982"/>
    <mergeCell ref="C977:D977"/>
    <mergeCell ref="E977:F977"/>
    <mergeCell ref="G977:H977"/>
    <mergeCell ref="K977:L977"/>
    <mergeCell ref="C978:D978"/>
    <mergeCell ref="E978:F978"/>
    <mergeCell ref="G978:H978"/>
    <mergeCell ref="C975:D975"/>
    <mergeCell ref="E975:F975"/>
    <mergeCell ref="G975:H975"/>
    <mergeCell ref="L855:M855"/>
    <mergeCell ref="B856:D856"/>
    <mergeCell ref="E856:F856"/>
    <mergeCell ref="M856:N856"/>
    <mergeCell ref="B857:N857"/>
    <mergeCell ref="C903:D903"/>
    <mergeCell ref="E903:F903"/>
    <mergeCell ref="G903:H903"/>
    <mergeCell ref="I903:J903"/>
    <mergeCell ref="L903:M903"/>
    <mergeCell ref="C904:D904"/>
    <mergeCell ref="E904:F904"/>
    <mergeCell ref="G904:H904"/>
    <mergeCell ref="I904:J904"/>
    <mergeCell ref="L904:M904"/>
    <mergeCell ref="B874:N874"/>
    <mergeCell ref="B875:H875"/>
    <mergeCell ref="I875:N875"/>
    <mergeCell ref="C876:D876"/>
    <mergeCell ref="E876:F876"/>
    <mergeCell ref="G876:H876"/>
    <mergeCell ref="B866:N866"/>
    <mergeCell ref="B867:F867"/>
    <mergeCell ref="G867:K867"/>
    <mergeCell ref="L867:N867"/>
    <mergeCell ref="B868:G868"/>
    <mergeCell ref="H868:N868"/>
    <mergeCell ref="C869:G869"/>
    <mergeCell ref="B870:G871"/>
    <mergeCell ref="H870:N871"/>
    <mergeCell ref="B864:F864"/>
    <mergeCell ref="G864:K864"/>
    <mergeCell ref="B668:F668"/>
    <mergeCell ref="B686:J686"/>
    <mergeCell ref="K686:N686"/>
    <mergeCell ref="B687:N687"/>
    <mergeCell ref="C688:D688"/>
    <mergeCell ref="G688:H688"/>
    <mergeCell ref="E806:F806"/>
    <mergeCell ref="G806:H806"/>
    <mergeCell ref="I806:J806"/>
    <mergeCell ref="L806:M806"/>
    <mergeCell ref="B776:N776"/>
    <mergeCell ref="B777:H777"/>
    <mergeCell ref="I777:N777"/>
    <mergeCell ref="C778:D778"/>
    <mergeCell ref="E778:F778"/>
    <mergeCell ref="G778:H778"/>
    <mergeCell ref="B768:N768"/>
    <mergeCell ref="B769:F769"/>
    <mergeCell ref="G769:K769"/>
    <mergeCell ref="L769:N769"/>
    <mergeCell ref="B770:G770"/>
    <mergeCell ref="H770:N770"/>
    <mergeCell ref="C771:G771"/>
    <mergeCell ref="G780:H780"/>
    <mergeCell ref="K741:M741"/>
    <mergeCell ref="K790:M790"/>
    <mergeCell ref="C707:D707"/>
    <mergeCell ref="E707:F707"/>
    <mergeCell ref="G707:H707"/>
    <mergeCell ref="I707:J707"/>
    <mergeCell ref="L707:M707"/>
    <mergeCell ref="C708:D708"/>
    <mergeCell ref="E708:F708"/>
    <mergeCell ref="G708:H708"/>
    <mergeCell ref="I708:J708"/>
    <mergeCell ref="L708:M708"/>
    <mergeCell ref="B678:N678"/>
    <mergeCell ref="B679:H679"/>
    <mergeCell ref="I679:N679"/>
    <mergeCell ref="C680:D680"/>
    <mergeCell ref="E680:F680"/>
    <mergeCell ref="G680:H680"/>
    <mergeCell ref="B670:N670"/>
    <mergeCell ref="B671:F671"/>
    <mergeCell ref="G671:K671"/>
    <mergeCell ref="L671:N671"/>
    <mergeCell ref="B672:G672"/>
    <mergeCell ref="H672:N672"/>
    <mergeCell ref="C673:G673"/>
    <mergeCell ref="B674:G675"/>
    <mergeCell ref="H674:N675"/>
    <mergeCell ref="C683:D683"/>
    <mergeCell ref="E683:F683"/>
    <mergeCell ref="G683:H683"/>
    <mergeCell ref="K683:L683"/>
    <mergeCell ref="C684:D684"/>
    <mergeCell ref="E684:F684"/>
    <mergeCell ref="G684:H684"/>
    <mergeCell ref="C681:D681"/>
    <mergeCell ref="E681:F681"/>
    <mergeCell ref="G681:H681"/>
    <mergeCell ref="K681:L681"/>
    <mergeCell ref="C682:D682"/>
    <mergeCell ref="E682:F682"/>
    <mergeCell ref="I561:J561"/>
    <mergeCell ref="L561:M561"/>
    <mergeCell ref="B562:D562"/>
    <mergeCell ref="E562:F562"/>
    <mergeCell ref="M562:N562"/>
    <mergeCell ref="B563:N563"/>
    <mergeCell ref="C72:D72"/>
    <mergeCell ref="G72:H72"/>
    <mergeCell ref="I72:J72"/>
    <mergeCell ref="L72:M72"/>
    <mergeCell ref="B73:D73"/>
    <mergeCell ref="E73:F73"/>
    <mergeCell ref="M73:N73"/>
    <mergeCell ref="B74:N74"/>
    <mergeCell ref="C609:D609"/>
    <mergeCell ref="E609:F609"/>
    <mergeCell ref="G609:H609"/>
    <mergeCell ref="I609:J609"/>
    <mergeCell ref="L609:M609"/>
    <mergeCell ref="E463:F463"/>
    <mergeCell ref="G463:H463"/>
    <mergeCell ref="I463:J463"/>
    <mergeCell ref="L463:M463"/>
    <mergeCell ref="B464:D464"/>
    <mergeCell ref="E464:F464"/>
    <mergeCell ref="M464:N464"/>
    <mergeCell ref="B465:N465"/>
    <mergeCell ref="C511:D511"/>
    <mergeCell ref="E511:F511"/>
    <mergeCell ref="G511:H511"/>
    <mergeCell ref="K251:N251"/>
    <mergeCell ref="K300:M300"/>
    <mergeCell ref="G365:H365"/>
    <mergeCell ref="I365:J365"/>
    <mergeCell ref="L365:M365"/>
    <mergeCell ref="B366:D366"/>
    <mergeCell ref="E366:F366"/>
    <mergeCell ref="M366:N366"/>
    <mergeCell ref="B367:N367"/>
    <mergeCell ref="C413:D413"/>
    <mergeCell ref="E413:F413"/>
    <mergeCell ref="G413:H413"/>
    <mergeCell ref="I413:J413"/>
    <mergeCell ref="L413:M413"/>
    <mergeCell ref="C414:D414"/>
    <mergeCell ref="E414:F414"/>
    <mergeCell ref="K349:M349"/>
    <mergeCell ref="B286:N286"/>
    <mergeCell ref="B287:H287"/>
    <mergeCell ref="I287:N287"/>
    <mergeCell ref="C288:D288"/>
    <mergeCell ref="E288:F288"/>
    <mergeCell ref="G288:H288"/>
    <mergeCell ref="B294:J294"/>
    <mergeCell ref="K294:N294"/>
    <mergeCell ref="B295:N295"/>
    <mergeCell ref="C296:D296"/>
    <mergeCell ref="G296:H296"/>
    <mergeCell ref="C291:D291"/>
    <mergeCell ref="E291:F291"/>
    <mergeCell ref="G291:H291"/>
    <mergeCell ref="K291:L291"/>
    <mergeCell ref="C292:D292"/>
    <mergeCell ref="E292:F292"/>
    <mergeCell ref="C217:D217"/>
    <mergeCell ref="E217:F217"/>
    <mergeCell ref="G217:H217"/>
    <mergeCell ref="I217:J217"/>
    <mergeCell ref="L217:M217"/>
    <mergeCell ref="C218:D218"/>
    <mergeCell ref="E218:F218"/>
    <mergeCell ref="G218:H218"/>
    <mergeCell ref="I218:J218"/>
    <mergeCell ref="L218:M218"/>
    <mergeCell ref="B219:D219"/>
    <mergeCell ref="E219:F219"/>
    <mergeCell ref="M219:N219"/>
    <mergeCell ref="B220:N220"/>
    <mergeCell ref="C266:D266"/>
    <mergeCell ref="E266:F266"/>
    <mergeCell ref="G266:H266"/>
    <mergeCell ref="I266:J266"/>
    <mergeCell ref="L266:M266"/>
    <mergeCell ref="B221:F221"/>
    <mergeCell ref="G221:K221"/>
    <mergeCell ref="L221:N221"/>
    <mergeCell ref="B248:N248"/>
    <mergeCell ref="B249:N249"/>
    <mergeCell ref="B250:N250"/>
    <mergeCell ref="B251:C251"/>
    <mergeCell ref="B245:J245"/>
    <mergeCell ref="K245:N245"/>
    <mergeCell ref="B246:N246"/>
    <mergeCell ref="C247:D247"/>
    <mergeCell ref="G247:H247"/>
    <mergeCell ref="C242:D242"/>
    <mergeCell ref="E169:F169"/>
    <mergeCell ref="G169:H169"/>
    <mergeCell ref="I169:J169"/>
    <mergeCell ref="L169:M169"/>
    <mergeCell ref="B170:D170"/>
    <mergeCell ref="E170:F170"/>
    <mergeCell ref="M170:N170"/>
    <mergeCell ref="B171:N171"/>
    <mergeCell ref="B123:F123"/>
    <mergeCell ref="G123:K123"/>
    <mergeCell ref="L123:N123"/>
    <mergeCell ref="C142:D142"/>
    <mergeCell ref="E142:F142"/>
    <mergeCell ref="G142:H142"/>
    <mergeCell ref="K142:L142"/>
    <mergeCell ref="C143:D143"/>
    <mergeCell ref="E143:F143"/>
    <mergeCell ref="G143:H143"/>
    <mergeCell ref="K143:L143"/>
    <mergeCell ref="B139:N139"/>
    <mergeCell ref="B140:H140"/>
    <mergeCell ref="I140:N140"/>
    <mergeCell ref="C141:D141"/>
    <mergeCell ref="E141:F141"/>
    <mergeCell ref="G141:H141"/>
    <mergeCell ref="B131:N131"/>
    <mergeCell ref="B132:F132"/>
    <mergeCell ref="G132:K132"/>
    <mergeCell ref="L132:N132"/>
    <mergeCell ref="B133:G133"/>
    <mergeCell ref="H133:N133"/>
    <mergeCell ref="C134:G134"/>
    <mergeCell ref="C71:D71"/>
    <mergeCell ref="E71:F71"/>
    <mergeCell ref="G71:H71"/>
    <mergeCell ref="I71:J71"/>
    <mergeCell ref="L71:M71"/>
    <mergeCell ref="E72:F72"/>
    <mergeCell ref="C119:D119"/>
    <mergeCell ref="E119:F119"/>
    <mergeCell ref="G119:H119"/>
    <mergeCell ref="I119:J119"/>
    <mergeCell ref="L119:M119"/>
    <mergeCell ref="B24:D24"/>
    <mergeCell ref="C22:D22"/>
    <mergeCell ref="C23:D23"/>
    <mergeCell ref="E22:F22"/>
    <mergeCell ref="E23:F23"/>
    <mergeCell ref="L22:M22"/>
    <mergeCell ref="L23:M23"/>
    <mergeCell ref="I22:J22"/>
    <mergeCell ref="I23:J23"/>
    <mergeCell ref="G22:H22"/>
    <mergeCell ref="G23:H23"/>
    <mergeCell ref="E24:F24"/>
    <mergeCell ref="M24:N24"/>
    <mergeCell ref="B28:N28"/>
    <mergeCell ref="B29:F29"/>
    <mergeCell ref="G29:K29"/>
    <mergeCell ref="L29:N29"/>
    <mergeCell ref="K58:N58"/>
    <mergeCell ref="B53:N53"/>
    <mergeCell ref="B54:N54"/>
    <mergeCell ref="K56:N56"/>
    <mergeCell ref="B1:J1"/>
    <mergeCell ref="C3:D3"/>
    <mergeCell ref="G3:H3"/>
    <mergeCell ref="B5:N5"/>
    <mergeCell ref="B9:C9"/>
    <mergeCell ref="C46:D46"/>
    <mergeCell ref="E46:F46"/>
    <mergeCell ref="G46:H46"/>
    <mergeCell ref="K46:L46"/>
    <mergeCell ref="C47:D47"/>
    <mergeCell ref="E47:F47"/>
    <mergeCell ref="G47:H47"/>
    <mergeCell ref="K47:L47"/>
    <mergeCell ref="B32:F32"/>
    <mergeCell ref="G32:K32"/>
    <mergeCell ref="C45:D45"/>
    <mergeCell ref="E45:F45"/>
    <mergeCell ref="G45:H45"/>
    <mergeCell ref="K45:L45"/>
    <mergeCell ref="B36:G36"/>
    <mergeCell ref="H36:N36"/>
    <mergeCell ref="E44:F44"/>
    <mergeCell ref="B10:N10"/>
    <mergeCell ref="B11:B12"/>
    <mergeCell ref="C11:H11"/>
    <mergeCell ref="I11:N11"/>
    <mergeCell ref="L26:N26"/>
    <mergeCell ref="B27:F27"/>
    <mergeCell ref="G27:K27"/>
    <mergeCell ref="L27:N27"/>
    <mergeCell ref="B25:N25"/>
    <mergeCell ref="D7:G7"/>
    <mergeCell ref="B51:N51"/>
    <mergeCell ref="C52:D52"/>
    <mergeCell ref="G52:H52"/>
    <mergeCell ref="B26:F26"/>
    <mergeCell ref="G26:K26"/>
    <mergeCell ref="B34:N34"/>
    <mergeCell ref="B35:F35"/>
    <mergeCell ref="G35:K35"/>
    <mergeCell ref="L35:N35"/>
    <mergeCell ref="B31:F31"/>
    <mergeCell ref="B30:F30"/>
    <mergeCell ref="G30:K30"/>
    <mergeCell ref="G31:K31"/>
    <mergeCell ref="C48:D48"/>
    <mergeCell ref="E48:F48"/>
    <mergeCell ref="G48:H48"/>
    <mergeCell ref="C37:G37"/>
    <mergeCell ref="L30:N30"/>
    <mergeCell ref="L31:N31"/>
    <mergeCell ref="L32:N32"/>
    <mergeCell ref="L33:N33"/>
    <mergeCell ref="B59:N59"/>
    <mergeCell ref="B60:B61"/>
    <mergeCell ref="C60:H60"/>
    <mergeCell ref="I60:N60"/>
    <mergeCell ref="K1:N1"/>
    <mergeCell ref="B2:N2"/>
    <mergeCell ref="B4:N4"/>
    <mergeCell ref="B8:C8"/>
    <mergeCell ref="B6:N6"/>
    <mergeCell ref="B7:C7"/>
    <mergeCell ref="K7:N7"/>
    <mergeCell ref="D9:G9"/>
    <mergeCell ref="K9:N9"/>
    <mergeCell ref="B57:C57"/>
    <mergeCell ref="D57:E57"/>
    <mergeCell ref="K57:L57"/>
    <mergeCell ref="B58:C58"/>
    <mergeCell ref="D58:G58"/>
    <mergeCell ref="B42:N42"/>
    <mergeCell ref="B43:H43"/>
    <mergeCell ref="I43:N43"/>
    <mergeCell ref="C44:D44"/>
    <mergeCell ref="G44:H44"/>
    <mergeCell ref="B33:F33"/>
    <mergeCell ref="G33:K33"/>
    <mergeCell ref="B38:G39"/>
    <mergeCell ref="H38:N39"/>
    <mergeCell ref="B55:N55"/>
    <mergeCell ref="B56:C56"/>
    <mergeCell ref="G24:I24"/>
    <mergeCell ref="B50:J50"/>
    <mergeCell ref="K50:N50"/>
    <mergeCell ref="B80:F80"/>
    <mergeCell ref="G80:K80"/>
    <mergeCell ref="L80:N80"/>
    <mergeCell ref="B81:F81"/>
    <mergeCell ref="G81:K81"/>
    <mergeCell ref="L81:N81"/>
    <mergeCell ref="B78:F78"/>
    <mergeCell ref="G78:K78"/>
    <mergeCell ref="L78:N78"/>
    <mergeCell ref="B79:F79"/>
    <mergeCell ref="G79:K79"/>
    <mergeCell ref="L79:N79"/>
    <mergeCell ref="B75:F75"/>
    <mergeCell ref="G75:K75"/>
    <mergeCell ref="L75:N75"/>
    <mergeCell ref="B76:N76"/>
    <mergeCell ref="B77:F77"/>
    <mergeCell ref="G77:K77"/>
    <mergeCell ref="L77:N77"/>
    <mergeCell ref="C93:D93"/>
    <mergeCell ref="E93:F93"/>
    <mergeCell ref="G93:H93"/>
    <mergeCell ref="K93:L93"/>
    <mergeCell ref="C94:D94"/>
    <mergeCell ref="E94:F94"/>
    <mergeCell ref="G94:H94"/>
    <mergeCell ref="K94:L94"/>
    <mergeCell ref="B90:N90"/>
    <mergeCell ref="B91:H91"/>
    <mergeCell ref="I91:N91"/>
    <mergeCell ref="C92:D92"/>
    <mergeCell ref="E92:F92"/>
    <mergeCell ref="G92:H92"/>
    <mergeCell ref="B82:N82"/>
    <mergeCell ref="B83:F83"/>
    <mergeCell ref="G83:K83"/>
    <mergeCell ref="L83:N83"/>
    <mergeCell ref="B84:G84"/>
    <mergeCell ref="H84:N84"/>
    <mergeCell ref="C85:G85"/>
    <mergeCell ref="B86:G87"/>
    <mergeCell ref="H86:N87"/>
    <mergeCell ref="B105:C105"/>
    <mergeCell ref="D105:E105"/>
    <mergeCell ref="K105:L105"/>
    <mergeCell ref="B106:C106"/>
    <mergeCell ref="D106:G106"/>
    <mergeCell ref="K106:N106"/>
    <mergeCell ref="B101:N101"/>
    <mergeCell ref="B102:N102"/>
    <mergeCell ref="B103:N103"/>
    <mergeCell ref="B104:C104"/>
    <mergeCell ref="K104:L104"/>
    <mergeCell ref="B98:J98"/>
    <mergeCell ref="K98:N98"/>
    <mergeCell ref="B99:N99"/>
    <mergeCell ref="C100:D100"/>
    <mergeCell ref="G100:H100"/>
    <mergeCell ref="C95:D95"/>
    <mergeCell ref="E95:F95"/>
    <mergeCell ref="G95:H95"/>
    <mergeCell ref="K95:L95"/>
    <mergeCell ref="C96:D96"/>
    <mergeCell ref="E96:F96"/>
    <mergeCell ref="G96:H96"/>
    <mergeCell ref="B107:N107"/>
    <mergeCell ref="B108:B109"/>
    <mergeCell ref="C108:H108"/>
    <mergeCell ref="I108:N108"/>
    <mergeCell ref="B129:F129"/>
    <mergeCell ref="G129:K129"/>
    <mergeCell ref="L129:N129"/>
    <mergeCell ref="B130:F130"/>
    <mergeCell ref="G130:K130"/>
    <mergeCell ref="L130:N130"/>
    <mergeCell ref="B127:F127"/>
    <mergeCell ref="G127:K127"/>
    <mergeCell ref="L127:N127"/>
    <mergeCell ref="B128:F128"/>
    <mergeCell ref="G128:K128"/>
    <mergeCell ref="L128:N128"/>
    <mergeCell ref="B124:F124"/>
    <mergeCell ref="G124:K124"/>
    <mergeCell ref="L124:N124"/>
    <mergeCell ref="B125:N125"/>
    <mergeCell ref="B126:F126"/>
    <mergeCell ref="G126:K126"/>
    <mergeCell ref="L126:N126"/>
    <mergeCell ref="C120:D120"/>
    <mergeCell ref="E120:F120"/>
    <mergeCell ref="G120:H120"/>
    <mergeCell ref="I120:J120"/>
    <mergeCell ref="L120:M120"/>
    <mergeCell ref="B121:D121"/>
    <mergeCell ref="E121:F121"/>
    <mergeCell ref="M121:N121"/>
    <mergeCell ref="B122:N122"/>
    <mergeCell ref="B135:G136"/>
    <mergeCell ref="H135:N136"/>
    <mergeCell ref="B154:C154"/>
    <mergeCell ref="D154:E154"/>
    <mergeCell ref="K154:L154"/>
    <mergeCell ref="B155:C155"/>
    <mergeCell ref="D155:G155"/>
    <mergeCell ref="K155:N155"/>
    <mergeCell ref="B150:N150"/>
    <mergeCell ref="B151:N151"/>
    <mergeCell ref="B152:N152"/>
    <mergeCell ref="B153:C153"/>
    <mergeCell ref="K153:L153"/>
    <mergeCell ref="B147:J147"/>
    <mergeCell ref="K147:N147"/>
    <mergeCell ref="B148:N148"/>
    <mergeCell ref="C149:D149"/>
    <mergeCell ref="G149:H149"/>
    <mergeCell ref="C144:D144"/>
    <mergeCell ref="E144:F144"/>
    <mergeCell ref="G144:H144"/>
    <mergeCell ref="K144:L144"/>
    <mergeCell ref="C145:D145"/>
    <mergeCell ref="E145:F145"/>
    <mergeCell ref="G145:H145"/>
    <mergeCell ref="B172:F172"/>
    <mergeCell ref="G172:K172"/>
    <mergeCell ref="L172:N172"/>
    <mergeCell ref="B156:N156"/>
    <mergeCell ref="B157:B158"/>
    <mergeCell ref="C157:H157"/>
    <mergeCell ref="I157:N157"/>
    <mergeCell ref="B178:F178"/>
    <mergeCell ref="G178:K178"/>
    <mergeCell ref="L178:N178"/>
    <mergeCell ref="B179:F179"/>
    <mergeCell ref="G179:K179"/>
    <mergeCell ref="L179:N179"/>
    <mergeCell ref="B176:F176"/>
    <mergeCell ref="G176:K176"/>
    <mergeCell ref="L176:N176"/>
    <mergeCell ref="B177:F177"/>
    <mergeCell ref="G177:K177"/>
    <mergeCell ref="L177:N177"/>
    <mergeCell ref="B173:F173"/>
    <mergeCell ref="G173:K173"/>
    <mergeCell ref="L173:N173"/>
    <mergeCell ref="B174:N174"/>
    <mergeCell ref="B175:F175"/>
    <mergeCell ref="G175:K175"/>
    <mergeCell ref="L175:N175"/>
    <mergeCell ref="C168:D168"/>
    <mergeCell ref="E168:F168"/>
    <mergeCell ref="G168:H168"/>
    <mergeCell ref="I168:J168"/>
    <mergeCell ref="L168:M168"/>
    <mergeCell ref="C169:D169"/>
    <mergeCell ref="C191:D191"/>
    <mergeCell ref="E191:F191"/>
    <mergeCell ref="G191:H191"/>
    <mergeCell ref="K191:L191"/>
    <mergeCell ref="C192:D192"/>
    <mergeCell ref="E192:F192"/>
    <mergeCell ref="G192:H192"/>
    <mergeCell ref="K192:L192"/>
    <mergeCell ref="B188:N188"/>
    <mergeCell ref="B189:H189"/>
    <mergeCell ref="I189:N189"/>
    <mergeCell ref="C190:D190"/>
    <mergeCell ref="E190:F190"/>
    <mergeCell ref="G190:H190"/>
    <mergeCell ref="B180:N180"/>
    <mergeCell ref="B181:F181"/>
    <mergeCell ref="G181:K181"/>
    <mergeCell ref="L181:N181"/>
    <mergeCell ref="B182:G182"/>
    <mergeCell ref="H182:N182"/>
    <mergeCell ref="C183:G183"/>
    <mergeCell ref="B184:G185"/>
    <mergeCell ref="H184:N185"/>
    <mergeCell ref="B203:C203"/>
    <mergeCell ref="D203:E203"/>
    <mergeCell ref="K203:L203"/>
    <mergeCell ref="B204:C204"/>
    <mergeCell ref="D204:G204"/>
    <mergeCell ref="K204:N204"/>
    <mergeCell ref="B199:N199"/>
    <mergeCell ref="B200:N200"/>
    <mergeCell ref="B201:N201"/>
    <mergeCell ref="B202:C202"/>
    <mergeCell ref="K202:L202"/>
    <mergeCell ref="B196:J196"/>
    <mergeCell ref="K196:N196"/>
    <mergeCell ref="B197:N197"/>
    <mergeCell ref="C198:D198"/>
    <mergeCell ref="G198:H198"/>
    <mergeCell ref="C193:D193"/>
    <mergeCell ref="E193:F193"/>
    <mergeCell ref="G193:H193"/>
    <mergeCell ref="K193:L193"/>
    <mergeCell ref="C194:D194"/>
    <mergeCell ref="E194:F194"/>
    <mergeCell ref="G194:H194"/>
    <mergeCell ref="B205:N205"/>
    <mergeCell ref="B206:B207"/>
    <mergeCell ref="C206:H206"/>
    <mergeCell ref="I206:N206"/>
    <mergeCell ref="C240:D240"/>
    <mergeCell ref="E240:F240"/>
    <mergeCell ref="G240:H240"/>
    <mergeCell ref="K240:L240"/>
    <mergeCell ref="C241:D241"/>
    <mergeCell ref="E241:F241"/>
    <mergeCell ref="G241:H241"/>
    <mergeCell ref="K241:L241"/>
    <mergeCell ref="B237:N237"/>
    <mergeCell ref="B238:H238"/>
    <mergeCell ref="I238:N238"/>
    <mergeCell ref="C239:D239"/>
    <mergeCell ref="E239:F239"/>
    <mergeCell ref="G239:H239"/>
    <mergeCell ref="B229:N229"/>
    <mergeCell ref="B230:F230"/>
    <mergeCell ref="G230:K230"/>
    <mergeCell ref="L230:N230"/>
    <mergeCell ref="B231:G231"/>
    <mergeCell ref="H231:N231"/>
    <mergeCell ref="C232:G232"/>
    <mergeCell ref="B233:G234"/>
    <mergeCell ref="H233:N234"/>
    <mergeCell ref="B227:F227"/>
    <mergeCell ref="G227:K227"/>
    <mergeCell ref="L227:N227"/>
    <mergeCell ref="B228:F228"/>
    <mergeCell ref="B225:F225"/>
    <mergeCell ref="B278:N278"/>
    <mergeCell ref="B279:F279"/>
    <mergeCell ref="G279:K279"/>
    <mergeCell ref="L279:N279"/>
    <mergeCell ref="E242:F242"/>
    <mergeCell ref="G242:H242"/>
    <mergeCell ref="K242:L242"/>
    <mergeCell ref="C243:D243"/>
    <mergeCell ref="E243:F243"/>
    <mergeCell ref="G243:H243"/>
    <mergeCell ref="B254:N254"/>
    <mergeCell ref="B255:B256"/>
    <mergeCell ref="C255:H255"/>
    <mergeCell ref="I255:N255"/>
    <mergeCell ref="B252:C252"/>
    <mergeCell ref="D252:E252"/>
    <mergeCell ref="K252:L252"/>
    <mergeCell ref="B253:C253"/>
    <mergeCell ref="D253:G253"/>
    <mergeCell ref="K253:N253"/>
    <mergeCell ref="L270:N270"/>
    <mergeCell ref="C267:D267"/>
    <mergeCell ref="E267:F267"/>
    <mergeCell ref="G267:H267"/>
    <mergeCell ref="I267:J267"/>
    <mergeCell ref="L267:M267"/>
    <mergeCell ref="B268:D268"/>
    <mergeCell ref="B270:F270"/>
    <mergeCell ref="G270:K270"/>
    <mergeCell ref="K302:N302"/>
    <mergeCell ref="B297:N297"/>
    <mergeCell ref="B298:N298"/>
    <mergeCell ref="B299:N299"/>
    <mergeCell ref="B300:C300"/>
    <mergeCell ref="B280:G280"/>
    <mergeCell ref="H280:N280"/>
    <mergeCell ref="C281:G281"/>
    <mergeCell ref="B282:G283"/>
    <mergeCell ref="H282:N283"/>
    <mergeCell ref="B276:F276"/>
    <mergeCell ref="G276:K276"/>
    <mergeCell ref="B277:F277"/>
    <mergeCell ref="G277:K277"/>
    <mergeCell ref="E268:F268"/>
    <mergeCell ref="M268:N268"/>
    <mergeCell ref="B269:N269"/>
    <mergeCell ref="B274:F274"/>
    <mergeCell ref="G274:K274"/>
    <mergeCell ref="L274:N274"/>
    <mergeCell ref="L275:N275"/>
    <mergeCell ref="L276:N276"/>
    <mergeCell ref="L277:N277"/>
    <mergeCell ref="B275:F275"/>
    <mergeCell ref="G275:K275"/>
    <mergeCell ref="B271:F271"/>
    <mergeCell ref="G271:K271"/>
    <mergeCell ref="L271:N271"/>
    <mergeCell ref="B272:N272"/>
    <mergeCell ref="B273:F273"/>
    <mergeCell ref="G273:K273"/>
    <mergeCell ref="L273:N273"/>
    <mergeCell ref="C315:D315"/>
    <mergeCell ref="E315:F315"/>
    <mergeCell ref="G315:H315"/>
    <mergeCell ref="I315:J315"/>
    <mergeCell ref="L315:M315"/>
    <mergeCell ref="C316:D316"/>
    <mergeCell ref="E316:F316"/>
    <mergeCell ref="G316:H316"/>
    <mergeCell ref="I316:J316"/>
    <mergeCell ref="L316:M316"/>
    <mergeCell ref="B317:D317"/>
    <mergeCell ref="E317:F317"/>
    <mergeCell ref="M317:N317"/>
    <mergeCell ref="B318:N318"/>
    <mergeCell ref="G292:H292"/>
    <mergeCell ref="C289:D289"/>
    <mergeCell ref="E289:F289"/>
    <mergeCell ref="G289:H289"/>
    <mergeCell ref="K289:L289"/>
    <mergeCell ref="C290:D290"/>
    <mergeCell ref="E290:F290"/>
    <mergeCell ref="G290:H290"/>
    <mergeCell ref="K290:L290"/>
    <mergeCell ref="B303:N303"/>
    <mergeCell ref="B304:B305"/>
    <mergeCell ref="C304:H304"/>
    <mergeCell ref="I304:N304"/>
    <mergeCell ref="B301:C301"/>
    <mergeCell ref="D301:E301"/>
    <mergeCell ref="K301:L301"/>
    <mergeCell ref="B302:C302"/>
    <mergeCell ref="D302:G302"/>
    <mergeCell ref="B321:N321"/>
    <mergeCell ref="B322:F322"/>
    <mergeCell ref="G322:K322"/>
    <mergeCell ref="L322:N322"/>
    <mergeCell ref="B319:F319"/>
    <mergeCell ref="G319:K319"/>
    <mergeCell ref="L319:N319"/>
    <mergeCell ref="B327:N327"/>
    <mergeCell ref="B328:F328"/>
    <mergeCell ref="G328:K328"/>
    <mergeCell ref="L328:N328"/>
    <mergeCell ref="B329:G329"/>
    <mergeCell ref="H329:N329"/>
    <mergeCell ref="B325:F325"/>
    <mergeCell ref="G325:K325"/>
    <mergeCell ref="B326:F326"/>
    <mergeCell ref="G326:K326"/>
    <mergeCell ref="B323:F323"/>
    <mergeCell ref="G323:K323"/>
    <mergeCell ref="B324:F324"/>
    <mergeCell ref="G324:K324"/>
    <mergeCell ref="L323:N323"/>
    <mergeCell ref="L324:N324"/>
    <mergeCell ref="L325:N325"/>
    <mergeCell ref="L326:N326"/>
    <mergeCell ref="B320:F320"/>
    <mergeCell ref="G320:K320"/>
    <mergeCell ref="L320:N320"/>
    <mergeCell ref="C338:D338"/>
    <mergeCell ref="E338:F338"/>
    <mergeCell ref="G338:H338"/>
    <mergeCell ref="K338:L338"/>
    <mergeCell ref="C339:D339"/>
    <mergeCell ref="E339:F339"/>
    <mergeCell ref="G339:H339"/>
    <mergeCell ref="K339:L339"/>
    <mergeCell ref="B335:N335"/>
    <mergeCell ref="B336:H336"/>
    <mergeCell ref="I336:N336"/>
    <mergeCell ref="C337:D337"/>
    <mergeCell ref="E337:F337"/>
    <mergeCell ref="G337:H337"/>
    <mergeCell ref="C330:G330"/>
    <mergeCell ref="B331:G332"/>
    <mergeCell ref="H331:N332"/>
    <mergeCell ref="B346:N346"/>
    <mergeCell ref="B347:N347"/>
    <mergeCell ref="B348:N348"/>
    <mergeCell ref="B349:C349"/>
    <mergeCell ref="B343:J343"/>
    <mergeCell ref="K343:N343"/>
    <mergeCell ref="B344:N344"/>
    <mergeCell ref="C345:D345"/>
    <mergeCell ref="G345:H345"/>
    <mergeCell ref="C340:D340"/>
    <mergeCell ref="E340:F340"/>
    <mergeCell ref="G340:H340"/>
    <mergeCell ref="K340:L340"/>
    <mergeCell ref="C341:D341"/>
    <mergeCell ref="E341:F341"/>
    <mergeCell ref="G341:H341"/>
    <mergeCell ref="B352:N352"/>
    <mergeCell ref="B353:B354"/>
    <mergeCell ref="C353:H353"/>
    <mergeCell ref="I353:N353"/>
    <mergeCell ref="B350:C350"/>
    <mergeCell ref="D350:E350"/>
    <mergeCell ref="K350:L350"/>
    <mergeCell ref="B351:C351"/>
    <mergeCell ref="D351:G351"/>
    <mergeCell ref="K351:N351"/>
    <mergeCell ref="B372:F372"/>
    <mergeCell ref="G372:K372"/>
    <mergeCell ref="B373:F373"/>
    <mergeCell ref="G373:K373"/>
    <mergeCell ref="B369:F369"/>
    <mergeCell ref="G369:K369"/>
    <mergeCell ref="L369:N369"/>
    <mergeCell ref="B370:N370"/>
    <mergeCell ref="B371:F371"/>
    <mergeCell ref="G371:K371"/>
    <mergeCell ref="L371:N371"/>
    <mergeCell ref="B368:F368"/>
    <mergeCell ref="G368:K368"/>
    <mergeCell ref="L368:N368"/>
    <mergeCell ref="C364:D364"/>
    <mergeCell ref="E364:F364"/>
    <mergeCell ref="G364:H364"/>
    <mergeCell ref="I364:J364"/>
    <mergeCell ref="L364:M364"/>
    <mergeCell ref="C365:D365"/>
    <mergeCell ref="L372:N372"/>
    <mergeCell ref="L373:N373"/>
    <mergeCell ref="E365:F365"/>
    <mergeCell ref="B377:F377"/>
    <mergeCell ref="G377:K377"/>
    <mergeCell ref="L377:N377"/>
    <mergeCell ref="B378:G378"/>
    <mergeCell ref="H378:N378"/>
    <mergeCell ref="C379:G379"/>
    <mergeCell ref="B380:G381"/>
    <mergeCell ref="H380:N381"/>
    <mergeCell ref="B374:F374"/>
    <mergeCell ref="G374:K374"/>
    <mergeCell ref="B375:F375"/>
    <mergeCell ref="G375:K375"/>
    <mergeCell ref="B392:J392"/>
    <mergeCell ref="K392:N392"/>
    <mergeCell ref="B384:N384"/>
    <mergeCell ref="B385:H385"/>
    <mergeCell ref="I385:N385"/>
    <mergeCell ref="C386:D386"/>
    <mergeCell ref="E386:F386"/>
    <mergeCell ref="G386:H386"/>
    <mergeCell ref="B376:N376"/>
    <mergeCell ref="L374:N374"/>
    <mergeCell ref="L375:N375"/>
    <mergeCell ref="B393:N393"/>
    <mergeCell ref="C394:D394"/>
    <mergeCell ref="G394:H394"/>
    <mergeCell ref="C389:D389"/>
    <mergeCell ref="E389:F389"/>
    <mergeCell ref="G389:H389"/>
    <mergeCell ref="K389:L389"/>
    <mergeCell ref="C390:D390"/>
    <mergeCell ref="E390:F390"/>
    <mergeCell ref="G390:H390"/>
    <mergeCell ref="C387:D387"/>
    <mergeCell ref="E387:F387"/>
    <mergeCell ref="G387:H387"/>
    <mergeCell ref="K387:L387"/>
    <mergeCell ref="C388:D388"/>
    <mergeCell ref="E388:F388"/>
    <mergeCell ref="G388:H388"/>
    <mergeCell ref="K388:L388"/>
    <mergeCell ref="B401:N401"/>
    <mergeCell ref="B402:B403"/>
    <mergeCell ref="C402:H402"/>
    <mergeCell ref="I402:N402"/>
    <mergeCell ref="B399:C399"/>
    <mergeCell ref="D399:E399"/>
    <mergeCell ref="K399:L399"/>
    <mergeCell ref="B400:C400"/>
    <mergeCell ref="D400:G400"/>
    <mergeCell ref="K400:N400"/>
    <mergeCell ref="B395:N395"/>
    <mergeCell ref="B396:N396"/>
    <mergeCell ref="B397:N397"/>
    <mergeCell ref="B398:C398"/>
    <mergeCell ref="K398:L398"/>
    <mergeCell ref="B418:F418"/>
    <mergeCell ref="G418:K418"/>
    <mergeCell ref="L418:N418"/>
    <mergeCell ref="B415:D415"/>
    <mergeCell ref="E415:F415"/>
    <mergeCell ref="M415:N415"/>
    <mergeCell ref="B416:N416"/>
    <mergeCell ref="G414:H414"/>
    <mergeCell ref="I414:J414"/>
    <mergeCell ref="L414:M414"/>
    <mergeCell ref="B419:N419"/>
    <mergeCell ref="B420:F420"/>
    <mergeCell ref="G420:K420"/>
    <mergeCell ref="L420:N420"/>
    <mergeCell ref="B417:F417"/>
    <mergeCell ref="G417:K417"/>
    <mergeCell ref="L417:N417"/>
    <mergeCell ref="B425:N425"/>
    <mergeCell ref="B426:F426"/>
    <mergeCell ref="G426:K426"/>
    <mergeCell ref="L426:N426"/>
    <mergeCell ref="B427:G427"/>
    <mergeCell ref="H427:N427"/>
    <mergeCell ref="B423:F423"/>
    <mergeCell ref="G423:K423"/>
    <mergeCell ref="B424:F424"/>
    <mergeCell ref="G424:K424"/>
    <mergeCell ref="B421:F421"/>
    <mergeCell ref="G421:K421"/>
    <mergeCell ref="B422:F422"/>
    <mergeCell ref="G422:K422"/>
    <mergeCell ref="L421:N421"/>
    <mergeCell ref="L422:N422"/>
    <mergeCell ref="L423:N423"/>
    <mergeCell ref="L424:N424"/>
    <mergeCell ref="C436:D436"/>
    <mergeCell ref="E436:F436"/>
    <mergeCell ref="G436:H436"/>
    <mergeCell ref="K436:L436"/>
    <mergeCell ref="C437:D437"/>
    <mergeCell ref="E437:F437"/>
    <mergeCell ref="G437:H437"/>
    <mergeCell ref="K437:L437"/>
    <mergeCell ref="B433:N433"/>
    <mergeCell ref="B434:H434"/>
    <mergeCell ref="I434:N434"/>
    <mergeCell ref="C435:D435"/>
    <mergeCell ref="E435:F435"/>
    <mergeCell ref="G435:H435"/>
    <mergeCell ref="C428:G428"/>
    <mergeCell ref="B429:G430"/>
    <mergeCell ref="H429:N430"/>
    <mergeCell ref="B444:N444"/>
    <mergeCell ref="B445:N445"/>
    <mergeCell ref="B446:N446"/>
    <mergeCell ref="B447:C447"/>
    <mergeCell ref="K447:L447"/>
    <mergeCell ref="B441:J441"/>
    <mergeCell ref="K441:N441"/>
    <mergeCell ref="B442:N442"/>
    <mergeCell ref="C443:D443"/>
    <mergeCell ref="G443:H443"/>
    <mergeCell ref="C438:D438"/>
    <mergeCell ref="E438:F438"/>
    <mergeCell ref="G438:H438"/>
    <mergeCell ref="K438:L438"/>
    <mergeCell ref="C439:D439"/>
    <mergeCell ref="E439:F439"/>
    <mergeCell ref="G439:H439"/>
    <mergeCell ref="G471:K471"/>
    <mergeCell ref="B467:F467"/>
    <mergeCell ref="G467:K467"/>
    <mergeCell ref="L467:N467"/>
    <mergeCell ref="B468:N468"/>
    <mergeCell ref="B469:F469"/>
    <mergeCell ref="G469:K469"/>
    <mergeCell ref="L469:N469"/>
    <mergeCell ref="B466:F466"/>
    <mergeCell ref="G466:K466"/>
    <mergeCell ref="L466:N466"/>
    <mergeCell ref="D449:E449"/>
    <mergeCell ref="C462:D462"/>
    <mergeCell ref="E462:F462"/>
    <mergeCell ref="G462:H462"/>
    <mergeCell ref="I462:J462"/>
    <mergeCell ref="L462:M462"/>
    <mergeCell ref="C463:D463"/>
    <mergeCell ref="L470:N470"/>
    <mergeCell ref="L471:N471"/>
    <mergeCell ref="B450:N450"/>
    <mergeCell ref="B451:B452"/>
    <mergeCell ref="C451:H451"/>
    <mergeCell ref="I451:N451"/>
    <mergeCell ref="B470:F470"/>
    <mergeCell ref="G470:K470"/>
    <mergeCell ref="B471:F471"/>
    <mergeCell ref="B482:N482"/>
    <mergeCell ref="B483:H483"/>
    <mergeCell ref="I483:N483"/>
    <mergeCell ref="C484:D484"/>
    <mergeCell ref="E484:F484"/>
    <mergeCell ref="G484:H484"/>
    <mergeCell ref="B474:N474"/>
    <mergeCell ref="B475:F475"/>
    <mergeCell ref="G475:K475"/>
    <mergeCell ref="L475:N475"/>
    <mergeCell ref="B476:G476"/>
    <mergeCell ref="H476:N476"/>
    <mergeCell ref="C477:G477"/>
    <mergeCell ref="B478:G479"/>
    <mergeCell ref="H478:N479"/>
    <mergeCell ref="B472:F472"/>
    <mergeCell ref="G472:K472"/>
    <mergeCell ref="B473:F473"/>
    <mergeCell ref="G473:K473"/>
    <mergeCell ref="L472:N472"/>
    <mergeCell ref="L473:N473"/>
    <mergeCell ref="B490:J490"/>
    <mergeCell ref="K490:N490"/>
    <mergeCell ref="B491:N491"/>
    <mergeCell ref="C492:D492"/>
    <mergeCell ref="G492:H492"/>
    <mergeCell ref="C487:D487"/>
    <mergeCell ref="E487:F487"/>
    <mergeCell ref="G487:H487"/>
    <mergeCell ref="K487:L487"/>
    <mergeCell ref="C488:D488"/>
    <mergeCell ref="E488:F488"/>
    <mergeCell ref="G488:H488"/>
    <mergeCell ref="C485:D485"/>
    <mergeCell ref="E485:F485"/>
    <mergeCell ref="G485:H485"/>
    <mergeCell ref="K485:L485"/>
    <mergeCell ref="C486:D486"/>
    <mergeCell ref="E486:F486"/>
    <mergeCell ref="G486:H486"/>
    <mergeCell ref="K486:L486"/>
    <mergeCell ref="B499:N499"/>
    <mergeCell ref="B500:B501"/>
    <mergeCell ref="C500:H500"/>
    <mergeCell ref="I500:N500"/>
    <mergeCell ref="B497:C497"/>
    <mergeCell ref="D497:E497"/>
    <mergeCell ref="K497:L497"/>
    <mergeCell ref="B498:C498"/>
    <mergeCell ref="D498:G498"/>
    <mergeCell ref="K498:N498"/>
    <mergeCell ref="B493:N493"/>
    <mergeCell ref="B494:N494"/>
    <mergeCell ref="B495:N495"/>
    <mergeCell ref="B496:C496"/>
    <mergeCell ref="K496:L496"/>
    <mergeCell ref="B516:F516"/>
    <mergeCell ref="G516:K516"/>
    <mergeCell ref="L516:N516"/>
    <mergeCell ref="B513:D513"/>
    <mergeCell ref="E513:F513"/>
    <mergeCell ref="M513:N513"/>
    <mergeCell ref="B514:N514"/>
    <mergeCell ref="C512:D512"/>
    <mergeCell ref="E512:F512"/>
    <mergeCell ref="G512:H512"/>
    <mergeCell ref="I512:J512"/>
    <mergeCell ref="L512:M512"/>
    <mergeCell ref="I511:J511"/>
    <mergeCell ref="L511:M511"/>
    <mergeCell ref="B517:N517"/>
    <mergeCell ref="B518:F518"/>
    <mergeCell ref="G518:K518"/>
    <mergeCell ref="L518:N518"/>
    <mergeCell ref="B515:F515"/>
    <mergeCell ref="G515:K515"/>
    <mergeCell ref="L515:N515"/>
    <mergeCell ref="B523:N523"/>
    <mergeCell ref="B524:F524"/>
    <mergeCell ref="G524:K524"/>
    <mergeCell ref="L524:N524"/>
    <mergeCell ref="B525:G525"/>
    <mergeCell ref="H525:N525"/>
    <mergeCell ref="B521:F521"/>
    <mergeCell ref="G521:K521"/>
    <mergeCell ref="B522:F522"/>
    <mergeCell ref="G522:K522"/>
    <mergeCell ref="B519:F519"/>
    <mergeCell ref="G519:K519"/>
    <mergeCell ref="B520:F520"/>
    <mergeCell ref="G520:K520"/>
    <mergeCell ref="L519:N519"/>
    <mergeCell ref="L520:N520"/>
    <mergeCell ref="L521:N521"/>
    <mergeCell ref="L522:N522"/>
    <mergeCell ref="C534:D534"/>
    <mergeCell ref="E534:F534"/>
    <mergeCell ref="G534:H534"/>
    <mergeCell ref="K534:L534"/>
    <mergeCell ref="C535:D535"/>
    <mergeCell ref="E535:F535"/>
    <mergeCell ref="G535:H535"/>
    <mergeCell ref="K535:L535"/>
    <mergeCell ref="B531:N531"/>
    <mergeCell ref="B532:H532"/>
    <mergeCell ref="I532:N532"/>
    <mergeCell ref="C533:D533"/>
    <mergeCell ref="E533:F533"/>
    <mergeCell ref="G533:H533"/>
    <mergeCell ref="C526:G526"/>
    <mergeCell ref="B527:G528"/>
    <mergeCell ref="H527:N528"/>
    <mergeCell ref="B542:N542"/>
    <mergeCell ref="B543:N543"/>
    <mergeCell ref="B544:N544"/>
    <mergeCell ref="B545:C545"/>
    <mergeCell ref="K545:L545"/>
    <mergeCell ref="B539:J539"/>
    <mergeCell ref="K539:N539"/>
    <mergeCell ref="B540:N540"/>
    <mergeCell ref="C541:D541"/>
    <mergeCell ref="G541:H541"/>
    <mergeCell ref="C536:D536"/>
    <mergeCell ref="E536:F536"/>
    <mergeCell ref="G536:H536"/>
    <mergeCell ref="K536:L536"/>
    <mergeCell ref="C537:D537"/>
    <mergeCell ref="E537:F537"/>
    <mergeCell ref="G537:H537"/>
    <mergeCell ref="B548:N548"/>
    <mergeCell ref="B549:B550"/>
    <mergeCell ref="C549:H549"/>
    <mergeCell ref="I549:N549"/>
    <mergeCell ref="B546:C546"/>
    <mergeCell ref="D546:E546"/>
    <mergeCell ref="K546:L546"/>
    <mergeCell ref="B547:C547"/>
    <mergeCell ref="D547:G547"/>
    <mergeCell ref="K547:N547"/>
    <mergeCell ref="B568:F568"/>
    <mergeCell ref="G568:K568"/>
    <mergeCell ref="B569:F569"/>
    <mergeCell ref="G569:K569"/>
    <mergeCell ref="B565:F565"/>
    <mergeCell ref="G565:K565"/>
    <mergeCell ref="L565:N565"/>
    <mergeCell ref="B566:N566"/>
    <mergeCell ref="B567:F567"/>
    <mergeCell ref="G567:K567"/>
    <mergeCell ref="L567:N567"/>
    <mergeCell ref="B564:F564"/>
    <mergeCell ref="G564:K564"/>
    <mergeCell ref="L564:N564"/>
    <mergeCell ref="C560:D560"/>
    <mergeCell ref="E560:F560"/>
    <mergeCell ref="G560:H560"/>
    <mergeCell ref="I560:J560"/>
    <mergeCell ref="L560:M560"/>
    <mergeCell ref="C561:D561"/>
    <mergeCell ref="E561:F561"/>
    <mergeCell ref="G561:H561"/>
    <mergeCell ref="B580:N580"/>
    <mergeCell ref="B581:H581"/>
    <mergeCell ref="I581:N581"/>
    <mergeCell ref="C582:D582"/>
    <mergeCell ref="E582:F582"/>
    <mergeCell ref="G582:H582"/>
    <mergeCell ref="B572:N572"/>
    <mergeCell ref="B573:F573"/>
    <mergeCell ref="G573:K573"/>
    <mergeCell ref="L573:N573"/>
    <mergeCell ref="B574:G574"/>
    <mergeCell ref="H574:N574"/>
    <mergeCell ref="C575:G575"/>
    <mergeCell ref="B576:G577"/>
    <mergeCell ref="H576:N577"/>
    <mergeCell ref="B570:F570"/>
    <mergeCell ref="G570:K570"/>
    <mergeCell ref="B571:F571"/>
    <mergeCell ref="G571:K571"/>
    <mergeCell ref="B588:J588"/>
    <mergeCell ref="K588:N588"/>
    <mergeCell ref="B589:N589"/>
    <mergeCell ref="C590:D590"/>
    <mergeCell ref="G590:H590"/>
    <mergeCell ref="C585:D585"/>
    <mergeCell ref="E585:F585"/>
    <mergeCell ref="G585:H585"/>
    <mergeCell ref="K585:L585"/>
    <mergeCell ref="C586:D586"/>
    <mergeCell ref="E586:F586"/>
    <mergeCell ref="G586:H586"/>
    <mergeCell ref="C583:D583"/>
    <mergeCell ref="E583:F583"/>
    <mergeCell ref="G583:H583"/>
    <mergeCell ref="K583:L583"/>
    <mergeCell ref="C584:D584"/>
    <mergeCell ref="E584:F584"/>
    <mergeCell ref="G584:H584"/>
    <mergeCell ref="K584:L584"/>
    <mergeCell ref="B597:N597"/>
    <mergeCell ref="B598:B599"/>
    <mergeCell ref="C598:H598"/>
    <mergeCell ref="I598:N598"/>
    <mergeCell ref="B595:C595"/>
    <mergeCell ref="D595:E595"/>
    <mergeCell ref="K595:L595"/>
    <mergeCell ref="B596:C596"/>
    <mergeCell ref="D596:G596"/>
    <mergeCell ref="K596:N596"/>
    <mergeCell ref="B591:N591"/>
    <mergeCell ref="B592:N592"/>
    <mergeCell ref="B593:N593"/>
    <mergeCell ref="B594:C594"/>
    <mergeCell ref="B614:F614"/>
    <mergeCell ref="G614:K614"/>
    <mergeCell ref="L614:N614"/>
    <mergeCell ref="C610:D610"/>
    <mergeCell ref="E610:F610"/>
    <mergeCell ref="G610:H610"/>
    <mergeCell ref="I610:J610"/>
    <mergeCell ref="L610:M610"/>
    <mergeCell ref="B611:D611"/>
    <mergeCell ref="E611:F611"/>
    <mergeCell ref="M611:N611"/>
    <mergeCell ref="B612:N612"/>
    <mergeCell ref="K594:M594"/>
    <mergeCell ref="B615:N615"/>
    <mergeCell ref="B616:F616"/>
    <mergeCell ref="G616:K616"/>
    <mergeCell ref="L616:N616"/>
    <mergeCell ref="B613:F613"/>
    <mergeCell ref="G613:K613"/>
    <mergeCell ref="L613:N613"/>
    <mergeCell ref="B621:N621"/>
    <mergeCell ref="B622:F622"/>
    <mergeCell ref="G622:K622"/>
    <mergeCell ref="L622:N622"/>
    <mergeCell ref="B623:G623"/>
    <mergeCell ref="H623:N623"/>
    <mergeCell ref="B619:F619"/>
    <mergeCell ref="G619:K619"/>
    <mergeCell ref="B620:F620"/>
    <mergeCell ref="G620:K620"/>
    <mergeCell ref="B617:F617"/>
    <mergeCell ref="G617:K617"/>
    <mergeCell ref="B618:F618"/>
    <mergeCell ref="G618:K618"/>
    <mergeCell ref="C632:D632"/>
    <mergeCell ref="E632:F632"/>
    <mergeCell ref="G632:H632"/>
    <mergeCell ref="K632:L632"/>
    <mergeCell ref="C633:D633"/>
    <mergeCell ref="E633:F633"/>
    <mergeCell ref="G633:H633"/>
    <mergeCell ref="K633:L633"/>
    <mergeCell ref="B629:N629"/>
    <mergeCell ref="B630:H630"/>
    <mergeCell ref="I630:N630"/>
    <mergeCell ref="C631:D631"/>
    <mergeCell ref="E631:F631"/>
    <mergeCell ref="G631:H631"/>
    <mergeCell ref="C624:G624"/>
    <mergeCell ref="B625:G626"/>
    <mergeCell ref="H625:N626"/>
    <mergeCell ref="B640:N640"/>
    <mergeCell ref="B641:N641"/>
    <mergeCell ref="B642:N642"/>
    <mergeCell ref="B643:C643"/>
    <mergeCell ref="K643:L643"/>
    <mergeCell ref="B637:J637"/>
    <mergeCell ref="K637:N637"/>
    <mergeCell ref="B638:N638"/>
    <mergeCell ref="C639:D639"/>
    <mergeCell ref="G639:H639"/>
    <mergeCell ref="C634:D634"/>
    <mergeCell ref="E634:F634"/>
    <mergeCell ref="G634:H634"/>
    <mergeCell ref="K634:L634"/>
    <mergeCell ref="C635:D635"/>
    <mergeCell ref="E635:F635"/>
    <mergeCell ref="G635:H635"/>
    <mergeCell ref="B665:F665"/>
    <mergeCell ref="G665:K665"/>
    <mergeCell ref="L665:N665"/>
    <mergeCell ref="B662:F662"/>
    <mergeCell ref="G662:K662"/>
    <mergeCell ref="L662:N662"/>
    <mergeCell ref="C658:D658"/>
    <mergeCell ref="E658:F658"/>
    <mergeCell ref="G658:H658"/>
    <mergeCell ref="I658:J658"/>
    <mergeCell ref="L658:M658"/>
    <mergeCell ref="C659:D659"/>
    <mergeCell ref="E659:F659"/>
    <mergeCell ref="G659:H659"/>
    <mergeCell ref="I659:J659"/>
    <mergeCell ref="L659:M659"/>
    <mergeCell ref="B660:D660"/>
    <mergeCell ref="E660:F660"/>
    <mergeCell ref="M660:N660"/>
    <mergeCell ref="B661:N661"/>
    <mergeCell ref="G682:H682"/>
    <mergeCell ref="K682:L682"/>
    <mergeCell ref="B695:N695"/>
    <mergeCell ref="B696:B697"/>
    <mergeCell ref="C696:H696"/>
    <mergeCell ref="I696:N696"/>
    <mergeCell ref="B693:C693"/>
    <mergeCell ref="D693:E693"/>
    <mergeCell ref="K693:L693"/>
    <mergeCell ref="B694:C694"/>
    <mergeCell ref="D694:G694"/>
    <mergeCell ref="K694:N694"/>
    <mergeCell ref="B689:N689"/>
    <mergeCell ref="B690:N690"/>
    <mergeCell ref="B691:N691"/>
    <mergeCell ref="B692:C692"/>
    <mergeCell ref="K692:L692"/>
    <mergeCell ref="B712:F712"/>
    <mergeCell ref="G712:K712"/>
    <mergeCell ref="L712:N712"/>
    <mergeCell ref="B709:D709"/>
    <mergeCell ref="E709:F709"/>
    <mergeCell ref="M709:N709"/>
    <mergeCell ref="B710:N710"/>
    <mergeCell ref="G709:I709"/>
    <mergeCell ref="C722:G722"/>
    <mergeCell ref="B723:G724"/>
    <mergeCell ref="H723:N724"/>
    <mergeCell ref="B713:N713"/>
    <mergeCell ref="B714:F714"/>
    <mergeCell ref="G714:K714"/>
    <mergeCell ref="L714:N714"/>
    <mergeCell ref="B711:F711"/>
    <mergeCell ref="G711:K711"/>
    <mergeCell ref="L711:N711"/>
    <mergeCell ref="B719:N719"/>
    <mergeCell ref="B720:F720"/>
    <mergeCell ref="G720:K720"/>
    <mergeCell ref="L720:N720"/>
    <mergeCell ref="B721:G721"/>
    <mergeCell ref="H721:N721"/>
    <mergeCell ref="B717:F717"/>
    <mergeCell ref="G717:K717"/>
    <mergeCell ref="B718:F718"/>
    <mergeCell ref="G718:K718"/>
    <mergeCell ref="B715:F715"/>
    <mergeCell ref="G715:K715"/>
    <mergeCell ref="B716:F716"/>
    <mergeCell ref="G716:K716"/>
    <mergeCell ref="L716:N716"/>
    <mergeCell ref="L717:N717"/>
    <mergeCell ref="L718:N718"/>
    <mergeCell ref="G732:H732"/>
    <mergeCell ref="K732:L732"/>
    <mergeCell ref="C733:D733"/>
    <mergeCell ref="E733:F733"/>
    <mergeCell ref="G733:H733"/>
    <mergeCell ref="C730:D730"/>
    <mergeCell ref="E730:F730"/>
    <mergeCell ref="G730:H730"/>
    <mergeCell ref="K730:L730"/>
    <mergeCell ref="C731:D731"/>
    <mergeCell ref="E731:F731"/>
    <mergeCell ref="G731:H731"/>
    <mergeCell ref="K731:L731"/>
    <mergeCell ref="B727:N727"/>
    <mergeCell ref="B728:H728"/>
    <mergeCell ref="I728:N728"/>
    <mergeCell ref="C729:D729"/>
    <mergeCell ref="E729:F729"/>
    <mergeCell ref="G729:H729"/>
    <mergeCell ref="C732:D732"/>
    <mergeCell ref="B764:F764"/>
    <mergeCell ref="G764:K764"/>
    <mergeCell ref="B765:F765"/>
    <mergeCell ref="G765:K765"/>
    <mergeCell ref="B761:F761"/>
    <mergeCell ref="G761:K761"/>
    <mergeCell ref="L761:N761"/>
    <mergeCell ref="B762:N762"/>
    <mergeCell ref="B763:F763"/>
    <mergeCell ref="G763:K763"/>
    <mergeCell ref="L763:N763"/>
    <mergeCell ref="B760:F760"/>
    <mergeCell ref="G760:K760"/>
    <mergeCell ref="L760:N760"/>
    <mergeCell ref="C756:D756"/>
    <mergeCell ref="E756:F756"/>
    <mergeCell ref="G756:H756"/>
    <mergeCell ref="I756:J756"/>
    <mergeCell ref="L756:M756"/>
    <mergeCell ref="C757:D757"/>
    <mergeCell ref="E757:F757"/>
    <mergeCell ref="G757:H757"/>
    <mergeCell ref="I757:J757"/>
    <mergeCell ref="L757:M757"/>
    <mergeCell ref="B758:D758"/>
    <mergeCell ref="E758:F758"/>
    <mergeCell ref="M758:N758"/>
    <mergeCell ref="B759:N759"/>
    <mergeCell ref="G758:I758"/>
    <mergeCell ref="L765:N765"/>
    <mergeCell ref="B808:N808"/>
    <mergeCell ref="B772:G773"/>
    <mergeCell ref="H772:N773"/>
    <mergeCell ref="B766:F766"/>
    <mergeCell ref="G766:K766"/>
    <mergeCell ref="B767:F767"/>
    <mergeCell ref="G767:K767"/>
    <mergeCell ref="B784:J784"/>
    <mergeCell ref="K784:N784"/>
    <mergeCell ref="B785:N785"/>
    <mergeCell ref="C786:D786"/>
    <mergeCell ref="G786:H786"/>
    <mergeCell ref="C781:D781"/>
    <mergeCell ref="E781:F781"/>
    <mergeCell ref="G781:H781"/>
    <mergeCell ref="K781:L781"/>
    <mergeCell ref="C782:D782"/>
    <mergeCell ref="E782:F782"/>
    <mergeCell ref="G782:H782"/>
    <mergeCell ref="C779:D779"/>
    <mergeCell ref="E779:F779"/>
    <mergeCell ref="G779:H779"/>
    <mergeCell ref="K779:L779"/>
    <mergeCell ref="C780:D780"/>
    <mergeCell ref="E780:F780"/>
    <mergeCell ref="K780:L780"/>
    <mergeCell ref="C805:D805"/>
    <mergeCell ref="E805:F805"/>
    <mergeCell ref="G805:H805"/>
    <mergeCell ref="I805:J805"/>
    <mergeCell ref="L805:M805"/>
    <mergeCell ref="C806:D806"/>
    <mergeCell ref="B811:N811"/>
    <mergeCell ref="B812:F812"/>
    <mergeCell ref="G812:K812"/>
    <mergeCell ref="L812:N812"/>
    <mergeCell ref="B809:F809"/>
    <mergeCell ref="G809:K809"/>
    <mergeCell ref="L809:N809"/>
    <mergeCell ref="B817:N817"/>
    <mergeCell ref="B818:F818"/>
    <mergeCell ref="G818:K818"/>
    <mergeCell ref="L818:N818"/>
    <mergeCell ref="B819:G819"/>
    <mergeCell ref="H819:N819"/>
    <mergeCell ref="B815:F815"/>
    <mergeCell ref="G815:K815"/>
    <mergeCell ref="B816:F816"/>
    <mergeCell ref="G816:K816"/>
    <mergeCell ref="B813:F813"/>
    <mergeCell ref="G813:K813"/>
    <mergeCell ref="B814:F814"/>
    <mergeCell ref="G814:K814"/>
    <mergeCell ref="L813:N813"/>
    <mergeCell ref="L814:N814"/>
    <mergeCell ref="L815:N815"/>
    <mergeCell ref="L816:N816"/>
    <mergeCell ref="B810:F810"/>
    <mergeCell ref="G810:K810"/>
    <mergeCell ref="L810:N810"/>
    <mergeCell ref="C828:D828"/>
    <mergeCell ref="E828:F828"/>
    <mergeCell ref="G828:H828"/>
    <mergeCell ref="K828:L828"/>
    <mergeCell ref="C829:D829"/>
    <mergeCell ref="E829:F829"/>
    <mergeCell ref="G829:H829"/>
    <mergeCell ref="K829:L829"/>
    <mergeCell ref="B825:N825"/>
    <mergeCell ref="B826:H826"/>
    <mergeCell ref="I826:N826"/>
    <mergeCell ref="C827:D827"/>
    <mergeCell ref="E827:F827"/>
    <mergeCell ref="G827:H827"/>
    <mergeCell ref="C820:G820"/>
    <mergeCell ref="B821:G822"/>
    <mergeCell ref="H821:N822"/>
    <mergeCell ref="B836:N836"/>
    <mergeCell ref="B837:N837"/>
    <mergeCell ref="B838:N838"/>
    <mergeCell ref="B839:C839"/>
    <mergeCell ref="B833:J833"/>
    <mergeCell ref="K833:N833"/>
    <mergeCell ref="B834:N834"/>
    <mergeCell ref="C835:D835"/>
    <mergeCell ref="G835:H835"/>
    <mergeCell ref="C830:D830"/>
    <mergeCell ref="E830:F830"/>
    <mergeCell ref="G830:H830"/>
    <mergeCell ref="K830:L830"/>
    <mergeCell ref="C831:D831"/>
    <mergeCell ref="E831:F831"/>
    <mergeCell ref="G831:H831"/>
    <mergeCell ref="B842:N842"/>
    <mergeCell ref="K839:M839"/>
    <mergeCell ref="B843:B844"/>
    <mergeCell ref="C843:H843"/>
    <mergeCell ref="I843:N843"/>
    <mergeCell ref="B840:C840"/>
    <mergeCell ref="D840:E840"/>
    <mergeCell ref="K840:L840"/>
    <mergeCell ref="B841:C841"/>
    <mergeCell ref="D841:G841"/>
    <mergeCell ref="K841:N841"/>
    <mergeCell ref="B862:F862"/>
    <mergeCell ref="G862:K862"/>
    <mergeCell ref="B863:F863"/>
    <mergeCell ref="G863:K863"/>
    <mergeCell ref="B859:F859"/>
    <mergeCell ref="G859:K859"/>
    <mergeCell ref="L859:N859"/>
    <mergeCell ref="B860:N860"/>
    <mergeCell ref="B861:F861"/>
    <mergeCell ref="G861:K861"/>
    <mergeCell ref="L861:N861"/>
    <mergeCell ref="B858:F858"/>
    <mergeCell ref="G858:K858"/>
    <mergeCell ref="L858:N858"/>
    <mergeCell ref="C854:D854"/>
    <mergeCell ref="E854:F854"/>
    <mergeCell ref="G854:H854"/>
    <mergeCell ref="I854:J854"/>
    <mergeCell ref="L854:M854"/>
    <mergeCell ref="C855:D855"/>
    <mergeCell ref="E855:F855"/>
    <mergeCell ref="G855:H855"/>
    <mergeCell ref="I855:J855"/>
    <mergeCell ref="B865:F865"/>
    <mergeCell ref="G865:K865"/>
    <mergeCell ref="B882:J882"/>
    <mergeCell ref="K882:N882"/>
    <mergeCell ref="B883:N883"/>
    <mergeCell ref="C884:D884"/>
    <mergeCell ref="G884:H884"/>
    <mergeCell ref="C879:D879"/>
    <mergeCell ref="E879:F879"/>
    <mergeCell ref="G879:H879"/>
    <mergeCell ref="K879:L879"/>
    <mergeCell ref="C880:D880"/>
    <mergeCell ref="E880:F880"/>
    <mergeCell ref="G880:H880"/>
    <mergeCell ref="C877:D877"/>
    <mergeCell ref="E877:F877"/>
    <mergeCell ref="G877:H877"/>
    <mergeCell ref="K877:L877"/>
    <mergeCell ref="C878:D878"/>
    <mergeCell ref="E878:F878"/>
    <mergeCell ref="G878:H878"/>
    <mergeCell ref="K878:L878"/>
    <mergeCell ref="L865:N865"/>
    <mergeCell ref="B891:N891"/>
    <mergeCell ref="B892:B893"/>
    <mergeCell ref="C892:H892"/>
    <mergeCell ref="I892:N892"/>
    <mergeCell ref="B889:C889"/>
    <mergeCell ref="D889:E889"/>
    <mergeCell ref="K889:L889"/>
    <mergeCell ref="B890:C890"/>
    <mergeCell ref="D890:G890"/>
    <mergeCell ref="K890:N890"/>
    <mergeCell ref="B885:N885"/>
    <mergeCell ref="B886:N886"/>
    <mergeCell ref="B887:N887"/>
    <mergeCell ref="B888:C888"/>
    <mergeCell ref="K888:L888"/>
    <mergeCell ref="B908:F908"/>
    <mergeCell ref="G908:K908"/>
    <mergeCell ref="L908:N908"/>
    <mergeCell ref="B905:D905"/>
    <mergeCell ref="E905:F905"/>
    <mergeCell ref="M905:N905"/>
    <mergeCell ref="B906:N906"/>
    <mergeCell ref="B923:N923"/>
    <mergeCell ref="B924:H924"/>
    <mergeCell ref="I924:N924"/>
    <mergeCell ref="C925:D925"/>
    <mergeCell ref="E925:F925"/>
    <mergeCell ref="G925:H925"/>
    <mergeCell ref="C918:G918"/>
    <mergeCell ref="B919:G920"/>
    <mergeCell ref="H919:N920"/>
    <mergeCell ref="B909:N909"/>
    <mergeCell ref="B910:F910"/>
    <mergeCell ref="G910:K910"/>
    <mergeCell ref="L910:N910"/>
    <mergeCell ref="B907:F907"/>
    <mergeCell ref="G907:K907"/>
    <mergeCell ref="L907:N907"/>
    <mergeCell ref="B915:N915"/>
    <mergeCell ref="B916:F916"/>
    <mergeCell ref="G916:K916"/>
    <mergeCell ref="L916:N916"/>
    <mergeCell ref="B917:G917"/>
    <mergeCell ref="H917:N917"/>
    <mergeCell ref="B913:F913"/>
    <mergeCell ref="G913:K913"/>
    <mergeCell ref="B914:F914"/>
    <mergeCell ref="G914:K914"/>
    <mergeCell ref="B911:F911"/>
    <mergeCell ref="G911:K911"/>
    <mergeCell ref="B912:F912"/>
    <mergeCell ref="G912:K912"/>
    <mergeCell ref="B937:C937"/>
    <mergeCell ref="B931:J931"/>
    <mergeCell ref="K931:N931"/>
    <mergeCell ref="B932:N932"/>
    <mergeCell ref="C933:D933"/>
    <mergeCell ref="G933:H933"/>
    <mergeCell ref="C928:D928"/>
    <mergeCell ref="E928:F928"/>
    <mergeCell ref="G928:H928"/>
    <mergeCell ref="K928:L928"/>
    <mergeCell ref="C929:D929"/>
    <mergeCell ref="E929:F929"/>
    <mergeCell ref="G929:H929"/>
    <mergeCell ref="K937:M937"/>
    <mergeCell ref="C926:D926"/>
    <mergeCell ref="E926:F926"/>
    <mergeCell ref="G926:H926"/>
    <mergeCell ref="K926:L926"/>
    <mergeCell ref="C927:D927"/>
    <mergeCell ref="E927:F927"/>
    <mergeCell ref="G927:H927"/>
    <mergeCell ref="K927:L927"/>
    <mergeCell ref="B986:C986"/>
    <mergeCell ref="K986:L986"/>
    <mergeCell ref="D939:G939"/>
    <mergeCell ref="K939:N939"/>
    <mergeCell ref="B960:F960"/>
    <mergeCell ref="G960:K960"/>
    <mergeCell ref="B961:F961"/>
    <mergeCell ref="G961:K961"/>
    <mergeCell ref="B957:F957"/>
    <mergeCell ref="G957:K957"/>
    <mergeCell ref="L957:N957"/>
    <mergeCell ref="B958:N958"/>
    <mergeCell ref="B959:F959"/>
    <mergeCell ref="G959:K959"/>
    <mergeCell ref="L959:N959"/>
    <mergeCell ref="B956:F956"/>
    <mergeCell ref="G956:K956"/>
    <mergeCell ref="L956:N956"/>
    <mergeCell ref="C952:D952"/>
    <mergeCell ref="E952:F952"/>
    <mergeCell ref="G952:H952"/>
    <mergeCell ref="I952:J952"/>
    <mergeCell ref="L952:M952"/>
    <mergeCell ref="C953:D953"/>
    <mergeCell ref="E953:F953"/>
    <mergeCell ref="G953:H953"/>
    <mergeCell ref="I953:J953"/>
    <mergeCell ref="L953:M953"/>
    <mergeCell ref="B954:D954"/>
    <mergeCell ref="E954:F954"/>
    <mergeCell ref="M954:N954"/>
    <mergeCell ref="B955:N955"/>
    <mergeCell ref="B1003:D1003"/>
    <mergeCell ref="E1003:F1003"/>
    <mergeCell ref="M1003:N1003"/>
    <mergeCell ref="B1004:N1004"/>
    <mergeCell ref="G1003:I1003"/>
    <mergeCell ref="C1001:D1001"/>
    <mergeCell ref="E1001:F1001"/>
    <mergeCell ref="G1001:H1001"/>
    <mergeCell ref="I1001:J1001"/>
    <mergeCell ref="L1001:M1001"/>
    <mergeCell ref="C1002:D1002"/>
    <mergeCell ref="E1002:F1002"/>
    <mergeCell ref="G1002:H1002"/>
    <mergeCell ref="I1002:J1002"/>
    <mergeCell ref="K975:L975"/>
    <mergeCell ref="C976:D976"/>
    <mergeCell ref="E976:F976"/>
    <mergeCell ref="G976:H976"/>
    <mergeCell ref="K976:L976"/>
    <mergeCell ref="B989:N989"/>
    <mergeCell ref="B990:B991"/>
    <mergeCell ref="C990:H990"/>
    <mergeCell ref="I990:N990"/>
    <mergeCell ref="B987:C987"/>
    <mergeCell ref="D987:E987"/>
    <mergeCell ref="K987:L987"/>
    <mergeCell ref="B988:C988"/>
    <mergeCell ref="D988:G988"/>
    <mergeCell ref="K988:N988"/>
    <mergeCell ref="B983:N983"/>
    <mergeCell ref="B984:N984"/>
    <mergeCell ref="B985:N985"/>
    <mergeCell ref="B1007:N1007"/>
    <mergeCell ref="B1008:F1008"/>
    <mergeCell ref="G1008:K1008"/>
    <mergeCell ref="L1008:N1008"/>
    <mergeCell ref="B1005:F1005"/>
    <mergeCell ref="G1005:K1005"/>
    <mergeCell ref="L1005:N1005"/>
    <mergeCell ref="B1013:N1013"/>
    <mergeCell ref="B1014:F1014"/>
    <mergeCell ref="G1014:K1014"/>
    <mergeCell ref="L1014:N1014"/>
    <mergeCell ref="B1015:G1015"/>
    <mergeCell ref="H1015:N1015"/>
    <mergeCell ref="B1011:F1011"/>
    <mergeCell ref="G1011:K1011"/>
    <mergeCell ref="B1012:F1012"/>
    <mergeCell ref="G1012:K1012"/>
    <mergeCell ref="B1009:F1009"/>
    <mergeCell ref="G1009:K1009"/>
    <mergeCell ref="B1010:F1010"/>
    <mergeCell ref="G1010:K1010"/>
    <mergeCell ref="L1009:N1009"/>
    <mergeCell ref="L1010:N1010"/>
    <mergeCell ref="L1011:N1011"/>
    <mergeCell ref="L1012:N1012"/>
    <mergeCell ref="B1006:F1006"/>
    <mergeCell ref="G1006:K1006"/>
    <mergeCell ref="L1006:N1006"/>
    <mergeCell ref="C1024:D1024"/>
    <mergeCell ref="E1024:F1024"/>
    <mergeCell ref="G1024:H1024"/>
    <mergeCell ref="K1024:L1024"/>
    <mergeCell ref="C1025:D1025"/>
    <mergeCell ref="E1025:F1025"/>
    <mergeCell ref="G1025:H1025"/>
    <mergeCell ref="K1025:L1025"/>
    <mergeCell ref="B1021:N1021"/>
    <mergeCell ref="B1022:H1022"/>
    <mergeCell ref="I1022:N1022"/>
    <mergeCell ref="C1023:D1023"/>
    <mergeCell ref="E1023:F1023"/>
    <mergeCell ref="G1023:H1023"/>
    <mergeCell ref="C1016:G1016"/>
    <mergeCell ref="B1017:G1018"/>
    <mergeCell ref="H1017:N1018"/>
    <mergeCell ref="B1032:N1032"/>
    <mergeCell ref="B1033:N1033"/>
    <mergeCell ref="B1034:N1034"/>
    <mergeCell ref="B1035:C1035"/>
    <mergeCell ref="K1035:L1035"/>
    <mergeCell ref="B1029:J1029"/>
    <mergeCell ref="K1029:N1029"/>
    <mergeCell ref="B1030:N1030"/>
    <mergeCell ref="C1031:D1031"/>
    <mergeCell ref="G1031:H1031"/>
    <mergeCell ref="C1026:D1026"/>
    <mergeCell ref="E1026:F1026"/>
    <mergeCell ref="G1026:H1026"/>
    <mergeCell ref="K1026:L1026"/>
    <mergeCell ref="C1027:D1027"/>
    <mergeCell ref="E1027:F1027"/>
    <mergeCell ref="G1027:H1027"/>
    <mergeCell ref="B1038:N1038"/>
    <mergeCell ref="B1039:B1040"/>
    <mergeCell ref="C1039:H1039"/>
    <mergeCell ref="I1039:N1039"/>
    <mergeCell ref="B1036:C1036"/>
    <mergeCell ref="D1036:E1036"/>
    <mergeCell ref="K1036:L1036"/>
    <mergeCell ref="B1037:C1037"/>
    <mergeCell ref="D1037:G1037"/>
    <mergeCell ref="K1037:N1037"/>
    <mergeCell ref="B1058:F1058"/>
    <mergeCell ref="G1058:K1058"/>
    <mergeCell ref="B1059:F1059"/>
    <mergeCell ref="G1059:K1059"/>
    <mergeCell ref="B1055:F1055"/>
    <mergeCell ref="G1055:K1055"/>
    <mergeCell ref="L1055:N1055"/>
    <mergeCell ref="B1056:N1056"/>
    <mergeCell ref="B1057:F1057"/>
    <mergeCell ref="G1057:K1057"/>
    <mergeCell ref="L1057:N1057"/>
    <mergeCell ref="B1054:F1054"/>
    <mergeCell ref="G1054:K1054"/>
    <mergeCell ref="L1054:N1054"/>
    <mergeCell ref="C1050:D1050"/>
    <mergeCell ref="E1050:F1050"/>
    <mergeCell ref="G1050:H1050"/>
    <mergeCell ref="I1050:J1050"/>
    <mergeCell ref="L1050:M1050"/>
    <mergeCell ref="C1051:D1051"/>
    <mergeCell ref="E1051:F1051"/>
    <mergeCell ref="G1051:H1051"/>
    <mergeCell ref="G1060:K1060"/>
    <mergeCell ref="B1061:F1061"/>
    <mergeCell ref="G1061:K1061"/>
    <mergeCell ref="B1078:J1078"/>
    <mergeCell ref="K1078:N1078"/>
    <mergeCell ref="B1079:N1079"/>
    <mergeCell ref="C1080:D1080"/>
    <mergeCell ref="G1080:H1080"/>
    <mergeCell ref="C1075:D1075"/>
    <mergeCell ref="E1075:F1075"/>
    <mergeCell ref="G1075:H1075"/>
    <mergeCell ref="K1075:L1075"/>
    <mergeCell ref="C1076:D1076"/>
    <mergeCell ref="E1076:F1076"/>
    <mergeCell ref="G1076:H1076"/>
    <mergeCell ref="C1073:D1073"/>
    <mergeCell ref="E1073:F1073"/>
    <mergeCell ref="G1073:H1073"/>
    <mergeCell ref="K1073:L1073"/>
    <mergeCell ref="C1074:D1074"/>
    <mergeCell ref="E1074:F1074"/>
    <mergeCell ref="G1074:H1074"/>
    <mergeCell ref="K1074:L1074"/>
    <mergeCell ref="B1087:N1087"/>
    <mergeCell ref="B1088:B1089"/>
    <mergeCell ref="C1088:H1088"/>
    <mergeCell ref="I1088:N1088"/>
    <mergeCell ref="B1085:C1085"/>
    <mergeCell ref="D1085:E1085"/>
    <mergeCell ref="K1085:L1085"/>
    <mergeCell ref="B1086:C1086"/>
    <mergeCell ref="D1086:G1086"/>
    <mergeCell ref="K1086:N1086"/>
    <mergeCell ref="B1081:N1081"/>
    <mergeCell ref="B1082:N1082"/>
    <mergeCell ref="B1083:N1083"/>
    <mergeCell ref="B1084:C1084"/>
    <mergeCell ref="K1084:L1084"/>
    <mergeCell ref="B1104:F1104"/>
    <mergeCell ref="G1104:K1104"/>
    <mergeCell ref="L1104:N1104"/>
    <mergeCell ref="B1101:D1101"/>
    <mergeCell ref="E1101:F1101"/>
    <mergeCell ref="M1101:N1101"/>
    <mergeCell ref="B1102:N1102"/>
    <mergeCell ref="B1105:N1105"/>
    <mergeCell ref="B1106:F1106"/>
    <mergeCell ref="G1106:K1106"/>
    <mergeCell ref="L1106:N1106"/>
    <mergeCell ref="B1103:F1103"/>
    <mergeCell ref="G1103:K1103"/>
    <mergeCell ref="L1103:N1103"/>
    <mergeCell ref="B1111:N1111"/>
    <mergeCell ref="B1112:F1112"/>
    <mergeCell ref="G1112:K1112"/>
    <mergeCell ref="L1112:N1112"/>
    <mergeCell ref="B1113:G1113"/>
    <mergeCell ref="H1113:N1113"/>
    <mergeCell ref="B1109:F1109"/>
    <mergeCell ref="G1109:K1109"/>
    <mergeCell ref="B1110:F1110"/>
    <mergeCell ref="G1110:K1110"/>
    <mergeCell ref="B1107:F1107"/>
    <mergeCell ref="G1107:K1107"/>
    <mergeCell ref="B1108:F1108"/>
    <mergeCell ref="G1108:K1108"/>
    <mergeCell ref="C1122:D1122"/>
    <mergeCell ref="E1122:F1122"/>
    <mergeCell ref="G1122:H1122"/>
    <mergeCell ref="K1122:L1122"/>
    <mergeCell ref="C1123:D1123"/>
    <mergeCell ref="E1123:F1123"/>
    <mergeCell ref="G1123:H1123"/>
    <mergeCell ref="K1123:L1123"/>
    <mergeCell ref="B1119:N1119"/>
    <mergeCell ref="B1120:H1120"/>
    <mergeCell ref="I1120:N1120"/>
    <mergeCell ref="C1121:D1121"/>
    <mergeCell ref="E1121:F1121"/>
    <mergeCell ref="G1121:H1121"/>
    <mergeCell ref="C1114:G1114"/>
    <mergeCell ref="B1115:G1116"/>
    <mergeCell ref="H1115:N1116"/>
    <mergeCell ref="B1130:N1130"/>
    <mergeCell ref="B1131:N1131"/>
    <mergeCell ref="B1132:N1132"/>
    <mergeCell ref="B1133:C1133"/>
    <mergeCell ref="B1127:J1127"/>
    <mergeCell ref="K1127:N1127"/>
    <mergeCell ref="B1128:N1128"/>
    <mergeCell ref="C1129:D1129"/>
    <mergeCell ref="G1129:H1129"/>
    <mergeCell ref="C1124:D1124"/>
    <mergeCell ref="E1124:F1124"/>
    <mergeCell ref="G1124:H1124"/>
    <mergeCell ref="K1124:L1124"/>
    <mergeCell ref="C1125:D1125"/>
    <mergeCell ref="E1125:F1125"/>
    <mergeCell ref="G1125:H1125"/>
    <mergeCell ref="B1136:N1136"/>
    <mergeCell ref="K1133:M1133"/>
    <mergeCell ref="B1137:B1138"/>
    <mergeCell ref="C1137:H1137"/>
    <mergeCell ref="I1137:N1137"/>
    <mergeCell ref="B1134:C1134"/>
    <mergeCell ref="D1134:E1134"/>
    <mergeCell ref="K1134:L1134"/>
    <mergeCell ref="B1135:C1135"/>
    <mergeCell ref="D1135:G1135"/>
    <mergeCell ref="K1135:N1135"/>
    <mergeCell ref="B1156:F1156"/>
    <mergeCell ref="G1156:K1156"/>
    <mergeCell ref="B1157:F1157"/>
    <mergeCell ref="G1157:K1157"/>
    <mergeCell ref="B1153:F1153"/>
    <mergeCell ref="G1153:K1153"/>
    <mergeCell ref="L1153:N1153"/>
    <mergeCell ref="B1154:N1154"/>
    <mergeCell ref="B1155:F1155"/>
    <mergeCell ref="G1155:K1155"/>
    <mergeCell ref="L1155:N1155"/>
    <mergeCell ref="B1152:F1152"/>
    <mergeCell ref="G1152:K1152"/>
    <mergeCell ref="L1152:N1152"/>
    <mergeCell ref="C1148:D1148"/>
    <mergeCell ref="E1148:F1148"/>
    <mergeCell ref="G1148:H1148"/>
    <mergeCell ref="I1148:J1148"/>
    <mergeCell ref="L1148:M1148"/>
    <mergeCell ref="C1149:D1149"/>
    <mergeCell ref="H1164:N1165"/>
    <mergeCell ref="B1158:F1158"/>
    <mergeCell ref="G1158:K1158"/>
    <mergeCell ref="B1159:F1159"/>
    <mergeCell ref="G1159:K1159"/>
    <mergeCell ref="B1176:J1176"/>
    <mergeCell ref="K1176:N1176"/>
    <mergeCell ref="B1177:N1177"/>
    <mergeCell ref="C1178:D1178"/>
    <mergeCell ref="G1178:H1178"/>
    <mergeCell ref="C1173:D1173"/>
    <mergeCell ref="E1173:F1173"/>
    <mergeCell ref="G1173:H1173"/>
    <mergeCell ref="K1173:L1173"/>
    <mergeCell ref="C1174:D1174"/>
    <mergeCell ref="E1174:F1174"/>
    <mergeCell ref="G1174:H1174"/>
    <mergeCell ref="C1171:D1171"/>
    <mergeCell ref="E1171:F1171"/>
    <mergeCell ref="G1171:H1171"/>
    <mergeCell ref="K1171:L1171"/>
    <mergeCell ref="C1172:D1172"/>
    <mergeCell ref="E1172:F1172"/>
    <mergeCell ref="G1172:H1172"/>
    <mergeCell ref="K1172:L1172"/>
    <mergeCell ref="G1161:K1161"/>
    <mergeCell ref="L1161:N1161"/>
    <mergeCell ref="B1185:N1185"/>
    <mergeCell ref="B1186:B1187"/>
    <mergeCell ref="C1186:H1186"/>
    <mergeCell ref="I1186:N1186"/>
    <mergeCell ref="B1183:C1183"/>
    <mergeCell ref="D1183:E1183"/>
    <mergeCell ref="K1183:L1183"/>
    <mergeCell ref="B1184:C1184"/>
    <mergeCell ref="D1184:G1184"/>
    <mergeCell ref="K1184:N1184"/>
    <mergeCell ref="B1179:N1179"/>
    <mergeCell ref="B1180:N1180"/>
    <mergeCell ref="B1181:N1181"/>
    <mergeCell ref="B1182:C1182"/>
    <mergeCell ref="K1182:L1182"/>
    <mergeCell ref="B1202:F1202"/>
    <mergeCell ref="G1202:K1202"/>
    <mergeCell ref="L1202:N1202"/>
    <mergeCell ref="B1199:D1199"/>
    <mergeCell ref="E1199:F1199"/>
    <mergeCell ref="M1199:N1199"/>
    <mergeCell ref="B1200:N1200"/>
    <mergeCell ref="B1201:F1201"/>
    <mergeCell ref="G1201:K1201"/>
    <mergeCell ref="L1201:N1201"/>
    <mergeCell ref="G1210:K1210"/>
    <mergeCell ref="L1210:N1210"/>
    <mergeCell ref="B1211:G1211"/>
    <mergeCell ref="H1211:N1211"/>
    <mergeCell ref="B1207:F1207"/>
    <mergeCell ref="G1207:K1207"/>
    <mergeCell ref="B1208:F1208"/>
    <mergeCell ref="G1208:K1208"/>
    <mergeCell ref="B1205:F1205"/>
    <mergeCell ref="G1205:K1205"/>
    <mergeCell ref="B1206:F1206"/>
    <mergeCell ref="G1206:K1206"/>
    <mergeCell ref="B1232:C1232"/>
    <mergeCell ref="D1232:E1232"/>
    <mergeCell ref="K1232:L1232"/>
    <mergeCell ref="I1218:N1218"/>
    <mergeCell ref="C1219:D1219"/>
    <mergeCell ref="E1219:F1219"/>
    <mergeCell ref="G1219:H1219"/>
    <mergeCell ref="C1223:D1223"/>
    <mergeCell ref="E1223:F1223"/>
    <mergeCell ref="K1233:N1233"/>
    <mergeCell ref="C1212:G1212"/>
    <mergeCell ref="B1213:G1214"/>
    <mergeCell ref="H1213:N1214"/>
    <mergeCell ref="K1231:N1231"/>
    <mergeCell ref="G1222:H1222"/>
    <mergeCell ref="K1222:L1222"/>
    <mergeCell ref="G1223:H1223"/>
    <mergeCell ref="B1203:N1203"/>
    <mergeCell ref="B1204:F1204"/>
    <mergeCell ref="G1204:K1204"/>
    <mergeCell ref="L1204:N1204"/>
    <mergeCell ref="C1220:D1220"/>
    <mergeCell ref="E1220:F1220"/>
    <mergeCell ref="G1220:H1220"/>
    <mergeCell ref="K1220:L1220"/>
    <mergeCell ref="C1221:D1221"/>
    <mergeCell ref="E1221:F1221"/>
    <mergeCell ref="G1221:H1221"/>
    <mergeCell ref="K1221:L1221"/>
    <mergeCell ref="B1231:C1231"/>
    <mergeCell ref="B1225:J1225"/>
    <mergeCell ref="K1225:N1225"/>
    <mergeCell ref="B1226:N1226"/>
    <mergeCell ref="C1227:D1227"/>
    <mergeCell ref="G1227:H1227"/>
    <mergeCell ref="C1222:D1222"/>
    <mergeCell ref="E1222:F1222"/>
    <mergeCell ref="B1217:N1217"/>
    <mergeCell ref="B1218:H1218"/>
    <mergeCell ref="B1209:N1209"/>
    <mergeCell ref="B1210:F1210"/>
    <mergeCell ref="C1272:D1272"/>
    <mergeCell ref="E1272:F1272"/>
    <mergeCell ref="G1272:H1272"/>
    <mergeCell ref="C1269:D1269"/>
    <mergeCell ref="E1269:F1269"/>
    <mergeCell ref="G1269:H1269"/>
    <mergeCell ref="K1269:L1269"/>
    <mergeCell ref="C1270:D1270"/>
    <mergeCell ref="E1270:F1270"/>
    <mergeCell ref="G1270:H1270"/>
    <mergeCell ref="K1270:L1270"/>
    <mergeCell ref="B1266:N1266"/>
    <mergeCell ref="B1267:H1267"/>
    <mergeCell ref="I1267:N1267"/>
    <mergeCell ref="C1268:D1268"/>
    <mergeCell ref="E1268:F1268"/>
    <mergeCell ref="G1268:H1268"/>
    <mergeCell ref="B226:F226"/>
    <mergeCell ref="G226:K226"/>
    <mergeCell ref="L226:N226"/>
    <mergeCell ref="B222:F222"/>
    <mergeCell ref="G222:K222"/>
    <mergeCell ref="L222:N222"/>
    <mergeCell ref="B223:N223"/>
    <mergeCell ref="B224:F224"/>
    <mergeCell ref="G224:K224"/>
    <mergeCell ref="L224:N224"/>
    <mergeCell ref="C1271:D1271"/>
    <mergeCell ref="E1271:F1271"/>
    <mergeCell ref="G1271:H1271"/>
    <mergeCell ref="K1271:L1271"/>
    <mergeCell ref="B1262:D1265"/>
    <mergeCell ref="E1262:J1265"/>
    <mergeCell ref="K1262:N1265"/>
    <mergeCell ref="B1258:N1258"/>
    <mergeCell ref="B1259:F1259"/>
    <mergeCell ref="G1259:K1259"/>
    <mergeCell ref="L1259:N1259"/>
    <mergeCell ref="B1260:G1260"/>
    <mergeCell ref="H1260:N1260"/>
    <mergeCell ref="B1256:F1256"/>
    <mergeCell ref="G1256:K1256"/>
    <mergeCell ref="B1257:F1257"/>
    <mergeCell ref="G1257:K1257"/>
    <mergeCell ref="G856:I856"/>
    <mergeCell ref="G905:I905"/>
    <mergeCell ref="G954:I954"/>
    <mergeCell ref="B1233:C1233"/>
    <mergeCell ref="D1233:G1233"/>
    <mergeCell ref="G1052:I1052"/>
    <mergeCell ref="G1101:I1101"/>
    <mergeCell ref="G1150:I1150"/>
    <mergeCell ref="G1199:I1199"/>
    <mergeCell ref="G807:I807"/>
    <mergeCell ref="G228:K228"/>
    <mergeCell ref="B793:N793"/>
    <mergeCell ref="B794:B795"/>
    <mergeCell ref="C794:H794"/>
    <mergeCell ref="I794:N794"/>
    <mergeCell ref="B791:C791"/>
    <mergeCell ref="D791:E791"/>
    <mergeCell ref="K791:L791"/>
    <mergeCell ref="B792:C792"/>
    <mergeCell ref="D792:G792"/>
    <mergeCell ref="K792:N792"/>
    <mergeCell ref="B787:N787"/>
    <mergeCell ref="B788:N788"/>
    <mergeCell ref="B789:N789"/>
    <mergeCell ref="B790:C790"/>
    <mergeCell ref="L715:N715"/>
    <mergeCell ref="B807:D807"/>
    <mergeCell ref="E807:F807"/>
    <mergeCell ref="M807:N807"/>
    <mergeCell ref="B744:N744"/>
    <mergeCell ref="B745:B746"/>
    <mergeCell ref="C745:H745"/>
    <mergeCell ref="I745:N745"/>
    <mergeCell ref="B742:C742"/>
    <mergeCell ref="D742:E742"/>
    <mergeCell ref="K742:L742"/>
    <mergeCell ref="B743:C743"/>
    <mergeCell ref="B1252:N1252"/>
    <mergeCell ref="B1253:F1253"/>
    <mergeCell ref="G1253:K1253"/>
    <mergeCell ref="L1253:N1253"/>
    <mergeCell ref="B1250:F1250"/>
    <mergeCell ref="G1250:K1250"/>
    <mergeCell ref="L1250:N1250"/>
    <mergeCell ref="C1246:D1246"/>
    <mergeCell ref="E1246:F1246"/>
    <mergeCell ref="G1246:H1246"/>
    <mergeCell ref="I1246:J1246"/>
    <mergeCell ref="E1247:F1247"/>
    <mergeCell ref="G1247:H1247"/>
    <mergeCell ref="I1247:J1247"/>
    <mergeCell ref="L1247:M1247"/>
    <mergeCell ref="B1235:B1236"/>
    <mergeCell ref="C1235:H1235"/>
    <mergeCell ref="I1235:N1235"/>
    <mergeCell ref="C1247:D1247"/>
    <mergeCell ref="B1248:D1248"/>
    <mergeCell ref="E1248:F1248"/>
    <mergeCell ref="M1248:N1248"/>
    <mergeCell ref="G1248:I1248"/>
    <mergeCell ref="B449:C449"/>
    <mergeCell ref="K449:N449"/>
    <mergeCell ref="L960:N960"/>
    <mergeCell ref="L961:N961"/>
    <mergeCell ref="L962:N962"/>
    <mergeCell ref="L963:N963"/>
    <mergeCell ref="L911:N911"/>
    <mergeCell ref="L912:N912"/>
    <mergeCell ref="L913:N913"/>
    <mergeCell ref="L914:N914"/>
    <mergeCell ref="L862:N862"/>
    <mergeCell ref="L863:N863"/>
    <mergeCell ref="L864:N864"/>
    <mergeCell ref="D743:G743"/>
    <mergeCell ref="K743:N743"/>
    <mergeCell ref="E732:F732"/>
    <mergeCell ref="B448:C448"/>
    <mergeCell ref="G962:K962"/>
    <mergeCell ref="B963:F963"/>
    <mergeCell ref="G963:K963"/>
    <mergeCell ref="B940:N940"/>
    <mergeCell ref="B941:B942"/>
    <mergeCell ref="C941:H941"/>
    <mergeCell ref="I941:N941"/>
    <mergeCell ref="B938:C938"/>
    <mergeCell ref="D938:E938"/>
    <mergeCell ref="K938:L938"/>
    <mergeCell ref="B939:C939"/>
    <mergeCell ref="B934:N934"/>
    <mergeCell ref="L764:N764"/>
    <mergeCell ref="B935:N935"/>
    <mergeCell ref="B936:N936"/>
    <mergeCell ref="L766:N766"/>
    <mergeCell ref="L767:N767"/>
    <mergeCell ref="G73:I73"/>
    <mergeCell ref="G121:I121"/>
    <mergeCell ref="G170:I170"/>
    <mergeCell ref="G219:I219"/>
    <mergeCell ref="G268:I268"/>
    <mergeCell ref="G317:I317"/>
    <mergeCell ref="G366:I366"/>
    <mergeCell ref="G415:I415"/>
    <mergeCell ref="B738:N738"/>
    <mergeCell ref="B739:N739"/>
    <mergeCell ref="B740:N740"/>
    <mergeCell ref="B741:C741"/>
    <mergeCell ref="B735:J735"/>
    <mergeCell ref="K735:N735"/>
    <mergeCell ref="B736:N736"/>
    <mergeCell ref="C737:D737"/>
    <mergeCell ref="G464:I464"/>
    <mergeCell ref="G513:I513"/>
    <mergeCell ref="G562:I562"/>
    <mergeCell ref="G611:I611"/>
    <mergeCell ref="G660:I660"/>
    <mergeCell ref="G668:K668"/>
    <mergeCell ref="B669:F669"/>
    <mergeCell ref="G669:K669"/>
    <mergeCell ref="B646:N646"/>
    <mergeCell ref="B647:B648"/>
    <mergeCell ref="C647:H647"/>
    <mergeCell ref="G737:H737"/>
    <mergeCell ref="D448:E448"/>
    <mergeCell ref="K448:L448"/>
    <mergeCell ref="L1256:N1256"/>
    <mergeCell ref="L1257:N1257"/>
    <mergeCell ref="L1205:N1205"/>
    <mergeCell ref="L1206:N1206"/>
    <mergeCell ref="L1207:N1207"/>
    <mergeCell ref="L1208:N1208"/>
    <mergeCell ref="L1156:N1156"/>
    <mergeCell ref="L1157:N1157"/>
    <mergeCell ref="L1158:N1158"/>
    <mergeCell ref="L1159:N1159"/>
    <mergeCell ref="L1107:N1107"/>
    <mergeCell ref="L1108:N1108"/>
    <mergeCell ref="L1109:N1109"/>
    <mergeCell ref="L1110:N1110"/>
    <mergeCell ref="L1058:N1058"/>
    <mergeCell ref="L1059:N1059"/>
    <mergeCell ref="L1060:N1060"/>
    <mergeCell ref="L1061:N1061"/>
    <mergeCell ref="B1228:N1228"/>
    <mergeCell ref="B1229:N1229"/>
    <mergeCell ref="B1230:N1230"/>
    <mergeCell ref="L1254:N1254"/>
    <mergeCell ref="L1255:N1255"/>
    <mergeCell ref="B1255:F1255"/>
    <mergeCell ref="G1255:K1255"/>
    <mergeCell ref="L1246:M1246"/>
    <mergeCell ref="B1234:N1234"/>
    <mergeCell ref="B1254:F1254"/>
    <mergeCell ref="G1254:K1254"/>
    <mergeCell ref="B1251:F1251"/>
    <mergeCell ref="G1251:K1251"/>
    <mergeCell ref="L1251:N1251"/>
    <mergeCell ref="D8:G8"/>
    <mergeCell ref="K8:N8"/>
    <mergeCell ref="I647:N647"/>
    <mergeCell ref="B644:C644"/>
    <mergeCell ref="L666:N666"/>
    <mergeCell ref="L667:N667"/>
    <mergeCell ref="L668:N668"/>
    <mergeCell ref="L669:N669"/>
    <mergeCell ref="L617:N617"/>
    <mergeCell ref="L618:N618"/>
    <mergeCell ref="L619:N619"/>
    <mergeCell ref="L620:N620"/>
    <mergeCell ref="L568:N568"/>
    <mergeCell ref="L569:N569"/>
    <mergeCell ref="L570:N570"/>
    <mergeCell ref="L571:N571"/>
    <mergeCell ref="D644:E644"/>
    <mergeCell ref="K644:L644"/>
    <mergeCell ref="B645:C645"/>
    <mergeCell ref="D645:G645"/>
    <mergeCell ref="K645:N645"/>
    <mergeCell ref="B666:F666"/>
    <mergeCell ref="G666:K666"/>
    <mergeCell ref="B667:F667"/>
    <mergeCell ref="G667:K667"/>
    <mergeCell ref="B663:F663"/>
    <mergeCell ref="G663:K663"/>
    <mergeCell ref="L663:N663"/>
    <mergeCell ref="B664:N664"/>
    <mergeCell ref="L228:N228"/>
    <mergeCell ref="G225:K225"/>
    <mergeCell ref="L225:N225"/>
  </mergeCells>
  <hyperlinks>
    <hyperlink ref="L3" r:id="rId1"/>
    <hyperlink ref="L52" r:id="rId2"/>
    <hyperlink ref="L100" r:id="rId3"/>
    <hyperlink ref="L149" r:id="rId4"/>
    <hyperlink ref="L198" r:id="rId5"/>
    <hyperlink ref="L247" r:id="rId6"/>
    <hyperlink ref="L296" r:id="rId7"/>
    <hyperlink ref="L345" r:id="rId8"/>
    <hyperlink ref="L394" r:id="rId9"/>
    <hyperlink ref="L443" r:id="rId10"/>
    <hyperlink ref="L492" r:id="rId11"/>
    <hyperlink ref="L541" r:id="rId12"/>
    <hyperlink ref="L590" r:id="rId13"/>
    <hyperlink ref="L639" r:id="rId14"/>
    <hyperlink ref="L688" r:id="rId15"/>
    <hyperlink ref="L737" r:id="rId16"/>
    <hyperlink ref="L786" r:id="rId17"/>
    <hyperlink ref="L835" r:id="rId18"/>
    <hyperlink ref="L884" r:id="rId19"/>
    <hyperlink ref="L933" r:id="rId20"/>
    <hyperlink ref="L982" r:id="rId21"/>
    <hyperlink ref="L1031" r:id="rId22"/>
    <hyperlink ref="L1080" r:id="rId23"/>
    <hyperlink ref="L1129" r:id="rId24"/>
    <hyperlink ref="L1178" r:id="rId25"/>
    <hyperlink ref="L1227" r:id="rId26"/>
  </hyperlinks>
  <pageMargins left="0.23" right="0.18" top="0.28999999999999998" bottom="0.25" header="0.11" footer="0.09"/>
  <pageSetup orientation="portrait" r:id="rId27"/>
  <rowBreaks count="5" manualBreakCount="5">
    <brk id="96" max="13" man="1"/>
    <brk id="145" max="16383" man="1"/>
    <brk id="194" max="16383" man="1"/>
    <brk id="243" max="13" man="1"/>
    <brk id="292" max="16383" man="1"/>
  </rowBreaks>
  <drawing r:id="rId2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workbookViewId="0">
      <selection activeCell="N3" sqref="N3"/>
    </sheetView>
  </sheetViews>
  <sheetFormatPr defaultRowHeight="15.75" x14ac:dyDescent="0.25"/>
  <cols>
    <col min="1" max="1" width="6.7109375" style="18" customWidth="1"/>
    <col min="2" max="2" width="20" style="18" customWidth="1"/>
    <col min="3" max="3" width="9.7109375" style="18" customWidth="1"/>
    <col min="4" max="4" width="10.140625" style="18" customWidth="1"/>
    <col min="5" max="5" width="12.7109375" style="18" customWidth="1"/>
    <col min="6" max="6" width="11.7109375" style="18" customWidth="1"/>
    <col min="7" max="7" width="10.140625" style="18" customWidth="1"/>
    <col min="8" max="8" width="9.85546875" style="18" customWidth="1"/>
    <col min="9" max="11" width="6.85546875" style="18" customWidth="1"/>
    <col min="12" max="12" width="9.140625" style="18"/>
    <col min="13" max="13" width="7.42578125" style="309" customWidth="1"/>
    <col min="14" max="14" width="6.5703125" style="18" customWidth="1"/>
    <col min="15" max="15" width="7.7109375" style="300" customWidth="1"/>
    <col min="16" max="16" width="7.85546875" style="300" customWidth="1"/>
    <col min="17" max="16384" width="9.140625" style="18"/>
  </cols>
  <sheetData>
    <row r="1" spans="1:16" ht="21.75" customHeight="1" x14ac:dyDescent="0.25">
      <c r="A1" s="343" t="s">
        <v>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</row>
    <row r="2" spans="1:16" ht="12.75" customHeight="1" x14ac:dyDescent="0.25">
      <c r="A2" s="343" t="s">
        <v>542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</row>
    <row r="3" spans="1:16" ht="13.5" customHeight="1" x14ac:dyDescent="0.25">
      <c r="A3" s="301" t="s">
        <v>544</v>
      </c>
      <c r="B3" s="302"/>
      <c r="C3" s="302"/>
      <c r="D3" s="302"/>
      <c r="E3" s="302"/>
      <c r="F3" s="302"/>
      <c r="G3" s="328" t="s">
        <v>545</v>
      </c>
      <c r="H3" s="328"/>
      <c r="I3" s="248">
        <v>26</v>
      </c>
      <c r="J3" s="248"/>
      <c r="K3" s="248" t="s">
        <v>546</v>
      </c>
      <c r="L3" s="248">
        <v>16</v>
      </c>
      <c r="M3" s="248" t="s">
        <v>547</v>
      </c>
      <c r="N3" s="248">
        <v>10</v>
      </c>
      <c r="O3" s="197"/>
      <c r="P3" s="197"/>
    </row>
    <row r="4" spans="1:16" s="304" customFormat="1" ht="30" customHeight="1" x14ac:dyDescent="0.25">
      <c r="A4" s="557" t="s">
        <v>41</v>
      </c>
      <c r="B4" s="557" t="s">
        <v>39</v>
      </c>
      <c r="C4" s="22" t="s">
        <v>11</v>
      </c>
      <c r="D4" s="22" t="s">
        <v>12</v>
      </c>
      <c r="E4" s="22" t="s">
        <v>13</v>
      </c>
      <c r="F4" s="22" t="s">
        <v>22</v>
      </c>
      <c r="G4" s="303" t="s">
        <v>541</v>
      </c>
      <c r="H4" s="303" t="s">
        <v>505</v>
      </c>
      <c r="I4" s="22" t="s">
        <v>20</v>
      </c>
      <c r="J4" s="22" t="s">
        <v>21</v>
      </c>
      <c r="K4" s="303" t="s">
        <v>543</v>
      </c>
      <c r="L4" s="22" t="s">
        <v>10</v>
      </c>
      <c r="M4" s="22" t="s">
        <v>15</v>
      </c>
      <c r="N4" s="22" t="s">
        <v>34</v>
      </c>
      <c r="O4" s="556" t="s">
        <v>591</v>
      </c>
      <c r="P4" s="556"/>
    </row>
    <row r="5" spans="1:16" s="304" customFormat="1" x14ac:dyDescent="0.25">
      <c r="A5" s="559"/>
      <c r="B5" s="558"/>
      <c r="C5" s="22">
        <v>80</v>
      </c>
      <c r="D5" s="22">
        <v>80</v>
      </c>
      <c r="E5" s="22">
        <v>80</v>
      </c>
      <c r="F5" s="22">
        <v>80</v>
      </c>
      <c r="G5" s="22">
        <v>80</v>
      </c>
      <c r="H5" s="22">
        <v>50</v>
      </c>
      <c r="I5" s="22">
        <v>50</v>
      </c>
      <c r="J5" s="22">
        <v>50</v>
      </c>
      <c r="K5" s="22">
        <v>50</v>
      </c>
      <c r="L5" s="305">
        <f>C5+D5+E5+F5+G5</f>
        <v>400</v>
      </c>
      <c r="M5" s="22">
        <f>L5*100/400</f>
        <v>100</v>
      </c>
      <c r="N5" s="22"/>
      <c r="O5" s="556"/>
      <c r="P5" s="556"/>
    </row>
    <row r="6" spans="1:16" x14ac:dyDescent="0.25">
      <c r="A6" s="286">
        <v>1</v>
      </c>
      <c r="B6" s="287" t="s">
        <v>66</v>
      </c>
      <c r="C6" s="288">
        <v>14.5</v>
      </c>
      <c r="D6" s="288">
        <v>32.5</v>
      </c>
      <c r="E6" s="289">
        <v>46</v>
      </c>
      <c r="F6" s="289">
        <v>55</v>
      </c>
      <c r="G6" s="289">
        <v>24.5</v>
      </c>
      <c r="H6" s="289">
        <v>29.5</v>
      </c>
      <c r="I6" s="288">
        <v>19</v>
      </c>
      <c r="J6" s="288">
        <v>21</v>
      </c>
      <c r="K6" s="288">
        <v>11</v>
      </c>
      <c r="L6" s="306">
        <f t="shared" ref="L6:L31" si="0">C6+D6+E6+F6+G6</f>
        <v>172.5</v>
      </c>
      <c r="M6" s="307">
        <f t="shared" ref="M6:M31" si="1">L6*100/400</f>
        <v>43.125</v>
      </c>
      <c r="N6" s="308" t="str">
        <f t="shared" ref="N6:N31" si="2">IF(M6&gt;=91,"A1",IF(M6&gt;=81,"A2",IF(M6&gt;=71,"B1",IF(M6&gt;=61,"B2",IF(M6&gt;=51,"C1",IF(M6&gt;=41,"C2",IF(M6&gt;=33,"D","E")))))))</f>
        <v>C2</v>
      </c>
      <c r="O6" s="22">
        <v>108</v>
      </c>
      <c r="P6" s="290">
        <f>O6*1.12</f>
        <v>120.96000000000001</v>
      </c>
    </row>
    <row r="7" spans="1:16" x14ac:dyDescent="0.25">
      <c r="A7" s="286">
        <v>2</v>
      </c>
      <c r="B7" s="287" t="s">
        <v>67</v>
      </c>
      <c r="C7" s="288">
        <v>20.5</v>
      </c>
      <c r="D7" s="288">
        <v>45</v>
      </c>
      <c r="E7" s="288">
        <v>19</v>
      </c>
      <c r="F7" s="288">
        <v>37.5</v>
      </c>
      <c r="G7" s="288">
        <v>21</v>
      </c>
      <c r="H7" s="288">
        <v>31.5</v>
      </c>
      <c r="I7" s="288">
        <v>29</v>
      </c>
      <c r="J7" s="288">
        <v>13</v>
      </c>
      <c r="K7" s="288">
        <v>5</v>
      </c>
      <c r="L7" s="306">
        <f t="shared" si="0"/>
        <v>143</v>
      </c>
      <c r="M7" s="307">
        <f t="shared" si="1"/>
        <v>35.75</v>
      </c>
      <c r="N7" s="308" t="str">
        <f t="shared" si="2"/>
        <v>D</v>
      </c>
      <c r="O7" s="22">
        <v>155</v>
      </c>
      <c r="P7" s="290">
        <f t="shared" ref="P7:P31" si="3">O7*1.12</f>
        <v>173.60000000000002</v>
      </c>
    </row>
    <row r="8" spans="1:16" x14ac:dyDescent="0.25">
      <c r="A8" s="286">
        <v>3</v>
      </c>
      <c r="B8" s="291" t="s">
        <v>68</v>
      </c>
      <c r="C8" s="288">
        <v>42.5</v>
      </c>
      <c r="D8" s="288">
        <v>45</v>
      </c>
      <c r="E8" s="289">
        <v>29</v>
      </c>
      <c r="F8" s="288">
        <v>49</v>
      </c>
      <c r="G8" s="288">
        <v>38</v>
      </c>
      <c r="H8" s="289">
        <v>38.5</v>
      </c>
      <c r="I8" s="288">
        <v>43</v>
      </c>
      <c r="J8" s="288">
        <v>40</v>
      </c>
      <c r="K8" s="288">
        <v>23</v>
      </c>
      <c r="L8" s="306">
        <f t="shared" si="0"/>
        <v>203.5</v>
      </c>
      <c r="M8" s="307">
        <f t="shared" si="1"/>
        <v>50.875</v>
      </c>
      <c r="N8" s="308" t="str">
        <f t="shared" si="2"/>
        <v>C2</v>
      </c>
      <c r="O8" s="22">
        <v>136</v>
      </c>
      <c r="P8" s="290">
        <f t="shared" si="3"/>
        <v>152.32000000000002</v>
      </c>
    </row>
    <row r="9" spans="1:16" x14ac:dyDescent="0.25">
      <c r="A9" s="286">
        <v>4</v>
      </c>
      <c r="B9" s="287" t="s">
        <v>69</v>
      </c>
      <c r="C9" s="288">
        <v>24</v>
      </c>
      <c r="D9" s="289">
        <v>34</v>
      </c>
      <c r="E9" s="289">
        <v>27</v>
      </c>
      <c r="F9" s="289">
        <v>35</v>
      </c>
      <c r="G9" s="289">
        <v>26</v>
      </c>
      <c r="H9" s="289">
        <v>29.5</v>
      </c>
      <c r="I9" s="288">
        <v>26</v>
      </c>
      <c r="J9" s="288">
        <v>34</v>
      </c>
      <c r="K9" s="292">
        <v>2</v>
      </c>
      <c r="L9" s="306">
        <f t="shared" si="0"/>
        <v>146</v>
      </c>
      <c r="M9" s="307">
        <f t="shared" si="1"/>
        <v>36.5</v>
      </c>
      <c r="N9" s="308" t="str">
        <f t="shared" si="2"/>
        <v>D</v>
      </c>
      <c r="O9" s="22">
        <v>143</v>
      </c>
      <c r="P9" s="290">
        <f t="shared" si="3"/>
        <v>160.16000000000003</v>
      </c>
    </row>
    <row r="10" spans="1:16" x14ac:dyDescent="0.25">
      <c r="A10" s="286">
        <v>5</v>
      </c>
      <c r="B10" s="287" t="s">
        <v>70</v>
      </c>
      <c r="C10" s="288">
        <v>17</v>
      </c>
      <c r="D10" s="289">
        <v>38</v>
      </c>
      <c r="E10" s="289">
        <v>13</v>
      </c>
      <c r="F10" s="289">
        <v>44</v>
      </c>
      <c r="G10" s="289">
        <v>18</v>
      </c>
      <c r="H10" s="289">
        <v>21.5</v>
      </c>
      <c r="I10" s="288">
        <v>20</v>
      </c>
      <c r="J10" s="288">
        <v>10</v>
      </c>
      <c r="K10" s="288">
        <v>8.5</v>
      </c>
      <c r="L10" s="306">
        <f t="shared" si="0"/>
        <v>130</v>
      </c>
      <c r="M10" s="307">
        <f t="shared" si="1"/>
        <v>32.5</v>
      </c>
      <c r="N10" s="308" t="str">
        <f t="shared" si="2"/>
        <v>E</v>
      </c>
      <c r="O10" s="22">
        <v>163</v>
      </c>
      <c r="P10" s="290">
        <f t="shared" si="3"/>
        <v>182.56000000000003</v>
      </c>
    </row>
    <row r="11" spans="1:16" x14ac:dyDescent="0.25">
      <c r="A11" s="286">
        <v>6</v>
      </c>
      <c r="B11" s="287" t="s">
        <v>71</v>
      </c>
      <c r="C11" s="288">
        <v>34</v>
      </c>
      <c r="D11" s="289">
        <v>46.5</v>
      </c>
      <c r="E11" s="289">
        <v>50</v>
      </c>
      <c r="F11" s="289">
        <v>57</v>
      </c>
      <c r="G11" s="289">
        <v>43</v>
      </c>
      <c r="H11" s="289">
        <v>34.5</v>
      </c>
      <c r="I11" s="288">
        <v>40</v>
      </c>
      <c r="J11" s="288">
        <v>37</v>
      </c>
      <c r="K11" s="288">
        <v>16.5</v>
      </c>
      <c r="L11" s="306">
        <f t="shared" si="0"/>
        <v>230.5</v>
      </c>
      <c r="M11" s="307">
        <f t="shared" si="1"/>
        <v>57.625</v>
      </c>
      <c r="N11" s="308" t="str">
        <f t="shared" si="2"/>
        <v>C1</v>
      </c>
      <c r="O11" s="22">
        <v>172</v>
      </c>
      <c r="P11" s="290">
        <f t="shared" si="3"/>
        <v>192.64000000000001</v>
      </c>
    </row>
    <row r="12" spans="1:16" x14ac:dyDescent="0.25">
      <c r="A12" s="286">
        <v>7</v>
      </c>
      <c r="B12" s="287" t="s">
        <v>72</v>
      </c>
      <c r="C12" s="288">
        <v>58.5</v>
      </c>
      <c r="D12" s="289">
        <v>62.5</v>
      </c>
      <c r="E12" s="289">
        <v>68</v>
      </c>
      <c r="F12" s="289">
        <v>77.5</v>
      </c>
      <c r="G12" s="289">
        <v>68.5</v>
      </c>
      <c r="H12" s="289">
        <v>50</v>
      </c>
      <c r="I12" s="288">
        <v>40</v>
      </c>
      <c r="J12" s="288">
        <v>47</v>
      </c>
      <c r="K12" s="292">
        <v>0</v>
      </c>
      <c r="L12" s="306">
        <f t="shared" si="0"/>
        <v>335</v>
      </c>
      <c r="M12" s="307">
        <f t="shared" si="1"/>
        <v>83.75</v>
      </c>
      <c r="N12" s="308" t="str">
        <f t="shared" si="2"/>
        <v>A2</v>
      </c>
      <c r="O12" s="22">
        <v>174</v>
      </c>
      <c r="P12" s="290">
        <f t="shared" si="3"/>
        <v>194.88000000000002</v>
      </c>
    </row>
    <row r="13" spans="1:16" x14ac:dyDescent="0.25">
      <c r="A13" s="286">
        <v>8</v>
      </c>
      <c r="B13" s="287" t="s">
        <v>73</v>
      </c>
      <c r="C13" s="288">
        <v>45</v>
      </c>
      <c r="D13" s="288">
        <v>51</v>
      </c>
      <c r="E13" s="288">
        <v>60</v>
      </c>
      <c r="F13" s="288">
        <v>72</v>
      </c>
      <c r="G13" s="288">
        <v>47.5</v>
      </c>
      <c r="H13" s="288">
        <v>43</v>
      </c>
      <c r="I13" s="288">
        <v>36</v>
      </c>
      <c r="J13" s="288">
        <v>33</v>
      </c>
      <c r="K13" s="288">
        <v>20</v>
      </c>
      <c r="L13" s="306">
        <f t="shared" si="0"/>
        <v>275.5</v>
      </c>
      <c r="M13" s="307">
        <f t="shared" si="1"/>
        <v>68.875</v>
      </c>
      <c r="N13" s="308" t="str">
        <f t="shared" si="2"/>
        <v>B2</v>
      </c>
      <c r="O13" s="22">
        <v>175</v>
      </c>
      <c r="P13" s="290">
        <f t="shared" si="3"/>
        <v>196.00000000000003</v>
      </c>
    </row>
    <row r="14" spans="1:16" x14ac:dyDescent="0.25">
      <c r="A14" s="286">
        <v>9</v>
      </c>
      <c r="B14" s="287" t="s">
        <v>74</v>
      </c>
      <c r="C14" s="288">
        <v>52</v>
      </c>
      <c r="D14" s="288">
        <v>63.5</v>
      </c>
      <c r="E14" s="288">
        <v>62.5</v>
      </c>
      <c r="F14" s="288">
        <v>67.5</v>
      </c>
      <c r="G14" s="288">
        <v>57.5</v>
      </c>
      <c r="H14" s="288">
        <v>44</v>
      </c>
      <c r="I14" s="288">
        <v>37</v>
      </c>
      <c r="J14" s="288">
        <v>42</v>
      </c>
      <c r="K14" s="292">
        <v>20</v>
      </c>
      <c r="L14" s="306">
        <f t="shared" si="0"/>
        <v>303</v>
      </c>
      <c r="M14" s="307">
        <f t="shared" si="1"/>
        <v>75.75</v>
      </c>
      <c r="N14" s="308" t="str">
        <f t="shared" si="2"/>
        <v>B1</v>
      </c>
      <c r="O14" s="22">
        <v>167</v>
      </c>
      <c r="P14" s="290">
        <f t="shared" si="3"/>
        <v>187.04000000000002</v>
      </c>
    </row>
    <row r="15" spans="1:16" x14ac:dyDescent="0.25">
      <c r="A15" s="286">
        <v>10</v>
      </c>
      <c r="B15" s="287" t="s">
        <v>75</v>
      </c>
      <c r="C15" s="288">
        <v>50</v>
      </c>
      <c r="D15" s="288">
        <v>55</v>
      </c>
      <c r="E15" s="288">
        <v>56.5</v>
      </c>
      <c r="F15" s="288">
        <v>67</v>
      </c>
      <c r="G15" s="288">
        <v>43.5</v>
      </c>
      <c r="H15" s="288">
        <v>47</v>
      </c>
      <c r="I15" s="288">
        <v>32</v>
      </c>
      <c r="J15" s="288">
        <v>33</v>
      </c>
      <c r="K15" s="288">
        <v>16.5</v>
      </c>
      <c r="L15" s="306">
        <f t="shared" si="0"/>
        <v>272</v>
      </c>
      <c r="M15" s="307">
        <f t="shared" si="1"/>
        <v>68</v>
      </c>
      <c r="N15" s="308" t="str">
        <f t="shared" si="2"/>
        <v>B2</v>
      </c>
      <c r="O15" s="22">
        <v>177</v>
      </c>
      <c r="P15" s="290">
        <f t="shared" si="3"/>
        <v>198.24</v>
      </c>
    </row>
    <row r="16" spans="1:16" x14ac:dyDescent="0.25">
      <c r="A16" s="286">
        <v>11</v>
      </c>
      <c r="B16" s="287" t="s">
        <v>76</v>
      </c>
      <c r="C16" s="288">
        <v>56.5</v>
      </c>
      <c r="D16" s="288">
        <v>63</v>
      </c>
      <c r="E16" s="288">
        <v>52</v>
      </c>
      <c r="F16" s="288">
        <v>67.5</v>
      </c>
      <c r="G16" s="288">
        <v>63</v>
      </c>
      <c r="H16" s="288">
        <v>40</v>
      </c>
      <c r="I16" s="288">
        <v>42</v>
      </c>
      <c r="J16" s="288">
        <v>42</v>
      </c>
      <c r="K16" s="288">
        <v>24</v>
      </c>
      <c r="L16" s="306">
        <f t="shared" si="0"/>
        <v>302</v>
      </c>
      <c r="M16" s="307">
        <f t="shared" si="1"/>
        <v>75.5</v>
      </c>
      <c r="N16" s="308" t="str">
        <f t="shared" si="2"/>
        <v>B1</v>
      </c>
      <c r="O16" s="22">
        <v>179</v>
      </c>
      <c r="P16" s="290">
        <f t="shared" si="3"/>
        <v>200.48000000000002</v>
      </c>
    </row>
    <row r="17" spans="1:16" x14ac:dyDescent="0.25">
      <c r="A17" s="286">
        <v>12</v>
      </c>
      <c r="B17" s="287" t="s">
        <v>77</v>
      </c>
      <c r="C17" s="288">
        <v>63</v>
      </c>
      <c r="D17" s="288">
        <v>69.5</v>
      </c>
      <c r="E17" s="288">
        <v>69</v>
      </c>
      <c r="F17" s="288">
        <v>75</v>
      </c>
      <c r="G17" s="288">
        <v>69.5</v>
      </c>
      <c r="H17" s="288">
        <v>48</v>
      </c>
      <c r="I17" s="288">
        <v>45</v>
      </c>
      <c r="J17" s="288">
        <v>47</v>
      </c>
      <c r="K17" s="288">
        <v>41.5</v>
      </c>
      <c r="L17" s="306">
        <f t="shared" si="0"/>
        <v>346</v>
      </c>
      <c r="M17" s="307">
        <f t="shared" si="1"/>
        <v>86.5</v>
      </c>
      <c r="N17" s="308" t="str">
        <f t="shared" si="2"/>
        <v>A2</v>
      </c>
      <c r="O17" s="22">
        <v>148</v>
      </c>
      <c r="P17" s="290">
        <f t="shared" si="3"/>
        <v>165.76000000000002</v>
      </c>
    </row>
    <row r="18" spans="1:16" x14ac:dyDescent="0.25">
      <c r="A18" s="286">
        <v>13</v>
      </c>
      <c r="B18" s="287" t="s">
        <v>78</v>
      </c>
      <c r="C18" s="288">
        <v>31.5</v>
      </c>
      <c r="D18" s="288">
        <v>54</v>
      </c>
      <c r="E18" s="288">
        <v>27</v>
      </c>
      <c r="F18" s="288">
        <v>37.5</v>
      </c>
      <c r="G18" s="288">
        <v>37.5</v>
      </c>
      <c r="H18" s="288">
        <v>39</v>
      </c>
      <c r="I18" s="288">
        <v>26</v>
      </c>
      <c r="J18" s="288">
        <v>29</v>
      </c>
      <c r="K18" s="288">
        <v>7.5</v>
      </c>
      <c r="L18" s="306">
        <f t="shared" si="0"/>
        <v>187.5</v>
      </c>
      <c r="M18" s="307">
        <f t="shared" si="1"/>
        <v>46.875</v>
      </c>
      <c r="N18" s="308" t="str">
        <f t="shared" si="2"/>
        <v>C2</v>
      </c>
      <c r="O18" s="22">
        <v>124</v>
      </c>
      <c r="P18" s="290">
        <f t="shared" si="3"/>
        <v>138.88000000000002</v>
      </c>
    </row>
    <row r="19" spans="1:16" x14ac:dyDescent="0.25">
      <c r="A19" s="286">
        <v>14</v>
      </c>
      <c r="B19" s="287" t="s">
        <v>480</v>
      </c>
      <c r="C19" s="288">
        <v>35.5</v>
      </c>
      <c r="D19" s="288">
        <v>59</v>
      </c>
      <c r="E19" s="288">
        <v>21</v>
      </c>
      <c r="F19" s="288">
        <v>49</v>
      </c>
      <c r="G19" s="288">
        <v>45</v>
      </c>
      <c r="H19" s="288">
        <v>35</v>
      </c>
      <c r="I19" s="288" t="s">
        <v>372</v>
      </c>
      <c r="J19" s="288">
        <v>44</v>
      </c>
      <c r="K19" s="288" t="s">
        <v>372</v>
      </c>
      <c r="L19" s="306">
        <f t="shared" si="0"/>
        <v>209.5</v>
      </c>
      <c r="M19" s="307">
        <f t="shared" si="1"/>
        <v>52.375</v>
      </c>
      <c r="N19" s="308" t="str">
        <f t="shared" si="2"/>
        <v>C1</v>
      </c>
      <c r="O19" s="22">
        <v>139</v>
      </c>
      <c r="P19" s="290">
        <f t="shared" si="3"/>
        <v>155.68</v>
      </c>
    </row>
    <row r="20" spans="1:16" x14ac:dyDescent="0.25">
      <c r="A20" s="286">
        <v>15</v>
      </c>
      <c r="B20" s="287" t="s">
        <v>80</v>
      </c>
      <c r="C20" s="288">
        <v>61</v>
      </c>
      <c r="D20" s="289">
        <v>64</v>
      </c>
      <c r="E20" s="289">
        <v>57</v>
      </c>
      <c r="F20" s="289">
        <v>58</v>
      </c>
      <c r="G20" s="289">
        <v>59.5</v>
      </c>
      <c r="H20" s="289">
        <v>50</v>
      </c>
      <c r="I20" s="288">
        <v>37</v>
      </c>
      <c r="J20" s="288">
        <v>41.5</v>
      </c>
      <c r="K20" s="292">
        <v>1</v>
      </c>
      <c r="L20" s="306">
        <f t="shared" si="0"/>
        <v>299.5</v>
      </c>
      <c r="M20" s="307">
        <f t="shared" si="1"/>
        <v>74.875</v>
      </c>
      <c r="N20" s="308" t="str">
        <f t="shared" si="2"/>
        <v>B1</v>
      </c>
      <c r="O20" s="22">
        <v>156</v>
      </c>
      <c r="P20" s="290">
        <f t="shared" si="3"/>
        <v>174.72000000000003</v>
      </c>
    </row>
    <row r="21" spans="1:16" x14ac:dyDescent="0.25">
      <c r="A21" s="286">
        <v>16</v>
      </c>
      <c r="B21" s="287" t="s">
        <v>81</v>
      </c>
      <c r="C21" s="288">
        <v>42.5</v>
      </c>
      <c r="D21" s="289">
        <v>46</v>
      </c>
      <c r="E21" s="289">
        <v>35</v>
      </c>
      <c r="F21" s="289">
        <v>34</v>
      </c>
      <c r="G21" s="289">
        <v>38.5</v>
      </c>
      <c r="H21" s="289">
        <v>38</v>
      </c>
      <c r="I21" s="288">
        <v>28</v>
      </c>
      <c r="J21" s="288">
        <v>34</v>
      </c>
      <c r="K21" s="288">
        <v>8</v>
      </c>
      <c r="L21" s="306">
        <f t="shared" si="0"/>
        <v>196</v>
      </c>
      <c r="M21" s="307">
        <f t="shared" si="1"/>
        <v>49</v>
      </c>
      <c r="N21" s="308" t="str">
        <f t="shared" si="2"/>
        <v>C2</v>
      </c>
      <c r="O21" s="22">
        <v>161</v>
      </c>
      <c r="P21" s="290">
        <f t="shared" si="3"/>
        <v>180.32000000000002</v>
      </c>
    </row>
    <row r="22" spans="1:16" x14ac:dyDescent="0.25">
      <c r="A22" s="286">
        <v>17</v>
      </c>
      <c r="B22" s="287" t="s">
        <v>82</v>
      </c>
      <c r="C22" s="288">
        <v>37</v>
      </c>
      <c r="D22" s="289">
        <v>48</v>
      </c>
      <c r="E22" s="289">
        <v>27</v>
      </c>
      <c r="F22" s="289">
        <v>47</v>
      </c>
      <c r="G22" s="289">
        <v>21.5</v>
      </c>
      <c r="H22" s="289">
        <v>28.5</v>
      </c>
      <c r="I22" s="288">
        <v>24</v>
      </c>
      <c r="J22" s="288">
        <v>21</v>
      </c>
      <c r="K22" s="288">
        <v>6.5</v>
      </c>
      <c r="L22" s="306">
        <f t="shared" si="0"/>
        <v>180.5</v>
      </c>
      <c r="M22" s="307">
        <f t="shared" si="1"/>
        <v>45.125</v>
      </c>
      <c r="N22" s="308" t="str">
        <f t="shared" si="2"/>
        <v>C2</v>
      </c>
      <c r="O22" s="22">
        <v>109</v>
      </c>
      <c r="P22" s="290">
        <f t="shared" si="3"/>
        <v>122.08000000000001</v>
      </c>
    </row>
    <row r="23" spans="1:16" x14ac:dyDescent="0.25">
      <c r="A23" s="286">
        <v>18</v>
      </c>
      <c r="B23" s="287" t="s">
        <v>83</v>
      </c>
      <c r="C23" s="288">
        <v>39.5</v>
      </c>
      <c r="D23" s="289">
        <v>63.5</v>
      </c>
      <c r="E23" s="289">
        <v>55</v>
      </c>
      <c r="F23" s="289">
        <v>68.5</v>
      </c>
      <c r="G23" s="289">
        <v>52</v>
      </c>
      <c r="H23" s="289">
        <v>34.5</v>
      </c>
      <c r="I23" s="288">
        <v>29</v>
      </c>
      <c r="J23" s="288">
        <v>27</v>
      </c>
      <c r="K23" s="288">
        <v>10</v>
      </c>
      <c r="L23" s="306">
        <f t="shared" si="0"/>
        <v>278.5</v>
      </c>
      <c r="M23" s="307">
        <f t="shared" si="1"/>
        <v>69.625</v>
      </c>
      <c r="N23" s="308" t="str">
        <f t="shared" si="2"/>
        <v>B2</v>
      </c>
      <c r="O23" s="22">
        <v>154</v>
      </c>
      <c r="P23" s="290">
        <f t="shared" si="3"/>
        <v>172.48000000000002</v>
      </c>
    </row>
    <row r="24" spans="1:16" x14ac:dyDescent="0.25">
      <c r="A24" s="286">
        <v>19</v>
      </c>
      <c r="B24" s="287" t="s">
        <v>84</v>
      </c>
      <c r="C24" s="288">
        <v>63.5</v>
      </c>
      <c r="D24" s="289">
        <v>74.5</v>
      </c>
      <c r="E24" s="289">
        <v>70</v>
      </c>
      <c r="F24" s="289">
        <v>78</v>
      </c>
      <c r="G24" s="289">
        <v>74.5</v>
      </c>
      <c r="H24" s="289">
        <v>50</v>
      </c>
      <c r="I24" s="288">
        <v>48</v>
      </c>
      <c r="J24" s="288">
        <v>48</v>
      </c>
      <c r="K24" s="292"/>
      <c r="L24" s="306">
        <f t="shared" si="0"/>
        <v>360.5</v>
      </c>
      <c r="M24" s="307">
        <f t="shared" si="1"/>
        <v>90.125</v>
      </c>
      <c r="N24" s="308" t="str">
        <f t="shared" si="2"/>
        <v>A2</v>
      </c>
      <c r="O24" s="22">
        <v>121</v>
      </c>
      <c r="P24" s="290">
        <f t="shared" si="3"/>
        <v>135.52000000000001</v>
      </c>
    </row>
    <row r="25" spans="1:16" x14ac:dyDescent="0.25">
      <c r="A25" s="293">
        <v>20</v>
      </c>
      <c r="B25" s="294" t="s">
        <v>85</v>
      </c>
      <c r="C25" s="295">
        <v>45</v>
      </c>
      <c r="D25" s="296">
        <v>51</v>
      </c>
      <c r="E25" s="296">
        <v>38</v>
      </c>
      <c r="F25" s="296">
        <v>53.5</v>
      </c>
      <c r="G25" s="296">
        <v>56.5</v>
      </c>
      <c r="H25" s="296">
        <v>41</v>
      </c>
      <c r="I25" s="295">
        <v>36</v>
      </c>
      <c r="J25" s="295">
        <v>45</v>
      </c>
      <c r="K25" s="295">
        <v>11</v>
      </c>
      <c r="L25" s="306">
        <f t="shared" si="0"/>
        <v>244</v>
      </c>
      <c r="M25" s="307">
        <f t="shared" si="1"/>
        <v>61</v>
      </c>
      <c r="N25" s="308" t="str">
        <f t="shared" si="2"/>
        <v>B2</v>
      </c>
      <c r="O25" s="22">
        <v>167</v>
      </c>
      <c r="P25" s="290">
        <f t="shared" si="3"/>
        <v>187.04000000000002</v>
      </c>
    </row>
    <row r="26" spans="1:16" x14ac:dyDescent="0.25">
      <c r="A26" s="286">
        <v>21</v>
      </c>
      <c r="B26" s="297" t="s">
        <v>86</v>
      </c>
      <c r="C26" s="288">
        <v>65.5</v>
      </c>
      <c r="D26" s="289">
        <v>72.5</v>
      </c>
      <c r="E26" s="289">
        <v>63</v>
      </c>
      <c r="F26" s="289">
        <v>76.5</v>
      </c>
      <c r="G26" s="289">
        <v>74.5</v>
      </c>
      <c r="H26" s="289">
        <v>50</v>
      </c>
      <c r="I26" s="288">
        <v>50</v>
      </c>
      <c r="J26" s="288">
        <v>47</v>
      </c>
      <c r="K26" s="288">
        <v>34</v>
      </c>
      <c r="L26" s="306">
        <f t="shared" si="0"/>
        <v>352</v>
      </c>
      <c r="M26" s="307">
        <f t="shared" si="1"/>
        <v>88</v>
      </c>
      <c r="N26" s="308" t="str">
        <f t="shared" si="2"/>
        <v>A2</v>
      </c>
      <c r="O26" s="22">
        <v>177</v>
      </c>
      <c r="P26" s="290">
        <f t="shared" si="3"/>
        <v>198.24</v>
      </c>
    </row>
    <row r="27" spans="1:16" x14ac:dyDescent="0.25">
      <c r="A27" s="286">
        <v>22</v>
      </c>
      <c r="B27" s="297" t="s">
        <v>87</v>
      </c>
      <c r="C27" s="288">
        <v>51</v>
      </c>
      <c r="D27" s="289">
        <v>58</v>
      </c>
      <c r="E27" s="289">
        <v>50</v>
      </c>
      <c r="F27" s="289">
        <v>64.5</v>
      </c>
      <c r="G27" s="289">
        <v>50</v>
      </c>
      <c r="H27" s="289">
        <v>36.5</v>
      </c>
      <c r="I27" s="288">
        <v>42</v>
      </c>
      <c r="J27" s="288">
        <v>47</v>
      </c>
      <c r="K27" s="288" t="s">
        <v>372</v>
      </c>
      <c r="L27" s="306">
        <f t="shared" si="0"/>
        <v>273.5</v>
      </c>
      <c r="M27" s="307">
        <f t="shared" si="1"/>
        <v>68.375</v>
      </c>
      <c r="N27" s="308" t="str">
        <f t="shared" si="2"/>
        <v>B2</v>
      </c>
      <c r="O27" s="22">
        <v>125</v>
      </c>
      <c r="P27" s="290">
        <f t="shared" si="3"/>
        <v>140</v>
      </c>
    </row>
    <row r="28" spans="1:16" x14ac:dyDescent="0.25">
      <c r="A28" s="286">
        <v>23</v>
      </c>
      <c r="B28" s="297" t="s">
        <v>88</v>
      </c>
      <c r="C28" s="288">
        <v>64</v>
      </c>
      <c r="D28" s="289">
        <v>70</v>
      </c>
      <c r="E28" s="289">
        <v>72.5</v>
      </c>
      <c r="F28" s="289">
        <v>72.5</v>
      </c>
      <c r="G28" s="289">
        <v>75</v>
      </c>
      <c r="H28" s="289">
        <v>45</v>
      </c>
      <c r="I28" s="288">
        <v>44</v>
      </c>
      <c r="J28" s="288">
        <v>48</v>
      </c>
      <c r="K28" s="288">
        <v>34</v>
      </c>
      <c r="L28" s="306">
        <f t="shared" si="0"/>
        <v>354</v>
      </c>
      <c r="M28" s="307">
        <f t="shared" si="1"/>
        <v>88.5</v>
      </c>
      <c r="N28" s="308" t="str">
        <f t="shared" si="2"/>
        <v>A2</v>
      </c>
      <c r="O28" s="22">
        <v>155</v>
      </c>
      <c r="P28" s="290">
        <f t="shared" si="3"/>
        <v>173.60000000000002</v>
      </c>
    </row>
    <row r="29" spans="1:16" ht="16.5" customHeight="1" x14ac:dyDescent="0.25">
      <c r="A29" s="286">
        <v>24</v>
      </c>
      <c r="B29" s="297" t="s">
        <v>89</v>
      </c>
      <c r="C29" s="288">
        <v>57</v>
      </c>
      <c r="D29" s="288">
        <v>67</v>
      </c>
      <c r="E29" s="288">
        <v>68</v>
      </c>
      <c r="F29" s="288">
        <v>75</v>
      </c>
      <c r="G29" s="288">
        <v>70.5</v>
      </c>
      <c r="H29" s="289">
        <v>50</v>
      </c>
      <c r="I29" s="288">
        <v>44</v>
      </c>
      <c r="J29" s="288">
        <v>46</v>
      </c>
      <c r="K29" s="288">
        <v>22.5</v>
      </c>
      <c r="L29" s="306">
        <f t="shared" si="0"/>
        <v>337.5</v>
      </c>
      <c r="M29" s="307">
        <f t="shared" si="1"/>
        <v>84.375</v>
      </c>
      <c r="N29" s="308" t="str">
        <f t="shared" si="2"/>
        <v>A2</v>
      </c>
      <c r="O29" s="22">
        <v>163</v>
      </c>
      <c r="P29" s="290">
        <f t="shared" si="3"/>
        <v>182.56000000000003</v>
      </c>
    </row>
    <row r="30" spans="1:16" x14ac:dyDescent="0.25">
      <c r="A30" s="286">
        <v>25</v>
      </c>
      <c r="B30" s="297" t="s">
        <v>90</v>
      </c>
      <c r="C30" s="288">
        <v>47.5</v>
      </c>
      <c r="D30" s="288">
        <v>67</v>
      </c>
      <c r="E30" s="288">
        <v>68</v>
      </c>
      <c r="F30" s="288">
        <v>71.5</v>
      </c>
      <c r="G30" s="288">
        <v>71.5</v>
      </c>
      <c r="H30" s="288">
        <v>50</v>
      </c>
      <c r="I30" s="288">
        <v>43</v>
      </c>
      <c r="J30" s="288">
        <v>48</v>
      </c>
      <c r="K30" s="288">
        <v>17</v>
      </c>
      <c r="L30" s="306">
        <f t="shared" si="0"/>
        <v>325.5</v>
      </c>
      <c r="M30" s="307">
        <f t="shared" si="1"/>
        <v>81.375</v>
      </c>
      <c r="N30" s="308" t="str">
        <f t="shared" si="2"/>
        <v>A2</v>
      </c>
      <c r="O30" s="22">
        <v>176</v>
      </c>
      <c r="P30" s="290">
        <f t="shared" si="3"/>
        <v>197.12</v>
      </c>
    </row>
    <row r="31" spans="1:16" ht="21" customHeight="1" x14ac:dyDescent="0.25">
      <c r="A31" s="286">
        <v>26</v>
      </c>
      <c r="B31" s="298" t="s">
        <v>91</v>
      </c>
      <c r="C31" s="288">
        <v>35.5</v>
      </c>
      <c r="D31" s="288">
        <v>52.5</v>
      </c>
      <c r="E31" s="288">
        <v>36</v>
      </c>
      <c r="F31" s="288">
        <v>48</v>
      </c>
      <c r="G31" s="288">
        <v>31</v>
      </c>
      <c r="H31" s="288">
        <v>38</v>
      </c>
      <c r="I31" s="288">
        <v>25</v>
      </c>
      <c r="J31" s="288">
        <v>41</v>
      </c>
      <c r="K31" s="292">
        <v>4</v>
      </c>
      <c r="L31" s="306">
        <f t="shared" si="0"/>
        <v>203</v>
      </c>
      <c r="M31" s="307">
        <f t="shared" si="1"/>
        <v>50.75</v>
      </c>
      <c r="N31" s="308" t="str">
        <f t="shared" si="2"/>
        <v>C2</v>
      </c>
      <c r="O31" s="22">
        <v>128</v>
      </c>
      <c r="P31" s="290">
        <f t="shared" si="3"/>
        <v>143.36000000000001</v>
      </c>
    </row>
    <row r="32" spans="1:16" x14ac:dyDescent="0.25">
      <c r="O32" s="18"/>
      <c r="P32" s="18"/>
    </row>
    <row r="33" spans="15:16" x14ac:dyDescent="0.25">
      <c r="O33" s="18"/>
      <c r="P33" s="18"/>
    </row>
    <row r="34" spans="15:16" x14ac:dyDescent="0.25">
      <c r="O34" s="18"/>
      <c r="P34" s="18"/>
    </row>
    <row r="35" spans="15:16" x14ac:dyDescent="0.25">
      <c r="O35" s="299"/>
      <c r="P35" s="299"/>
    </row>
    <row r="36" spans="15:16" x14ac:dyDescent="0.25">
      <c r="O36" s="299"/>
      <c r="P36" s="299"/>
    </row>
  </sheetData>
  <mergeCells count="6">
    <mergeCell ref="O4:P5"/>
    <mergeCell ref="A2:N2"/>
    <mergeCell ref="A1:N1"/>
    <mergeCell ref="B4:B5"/>
    <mergeCell ref="A4:A5"/>
    <mergeCell ref="G3:H3"/>
  </mergeCells>
  <pageMargins left="0.2" right="0.2" top="0.23" bottom="0.16" header="0.22" footer="0.16"/>
  <pageSetup paperSize="9" scale="9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workbookViewId="0">
      <selection activeCell="E17" sqref="E17"/>
    </sheetView>
  </sheetViews>
  <sheetFormatPr defaultRowHeight="15" x14ac:dyDescent="0.25"/>
  <cols>
    <col min="1" max="1" width="8.42578125" customWidth="1"/>
    <col min="2" max="2" width="23.7109375" customWidth="1"/>
    <col min="3" max="3" width="15.28515625" customWidth="1"/>
    <col min="4" max="4" width="17.140625" customWidth="1"/>
    <col min="5" max="5" width="9.85546875" customWidth="1"/>
    <col min="6" max="6" width="17.42578125" customWidth="1"/>
    <col min="7" max="8" width="9.140625" style="139"/>
    <col min="9" max="9" width="9.140625" customWidth="1"/>
    <col min="10" max="10" width="14.7109375" customWidth="1"/>
  </cols>
  <sheetData>
    <row r="1" spans="1:12" ht="21.75" customHeight="1" x14ac:dyDescent="0.3">
      <c r="A1" s="325" t="s">
        <v>0</v>
      </c>
      <c r="B1" s="325"/>
      <c r="C1" s="235"/>
      <c r="D1" s="235"/>
      <c r="E1" s="235"/>
      <c r="F1" s="235"/>
    </row>
    <row r="2" spans="1:12" ht="12.75" customHeight="1" x14ac:dyDescent="0.25">
      <c r="A2" s="326" t="s">
        <v>542</v>
      </c>
      <c r="B2" s="326"/>
      <c r="C2" s="236"/>
      <c r="D2" s="236"/>
      <c r="E2" s="236"/>
      <c r="F2" s="236"/>
    </row>
    <row r="3" spans="1:12" ht="13.5" customHeight="1" x14ac:dyDescent="0.25">
      <c r="A3" s="182" t="s">
        <v>544</v>
      </c>
      <c r="B3" s="183"/>
      <c r="C3" s="183"/>
      <c r="D3" s="183"/>
      <c r="E3" s="183" t="s">
        <v>545</v>
      </c>
      <c r="F3" s="183"/>
      <c r="G3" s="183"/>
      <c r="H3" s="174">
        <f>COUNT(A6:A31)</f>
        <v>26</v>
      </c>
      <c r="I3" s="174"/>
      <c r="J3" s="174" t="s">
        <v>546</v>
      </c>
      <c r="K3" s="174" t="s">
        <v>547</v>
      </c>
      <c r="L3" s="174">
        <f>COUNTIF(C6:C31,"F")</f>
        <v>10</v>
      </c>
    </row>
    <row r="4" spans="1:12" s="178" customFormat="1" ht="30" customHeight="1" x14ac:dyDescent="0.25">
      <c r="A4" s="566" t="s">
        <v>41</v>
      </c>
      <c r="B4" s="566" t="s">
        <v>39</v>
      </c>
      <c r="C4" s="177" t="s">
        <v>548</v>
      </c>
      <c r="D4" s="441" t="s">
        <v>591</v>
      </c>
      <c r="E4" s="441"/>
      <c r="F4" s="243"/>
      <c r="G4" s="560" t="s">
        <v>592</v>
      </c>
      <c r="H4" s="561"/>
      <c r="I4" s="561"/>
      <c r="J4" s="561"/>
      <c r="K4" s="562"/>
    </row>
    <row r="5" spans="1:12" s="178" customFormat="1" ht="15.75" x14ac:dyDescent="0.25">
      <c r="A5" s="566"/>
      <c r="B5" s="566"/>
      <c r="C5" s="177"/>
      <c r="D5" s="441"/>
      <c r="E5" s="441"/>
      <c r="F5" s="244"/>
      <c r="I5" s="239"/>
      <c r="J5" s="239"/>
      <c r="K5" s="239"/>
    </row>
    <row r="6" spans="1:12" ht="15.75" x14ac:dyDescent="0.25">
      <c r="A6" s="179">
        <v>1</v>
      </c>
      <c r="B6" s="180" t="s">
        <v>66</v>
      </c>
      <c r="C6" s="180" t="s">
        <v>549</v>
      </c>
      <c r="D6" s="172">
        <v>108</v>
      </c>
      <c r="E6" s="214">
        <f>D6*1.12</f>
        <v>120.96000000000001</v>
      </c>
      <c r="F6" s="247">
        <f>SUM(D6,D7,D8,D9,D11,D12,D13,D14,D15,D18,D20,D22,D23,D25,D29,D31)</f>
        <v>2408</v>
      </c>
      <c r="G6" s="240" t="s">
        <v>593</v>
      </c>
      <c r="H6" s="241"/>
      <c r="I6" s="241"/>
      <c r="J6" s="242"/>
      <c r="K6" s="7">
        <f>203*26</f>
        <v>5278</v>
      </c>
    </row>
    <row r="7" spans="1:12" ht="15.75" x14ac:dyDescent="0.25">
      <c r="A7" s="179">
        <v>2</v>
      </c>
      <c r="B7" s="180" t="s">
        <v>67</v>
      </c>
      <c r="C7" s="180" t="s">
        <v>549</v>
      </c>
      <c r="D7" s="172">
        <v>155</v>
      </c>
      <c r="E7" s="214">
        <f t="shared" ref="E7:E31" si="0">D7*1.12</f>
        <v>173.60000000000002</v>
      </c>
      <c r="F7" s="247">
        <f>SUM(E10,E16,E17,E19,E21,E24,E26,E27,E28,E30)</f>
        <v>1729.2799999999997</v>
      </c>
      <c r="G7" s="240" t="s">
        <v>594</v>
      </c>
      <c r="H7" s="241"/>
      <c r="I7" s="241"/>
      <c r="J7" s="242"/>
      <c r="K7" s="7">
        <v>16</v>
      </c>
    </row>
    <row r="8" spans="1:12" ht="15.75" x14ac:dyDescent="0.25">
      <c r="A8" s="179">
        <v>3</v>
      </c>
      <c r="B8" s="180" t="s">
        <v>68</v>
      </c>
      <c r="C8" s="180" t="s">
        <v>549</v>
      </c>
      <c r="D8" s="172">
        <v>136</v>
      </c>
      <c r="E8" s="214">
        <f t="shared" si="0"/>
        <v>152.32000000000002</v>
      </c>
      <c r="F8" s="245"/>
      <c r="G8" s="563" t="s">
        <v>590</v>
      </c>
      <c r="H8" s="564"/>
      <c r="I8" s="564"/>
      <c r="J8" s="565"/>
      <c r="K8" s="246">
        <f>203*16</f>
        <v>3248</v>
      </c>
    </row>
    <row r="9" spans="1:12" ht="15.75" x14ac:dyDescent="0.25">
      <c r="A9" s="179">
        <v>4</v>
      </c>
      <c r="B9" s="180" t="s">
        <v>69</v>
      </c>
      <c r="C9" s="180" t="s">
        <v>549</v>
      </c>
      <c r="D9" s="172">
        <v>143</v>
      </c>
      <c r="E9" s="214">
        <f t="shared" si="0"/>
        <v>160.16000000000003</v>
      </c>
      <c r="F9" s="245"/>
      <c r="G9" s="240" t="s">
        <v>595</v>
      </c>
      <c r="H9" s="241"/>
      <c r="I9" s="241"/>
      <c r="J9" s="242"/>
      <c r="K9" s="7">
        <v>10</v>
      </c>
    </row>
    <row r="10" spans="1:12" ht="15.75" x14ac:dyDescent="0.25">
      <c r="A10" s="179">
        <v>5</v>
      </c>
      <c r="B10" s="180" t="s">
        <v>70</v>
      </c>
      <c r="C10" s="180" t="s">
        <v>550</v>
      </c>
      <c r="D10" s="172">
        <v>163</v>
      </c>
      <c r="E10" s="214">
        <f t="shared" si="0"/>
        <v>182.56000000000003</v>
      </c>
      <c r="F10" s="245"/>
      <c r="G10" s="563" t="s">
        <v>596</v>
      </c>
      <c r="H10" s="564"/>
      <c r="I10" s="564"/>
      <c r="J10" s="565"/>
      <c r="K10" s="246">
        <f>203*10</f>
        <v>2030</v>
      </c>
    </row>
    <row r="11" spans="1:12" ht="31.5" x14ac:dyDescent="0.25">
      <c r="A11" s="179">
        <v>6</v>
      </c>
      <c r="B11" s="180" t="s">
        <v>71</v>
      </c>
      <c r="C11" s="180" t="s">
        <v>549</v>
      </c>
      <c r="D11" s="172">
        <v>172</v>
      </c>
      <c r="E11" s="214">
        <f t="shared" si="0"/>
        <v>192.64000000000001</v>
      </c>
      <c r="F11" s="214"/>
      <c r="H11" s="172" t="s">
        <v>597</v>
      </c>
      <c r="I11" s="214"/>
      <c r="J11" s="7"/>
      <c r="K11" s="310">
        <f>2408/3248*100</f>
        <v>74.137931034482762</v>
      </c>
    </row>
    <row r="12" spans="1:12" ht="15.75" x14ac:dyDescent="0.25">
      <c r="A12" s="179">
        <v>7</v>
      </c>
      <c r="B12" s="180" t="s">
        <v>72</v>
      </c>
      <c r="C12" s="180" t="s">
        <v>549</v>
      </c>
      <c r="D12" s="172">
        <v>174</v>
      </c>
      <c r="E12" s="214">
        <f t="shared" si="0"/>
        <v>194.88000000000002</v>
      </c>
      <c r="F12" s="214"/>
      <c r="G12" s="172" t="s">
        <v>598</v>
      </c>
      <c r="H12" s="214"/>
      <c r="I12" s="7"/>
      <c r="J12" s="7"/>
      <c r="K12" s="576">
        <f>1729/2030*100</f>
        <v>85.172413793103459</v>
      </c>
    </row>
    <row r="13" spans="1:12" ht="15.75" x14ac:dyDescent="0.25">
      <c r="A13" s="179">
        <v>8</v>
      </c>
      <c r="B13" s="180" t="s">
        <v>73</v>
      </c>
      <c r="C13" s="180" t="s">
        <v>549</v>
      </c>
      <c r="D13" s="172">
        <v>175</v>
      </c>
      <c r="E13" s="214">
        <f t="shared" si="0"/>
        <v>196.00000000000003</v>
      </c>
      <c r="F13" s="214"/>
      <c r="G13" s="172"/>
      <c r="H13" s="214"/>
      <c r="I13" s="7"/>
      <c r="J13" s="7"/>
      <c r="K13" s="7"/>
    </row>
    <row r="14" spans="1:12" ht="15.75" x14ac:dyDescent="0.25">
      <c r="A14" s="179">
        <v>9</v>
      </c>
      <c r="B14" s="180" t="s">
        <v>74</v>
      </c>
      <c r="C14" s="180" t="s">
        <v>549</v>
      </c>
      <c r="D14" s="172">
        <v>167</v>
      </c>
      <c r="E14" s="214">
        <f t="shared" si="0"/>
        <v>187.04000000000002</v>
      </c>
      <c r="F14" s="214"/>
      <c r="G14" s="172"/>
      <c r="H14" s="214"/>
      <c r="I14" s="7"/>
      <c r="J14" s="7"/>
      <c r="K14" s="7"/>
    </row>
    <row r="15" spans="1:12" ht="15.75" x14ac:dyDescent="0.25">
      <c r="A15" s="179">
        <v>10</v>
      </c>
      <c r="B15" s="180" t="s">
        <v>75</v>
      </c>
      <c r="C15" s="180" t="s">
        <v>549</v>
      </c>
      <c r="D15" s="172">
        <v>177</v>
      </c>
      <c r="E15" s="214">
        <f t="shared" si="0"/>
        <v>198.24</v>
      </c>
      <c r="F15" s="214"/>
      <c r="G15" s="172"/>
      <c r="H15" s="214"/>
      <c r="I15" s="7"/>
      <c r="J15" s="7"/>
      <c r="K15" s="7"/>
    </row>
    <row r="16" spans="1:12" ht="15.75" x14ac:dyDescent="0.25">
      <c r="A16" s="179">
        <v>11</v>
      </c>
      <c r="B16" s="180" t="s">
        <v>76</v>
      </c>
      <c r="C16" s="180" t="s">
        <v>550</v>
      </c>
      <c r="D16" s="172">
        <v>179</v>
      </c>
      <c r="E16" s="214">
        <f t="shared" si="0"/>
        <v>200.48000000000002</v>
      </c>
      <c r="F16" s="214"/>
      <c r="G16" s="172"/>
      <c r="H16" s="214"/>
      <c r="I16" s="7"/>
      <c r="J16" s="7"/>
      <c r="K16" s="7"/>
    </row>
    <row r="17" spans="1:11" ht="15.75" x14ac:dyDescent="0.25">
      <c r="A17" s="179">
        <v>12</v>
      </c>
      <c r="B17" s="180" t="s">
        <v>77</v>
      </c>
      <c r="C17" s="180" t="s">
        <v>550</v>
      </c>
      <c r="D17" s="172">
        <v>148</v>
      </c>
      <c r="E17" s="214">
        <f t="shared" si="0"/>
        <v>165.76000000000002</v>
      </c>
      <c r="F17" s="214"/>
      <c r="G17" s="172"/>
      <c r="H17" s="214"/>
      <c r="I17" s="7"/>
      <c r="J17" s="7"/>
      <c r="K17" s="7"/>
    </row>
    <row r="18" spans="1:11" ht="15.75" x14ac:dyDescent="0.25">
      <c r="A18" s="179">
        <v>13</v>
      </c>
      <c r="B18" s="180" t="s">
        <v>78</v>
      </c>
      <c r="C18" s="180" t="s">
        <v>549</v>
      </c>
      <c r="D18" s="172">
        <v>124</v>
      </c>
      <c r="E18" s="214">
        <f t="shared" si="0"/>
        <v>138.88000000000002</v>
      </c>
      <c r="F18" s="214"/>
      <c r="G18" s="172"/>
      <c r="H18" s="214"/>
      <c r="I18" s="7"/>
      <c r="J18" s="7"/>
      <c r="K18" s="7"/>
    </row>
    <row r="19" spans="1:11" ht="15.75" x14ac:dyDescent="0.25">
      <c r="A19" s="179">
        <v>14</v>
      </c>
      <c r="B19" s="180" t="s">
        <v>480</v>
      </c>
      <c r="C19" s="180" t="s">
        <v>550</v>
      </c>
      <c r="D19" s="172">
        <v>139</v>
      </c>
      <c r="E19" s="214">
        <f t="shared" si="0"/>
        <v>155.68</v>
      </c>
      <c r="F19" s="214"/>
      <c r="G19" s="172"/>
      <c r="H19" s="214"/>
      <c r="I19" s="7"/>
      <c r="J19" s="7"/>
      <c r="K19" s="7"/>
    </row>
    <row r="20" spans="1:11" ht="15.75" x14ac:dyDescent="0.25">
      <c r="A20" s="179">
        <v>15</v>
      </c>
      <c r="B20" s="180" t="s">
        <v>80</v>
      </c>
      <c r="C20" s="180" t="s">
        <v>549</v>
      </c>
      <c r="D20" s="172">
        <v>156</v>
      </c>
      <c r="E20" s="214">
        <f t="shared" si="0"/>
        <v>174.72000000000003</v>
      </c>
      <c r="F20" s="214"/>
      <c r="G20" s="172"/>
      <c r="H20" s="214"/>
      <c r="I20" s="7"/>
      <c r="J20" s="7"/>
      <c r="K20" s="7"/>
    </row>
    <row r="21" spans="1:11" ht="15.75" x14ac:dyDescent="0.25">
      <c r="A21" s="179">
        <v>16</v>
      </c>
      <c r="B21" s="180" t="s">
        <v>81</v>
      </c>
      <c r="C21" s="180" t="s">
        <v>550</v>
      </c>
      <c r="D21" s="172">
        <v>161</v>
      </c>
      <c r="E21" s="214">
        <f t="shared" si="0"/>
        <v>180.32000000000002</v>
      </c>
      <c r="F21" s="214"/>
      <c r="G21" s="172"/>
      <c r="H21" s="214"/>
      <c r="I21" s="7"/>
      <c r="J21" s="7"/>
      <c r="K21" s="7"/>
    </row>
    <row r="22" spans="1:11" ht="15.75" x14ac:dyDescent="0.25">
      <c r="A22" s="179">
        <v>17</v>
      </c>
      <c r="B22" s="180" t="s">
        <v>82</v>
      </c>
      <c r="C22" s="180" t="s">
        <v>549</v>
      </c>
      <c r="D22" s="172">
        <v>109</v>
      </c>
      <c r="E22" s="214">
        <f t="shared" si="0"/>
        <v>122.08000000000001</v>
      </c>
      <c r="F22" s="214"/>
      <c r="G22" s="172"/>
      <c r="H22" s="214"/>
      <c r="I22" s="7"/>
      <c r="J22" s="7"/>
      <c r="K22" s="7"/>
    </row>
    <row r="23" spans="1:11" ht="15.75" x14ac:dyDescent="0.25">
      <c r="A23" s="179">
        <v>18</v>
      </c>
      <c r="B23" s="180" t="s">
        <v>83</v>
      </c>
      <c r="C23" s="180" t="s">
        <v>549</v>
      </c>
      <c r="D23" s="172">
        <v>154</v>
      </c>
      <c r="E23" s="214">
        <f t="shared" si="0"/>
        <v>172.48000000000002</v>
      </c>
      <c r="F23" s="214"/>
      <c r="G23" s="172"/>
      <c r="H23" s="214"/>
      <c r="I23" s="7"/>
      <c r="J23" s="7"/>
      <c r="K23" s="7"/>
    </row>
    <row r="24" spans="1:11" ht="15.75" x14ac:dyDescent="0.25">
      <c r="A24" s="179">
        <v>19</v>
      </c>
      <c r="B24" s="180" t="s">
        <v>84</v>
      </c>
      <c r="C24" s="180" t="s">
        <v>550</v>
      </c>
      <c r="D24" s="172">
        <v>121</v>
      </c>
      <c r="E24" s="214">
        <f t="shared" si="0"/>
        <v>135.52000000000001</v>
      </c>
      <c r="F24" s="214"/>
      <c r="G24" s="172"/>
      <c r="H24" s="214"/>
      <c r="I24" s="7"/>
      <c r="J24" s="7"/>
      <c r="K24" s="7"/>
    </row>
    <row r="25" spans="1:11" ht="31.5" x14ac:dyDescent="0.25">
      <c r="A25" s="179">
        <v>20</v>
      </c>
      <c r="B25" s="180" t="s">
        <v>85</v>
      </c>
      <c r="C25" s="180" t="s">
        <v>549</v>
      </c>
      <c r="D25" s="172">
        <v>167</v>
      </c>
      <c r="E25" s="214">
        <f t="shared" si="0"/>
        <v>187.04000000000002</v>
      </c>
      <c r="F25" s="214"/>
      <c r="G25" s="172"/>
      <c r="H25" s="214"/>
      <c r="I25" s="7"/>
      <c r="J25" s="7"/>
      <c r="K25" s="7"/>
    </row>
    <row r="26" spans="1:11" ht="15.75" x14ac:dyDescent="0.25">
      <c r="A26" s="179">
        <v>21</v>
      </c>
      <c r="B26" s="180" t="s">
        <v>86</v>
      </c>
      <c r="C26" s="180" t="s">
        <v>550</v>
      </c>
      <c r="D26" s="172">
        <v>177</v>
      </c>
      <c r="E26" s="214">
        <f t="shared" si="0"/>
        <v>198.24</v>
      </c>
      <c r="F26" s="214"/>
      <c r="G26" s="172"/>
      <c r="H26" s="214"/>
      <c r="I26" s="7"/>
      <c r="J26" s="7"/>
      <c r="K26" s="7"/>
    </row>
    <row r="27" spans="1:11" ht="15.75" x14ac:dyDescent="0.25">
      <c r="A27" s="179">
        <v>22</v>
      </c>
      <c r="B27" s="180" t="s">
        <v>87</v>
      </c>
      <c r="C27" s="180" t="s">
        <v>550</v>
      </c>
      <c r="D27" s="172">
        <v>125</v>
      </c>
      <c r="E27" s="214">
        <f t="shared" si="0"/>
        <v>140</v>
      </c>
      <c r="F27" s="214"/>
      <c r="G27" s="172"/>
      <c r="H27" s="214"/>
      <c r="I27" s="7"/>
      <c r="J27" s="7"/>
      <c r="K27" s="7"/>
    </row>
    <row r="28" spans="1:11" ht="15.75" x14ac:dyDescent="0.25">
      <c r="A28" s="179">
        <v>23</v>
      </c>
      <c r="B28" s="180" t="s">
        <v>88</v>
      </c>
      <c r="C28" s="180" t="s">
        <v>550</v>
      </c>
      <c r="D28" s="172">
        <v>155</v>
      </c>
      <c r="E28" s="214">
        <f t="shared" si="0"/>
        <v>173.60000000000002</v>
      </c>
      <c r="F28" s="214"/>
      <c r="G28" s="172"/>
      <c r="H28" s="214"/>
      <c r="I28" s="7"/>
      <c r="J28" s="7"/>
      <c r="K28" s="7"/>
    </row>
    <row r="29" spans="1:11" ht="15.75" x14ac:dyDescent="0.25">
      <c r="A29" s="179">
        <v>24</v>
      </c>
      <c r="B29" s="180" t="s">
        <v>89</v>
      </c>
      <c r="C29" s="180" t="s">
        <v>549</v>
      </c>
      <c r="D29" s="172">
        <v>163</v>
      </c>
      <c r="E29" s="214">
        <f t="shared" si="0"/>
        <v>182.56000000000003</v>
      </c>
      <c r="F29" s="214"/>
      <c r="G29" s="172"/>
      <c r="H29" s="214"/>
      <c r="I29" s="7"/>
      <c r="J29" s="7"/>
      <c r="K29" s="7"/>
    </row>
    <row r="30" spans="1:11" ht="15.75" x14ac:dyDescent="0.25">
      <c r="A30" s="179">
        <v>25</v>
      </c>
      <c r="B30" s="180" t="s">
        <v>90</v>
      </c>
      <c r="C30" s="180" t="s">
        <v>550</v>
      </c>
      <c r="D30" s="172">
        <v>176</v>
      </c>
      <c r="E30" s="214">
        <f t="shared" si="0"/>
        <v>197.12</v>
      </c>
      <c r="F30" s="214"/>
      <c r="G30" s="172"/>
      <c r="H30" s="214"/>
      <c r="I30" s="7"/>
      <c r="J30" s="7"/>
      <c r="K30" s="7"/>
    </row>
    <row r="31" spans="1:11" ht="15.75" x14ac:dyDescent="0.25">
      <c r="A31" s="179">
        <v>26</v>
      </c>
      <c r="B31" s="181" t="s">
        <v>91</v>
      </c>
      <c r="C31" s="180" t="s">
        <v>549</v>
      </c>
      <c r="D31" s="172">
        <v>128</v>
      </c>
      <c r="E31" s="214">
        <f t="shared" si="0"/>
        <v>143.36000000000001</v>
      </c>
      <c r="F31" s="214"/>
      <c r="G31" s="172"/>
      <c r="H31" s="214"/>
      <c r="I31" s="7"/>
      <c r="J31" s="7"/>
      <c r="K31" s="7"/>
    </row>
    <row r="32" spans="1:11" ht="15.75" x14ac:dyDescent="0.25">
      <c r="G32" s="237"/>
      <c r="H32" s="238"/>
    </row>
    <row r="33" spans="7:8" ht="15.75" x14ac:dyDescent="0.25">
      <c r="G33" s="172"/>
      <c r="H33" s="214"/>
    </row>
    <row r="34" spans="7:8" ht="15.75" x14ac:dyDescent="0.25">
      <c r="G34" s="204"/>
      <c r="H34" s="204"/>
    </row>
    <row r="35" spans="7:8" ht="15.75" x14ac:dyDescent="0.25">
      <c r="G35" s="204"/>
      <c r="H35" s="204"/>
    </row>
    <row r="36" spans="7:8" ht="15.75" x14ac:dyDescent="0.25">
      <c r="G36" s="204"/>
      <c r="H36" s="204"/>
    </row>
  </sheetData>
  <mergeCells count="8">
    <mergeCell ref="G4:K4"/>
    <mergeCell ref="G8:J8"/>
    <mergeCell ref="G10:J10"/>
    <mergeCell ref="A1:B1"/>
    <mergeCell ref="A2:B2"/>
    <mergeCell ref="A4:A5"/>
    <mergeCell ref="B4:B5"/>
    <mergeCell ref="D4:E5"/>
  </mergeCells>
  <conditionalFormatting sqref="C6:C31">
    <cfRule type="cellIs" dxfId="2" priority="1" operator="equal">
      <formula>"M"</formula>
    </cfRule>
  </conditionalFormatting>
  <conditionalFormatting sqref="F6">
    <cfRule type="cellIs" dxfId="1" priority="2" operator="equal">
      <formula>M</formula>
    </cfRule>
  </conditionalFormatting>
  <pageMargins left="0.7" right="0.7" top="0.75" bottom="0.75" header="0.3" footer="0.3"/>
  <pageSetup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I21" sqref="I21"/>
    </sheetView>
  </sheetViews>
  <sheetFormatPr defaultRowHeight="15" x14ac:dyDescent="0.25"/>
  <cols>
    <col min="1" max="1" width="8.42578125" customWidth="1"/>
    <col min="2" max="2" width="23.7109375" customWidth="1"/>
    <col min="3" max="3" width="9.7109375" customWidth="1"/>
    <col min="4" max="4" width="12.7109375" customWidth="1"/>
    <col min="5" max="5" width="12.42578125" customWidth="1"/>
  </cols>
  <sheetData>
    <row r="1" spans="1:5" ht="18.75" x14ac:dyDescent="0.3">
      <c r="A1" s="325" t="s">
        <v>0</v>
      </c>
      <c r="B1" s="325"/>
      <c r="C1" s="325"/>
      <c r="D1" s="325"/>
      <c r="E1" s="325"/>
    </row>
    <row r="2" spans="1:5" ht="16.5" x14ac:dyDescent="0.25">
      <c r="A2" s="326" t="s">
        <v>542</v>
      </c>
      <c r="B2" s="326"/>
      <c r="C2" s="326"/>
      <c r="D2" s="326"/>
      <c r="E2" s="326"/>
    </row>
    <row r="3" spans="1:5" ht="16.5" x14ac:dyDescent="0.25">
      <c r="A3" s="182" t="s">
        <v>599</v>
      </c>
      <c r="B3" s="183"/>
      <c r="C3" s="183"/>
      <c r="D3" s="183"/>
      <c r="E3" s="174"/>
    </row>
    <row r="4" spans="1:5" ht="15.75" x14ac:dyDescent="0.25">
      <c r="A4" s="573" t="s">
        <v>600</v>
      </c>
      <c r="B4" s="574"/>
      <c r="C4" s="574"/>
      <c r="D4" s="574"/>
      <c r="E4" s="575"/>
    </row>
    <row r="5" spans="1:5" ht="15.75" x14ac:dyDescent="0.25">
      <c r="A5" s="573" t="s">
        <v>601</v>
      </c>
      <c r="B5" s="574"/>
      <c r="C5" s="574"/>
      <c r="D5" s="574"/>
      <c r="E5" s="575"/>
    </row>
    <row r="6" spans="1:5" ht="15.75" x14ac:dyDescent="0.25">
      <c r="A6" s="311" t="s">
        <v>602</v>
      </c>
      <c r="B6" s="312" t="s">
        <v>603</v>
      </c>
      <c r="C6" s="567" t="s">
        <v>604</v>
      </c>
      <c r="D6" s="568"/>
      <c r="E6" s="569"/>
    </row>
    <row r="7" spans="1:5" ht="15.75" x14ac:dyDescent="0.25">
      <c r="A7" s="57">
        <v>1</v>
      </c>
      <c r="B7" s="312" t="s">
        <v>420</v>
      </c>
      <c r="C7" s="567">
        <v>4</v>
      </c>
      <c r="D7" s="568"/>
      <c r="E7" s="569"/>
    </row>
    <row r="8" spans="1:5" ht="15.75" x14ac:dyDescent="0.25">
      <c r="A8" s="57">
        <v>2</v>
      </c>
      <c r="B8" s="312" t="s">
        <v>605</v>
      </c>
      <c r="C8" s="567">
        <v>3</v>
      </c>
      <c r="D8" s="568"/>
      <c r="E8" s="569"/>
    </row>
    <row r="9" spans="1:5" ht="15.75" x14ac:dyDescent="0.25">
      <c r="A9" s="57">
        <v>3</v>
      </c>
      <c r="B9" s="312" t="s">
        <v>606</v>
      </c>
      <c r="C9" s="567">
        <v>5</v>
      </c>
      <c r="D9" s="568"/>
      <c r="E9" s="569"/>
    </row>
    <row r="10" spans="1:5" s="178" customFormat="1" ht="30" customHeight="1" x14ac:dyDescent="0.25">
      <c r="A10" s="570" t="s">
        <v>41</v>
      </c>
      <c r="B10" s="570" t="s">
        <v>39</v>
      </c>
      <c r="C10" s="129" t="s">
        <v>11</v>
      </c>
      <c r="D10" s="129" t="s">
        <v>13</v>
      </c>
      <c r="E10" s="129" t="s">
        <v>541</v>
      </c>
    </row>
    <row r="11" spans="1:5" s="178" customFormat="1" ht="15.75" x14ac:dyDescent="0.25">
      <c r="A11" s="571"/>
      <c r="B11" s="572"/>
      <c r="C11" s="177">
        <v>80</v>
      </c>
      <c r="D11" s="177">
        <v>80</v>
      </c>
      <c r="E11" s="177">
        <v>80</v>
      </c>
    </row>
    <row r="12" spans="1:5" ht="15.75" x14ac:dyDescent="0.25">
      <c r="A12" s="179">
        <v>1</v>
      </c>
      <c r="B12" s="313" t="s">
        <v>66</v>
      </c>
      <c r="C12" s="169">
        <v>14.5</v>
      </c>
      <c r="D12" s="175"/>
      <c r="E12" s="175">
        <v>24.5</v>
      </c>
    </row>
    <row r="13" spans="1:5" ht="15.75" x14ac:dyDescent="0.25">
      <c r="A13" s="179">
        <v>2</v>
      </c>
      <c r="B13" s="313" t="s">
        <v>67</v>
      </c>
      <c r="C13" s="169">
        <v>20.5</v>
      </c>
      <c r="D13" s="169">
        <v>19</v>
      </c>
      <c r="E13" s="169">
        <v>21</v>
      </c>
    </row>
    <row r="14" spans="1:5" ht="15.75" x14ac:dyDescent="0.25">
      <c r="A14" s="179">
        <v>4</v>
      </c>
      <c r="B14" s="313" t="s">
        <v>69</v>
      </c>
      <c r="C14" s="169">
        <v>24</v>
      </c>
      <c r="D14" s="175"/>
      <c r="E14" s="175">
        <v>26</v>
      </c>
    </row>
    <row r="15" spans="1:5" ht="15.75" x14ac:dyDescent="0.25">
      <c r="A15" s="179">
        <v>5</v>
      </c>
      <c r="B15" s="313" t="s">
        <v>70</v>
      </c>
      <c r="C15" s="169">
        <v>17</v>
      </c>
      <c r="D15" s="175">
        <v>13</v>
      </c>
      <c r="E15" s="175">
        <v>18</v>
      </c>
    </row>
    <row r="16" spans="1:5" ht="15.75" x14ac:dyDescent="0.25">
      <c r="A16" s="179">
        <v>14</v>
      </c>
      <c r="B16" s="313" t="s">
        <v>480</v>
      </c>
      <c r="C16" s="169"/>
      <c r="D16" s="169">
        <v>21</v>
      </c>
      <c r="E16" s="169"/>
    </row>
    <row r="17" spans="1:5" ht="15.75" x14ac:dyDescent="0.25">
      <c r="A17" s="179">
        <v>17</v>
      </c>
      <c r="B17" s="313" t="s">
        <v>82</v>
      </c>
      <c r="C17" s="169"/>
      <c r="D17" s="175"/>
      <c r="E17" s="175">
        <v>21.5</v>
      </c>
    </row>
  </sheetData>
  <mergeCells count="10">
    <mergeCell ref="C8:E8"/>
    <mergeCell ref="C9:E9"/>
    <mergeCell ref="A10:A11"/>
    <mergeCell ref="B10:B11"/>
    <mergeCell ref="A1:E1"/>
    <mergeCell ref="A2:E2"/>
    <mergeCell ref="A4:E4"/>
    <mergeCell ref="A5:E5"/>
    <mergeCell ref="C6:E6"/>
    <mergeCell ref="C7:E7"/>
  </mergeCells>
  <conditionalFormatting sqref="C12 E12 C13:E13 C14 E14 C15:E15 D16 E17">
    <cfRule type="cellIs" dxfId="0" priority="1" operator="lessThan">
      <formula>27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opLeftCell="A3" zoomScale="78" zoomScaleNormal="78" workbookViewId="0">
      <selection activeCell="D32" sqref="D32"/>
    </sheetView>
  </sheetViews>
  <sheetFormatPr defaultRowHeight="15" x14ac:dyDescent="0.25"/>
  <cols>
    <col min="1" max="1" width="5" customWidth="1"/>
    <col min="2" max="2" width="24.42578125" customWidth="1"/>
    <col min="3" max="4" width="11.42578125" customWidth="1"/>
    <col min="7" max="8" width="10.7109375" customWidth="1"/>
    <col min="9" max="10" width="10.85546875" customWidth="1"/>
    <col min="13" max="14" width="10.5703125" customWidth="1"/>
    <col min="16" max="16" width="7.28515625" style="46" customWidth="1"/>
  </cols>
  <sheetData>
    <row r="1" spans="1:17" ht="18.75" x14ac:dyDescent="0.3">
      <c r="A1" s="325" t="s">
        <v>40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</row>
    <row r="2" spans="1:17" ht="16.5" x14ac:dyDescent="0.25">
      <c r="A2" s="326" t="s">
        <v>60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</row>
    <row r="3" spans="1:17" ht="16.5" x14ac:dyDescent="0.25">
      <c r="A3" s="326" t="s">
        <v>92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</row>
    <row r="4" spans="1:17" ht="16.5" x14ac:dyDescent="0.25">
      <c r="A4" s="326" t="s">
        <v>93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</row>
    <row r="5" spans="1:17" ht="15.75" x14ac:dyDescent="0.25">
      <c r="A5" s="8" t="s">
        <v>41</v>
      </c>
      <c r="B5" s="9" t="s">
        <v>39</v>
      </c>
      <c r="C5" s="8" t="s">
        <v>42</v>
      </c>
      <c r="D5" s="8">
        <v>10</v>
      </c>
      <c r="E5" s="8" t="s">
        <v>43</v>
      </c>
      <c r="F5" s="8">
        <v>10</v>
      </c>
      <c r="G5" s="8" t="s">
        <v>44</v>
      </c>
      <c r="H5" s="49">
        <v>10</v>
      </c>
      <c r="I5" s="51" t="s">
        <v>45</v>
      </c>
      <c r="J5" s="51">
        <v>10</v>
      </c>
      <c r="K5" s="8" t="s">
        <v>46</v>
      </c>
      <c r="L5" s="8">
        <v>10</v>
      </c>
      <c r="M5" s="8" t="s">
        <v>410</v>
      </c>
      <c r="N5" s="8">
        <v>10</v>
      </c>
      <c r="O5" s="11" t="s">
        <v>10</v>
      </c>
      <c r="P5" s="52" t="s">
        <v>15</v>
      </c>
      <c r="Q5" s="11" t="s">
        <v>34</v>
      </c>
    </row>
    <row r="6" spans="1:17" ht="15.75" x14ac:dyDescent="0.25">
      <c r="A6" s="16">
        <v>1</v>
      </c>
      <c r="B6" s="25" t="s">
        <v>66</v>
      </c>
      <c r="C6" s="12">
        <v>7</v>
      </c>
      <c r="D6" s="12">
        <f>(C6/2)</f>
        <v>3.5</v>
      </c>
      <c r="E6" s="12">
        <v>7.5</v>
      </c>
      <c r="F6" s="12">
        <f>(E6/2)</f>
        <v>3.75</v>
      </c>
      <c r="G6" s="24">
        <v>1</v>
      </c>
      <c r="H6" s="24">
        <f>(G6/2)</f>
        <v>0.5</v>
      </c>
      <c r="I6" s="12">
        <v>8</v>
      </c>
      <c r="J6" s="12">
        <f>(I6/2)</f>
        <v>4</v>
      </c>
      <c r="K6" s="24">
        <v>6.5</v>
      </c>
      <c r="L6" s="24">
        <f>(K6/2)</f>
        <v>3.25</v>
      </c>
      <c r="M6" s="24">
        <v>2.5</v>
      </c>
      <c r="N6" s="24">
        <f>(M6/2)</f>
        <v>1.25</v>
      </c>
      <c r="O6" s="13">
        <f>SUM(C6:M6)</f>
        <v>47.5</v>
      </c>
      <c r="P6" s="45">
        <f>O6/120*100</f>
        <v>39.583333333333329</v>
      </c>
      <c r="Q6" s="13" t="str">
        <f t="shared" ref="Q6:Q31" si="0">IF(P6&gt;=91,"A1",IF(P6&gt;=81,"A2",IF(P6&gt;=71,"B1",IF(P6&gt;=61,"B2",IF(P6&gt;=51,"C1",IF(P6&gt;=41,"C2",IF(P6&gt;=33,"D","E")))))))</f>
        <v>D</v>
      </c>
    </row>
    <row r="7" spans="1:17" ht="15.75" x14ac:dyDescent="0.25">
      <c r="A7" s="16">
        <v>2</v>
      </c>
      <c r="B7" s="25" t="s">
        <v>67</v>
      </c>
      <c r="C7" s="24">
        <v>4</v>
      </c>
      <c r="D7" s="12">
        <f t="shared" ref="D7:D31" si="1">(C7/2)</f>
        <v>2</v>
      </c>
      <c r="E7" s="12">
        <v>11.5</v>
      </c>
      <c r="F7" s="12">
        <f t="shared" ref="F7" si="2">(E7/2)</f>
        <v>5.75</v>
      </c>
      <c r="G7" s="24">
        <v>5</v>
      </c>
      <c r="H7" s="50">
        <f t="shared" ref="H7" si="3">(G7/2)</f>
        <v>2.5</v>
      </c>
      <c r="I7" s="14">
        <v>10.5</v>
      </c>
      <c r="J7" s="14">
        <f t="shared" ref="J7" si="4">(I7/2)</f>
        <v>5.25</v>
      </c>
      <c r="K7" s="12">
        <v>11.5</v>
      </c>
      <c r="L7" s="12">
        <f t="shared" ref="L7" si="5">(K7/2)</f>
        <v>5.75</v>
      </c>
      <c r="M7" s="24">
        <v>3</v>
      </c>
      <c r="N7" s="24">
        <f t="shared" ref="N7" si="6">(M7/2)</f>
        <v>1.5</v>
      </c>
      <c r="O7" s="13">
        <f t="shared" ref="O7:O31" si="7">SUM(C7:M7)</f>
        <v>66.75</v>
      </c>
      <c r="P7" s="45">
        <f t="shared" ref="P7:P31" si="8">O7/120*100</f>
        <v>55.625</v>
      </c>
      <c r="Q7" s="13" t="str">
        <f t="shared" si="0"/>
        <v>C1</v>
      </c>
    </row>
    <row r="8" spans="1:17" ht="15.75" x14ac:dyDescent="0.25">
      <c r="A8" s="16">
        <v>3</v>
      </c>
      <c r="B8" s="26" t="s">
        <v>68</v>
      </c>
      <c r="C8" s="12">
        <v>9.5</v>
      </c>
      <c r="D8" s="12">
        <f t="shared" si="1"/>
        <v>4.75</v>
      </c>
      <c r="E8" s="12">
        <v>13</v>
      </c>
      <c r="F8" s="12">
        <f t="shared" ref="F8" si="9">(E8/2)</f>
        <v>6.5</v>
      </c>
      <c r="G8" s="12">
        <v>9</v>
      </c>
      <c r="H8" s="12">
        <f t="shared" ref="H8" si="10">(G8/2)</f>
        <v>4.5</v>
      </c>
      <c r="I8" s="12">
        <v>13</v>
      </c>
      <c r="J8" s="12">
        <f t="shared" ref="J8" si="11">(I8/2)</f>
        <v>6.5</v>
      </c>
      <c r="K8" s="12">
        <v>13</v>
      </c>
      <c r="L8" s="12">
        <f t="shared" ref="L8" si="12">(K8/2)</f>
        <v>6.5</v>
      </c>
      <c r="M8" s="12">
        <v>14.5</v>
      </c>
      <c r="N8" s="12">
        <f t="shared" ref="N8" si="13">(M8/2)</f>
        <v>7.25</v>
      </c>
      <c r="O8" s="13">
        <f t="shared" si="7"/>
        <v>100.75</v>
      </c>
      <c r="P8" s="45">
        <f t="shared" si="8"/>
        <v>83.958333333333329</v>
      </c>
      <c r="Q8" s="13" t="str">
        <f t="shared" si="0"/>
        <v>A2</v>
      </c>
    </row>
    <row r="9" spans="1:17" ht="15.75" x14ac:dyDescent="0.25">
      <c r="A9" s="16">
        <v>4</v>
      </c>
      <c r="B9" s="25" t="s">
        <v>69</v>
      </c>
      <c r="C9" s="12">
        <v>7.5</v>
      </c>
      <c r="D9" s="12">
        <f t="shared" si="1"/>
        <v>3.75</v>
      </c>
      <c r="E9" s="12">
        <v>7.5</v>
      </c>
      <c r="F9" s="12">
        <f t="shared" ref="F9" si="14">(E9/2)</f>
        <v>3.75</v>
      </c>
      <c r="G9" s="12">
        <v>7</v>
      </c>
      <c r="H9" s="12">
        <f t="shared" ref="H9" si="15">(G9/2)</f>
        <v>3.5</v>
      </c>
      <c r="I9" s="12">
        <v>7</v>
      </c>
      <c r="J9" s="12">
        <f t="shared" ref="J9" si="16">(I9/2)</f>
        <v>3.5</v>
      </c>
      <c r="K9" s="24">
        <v>4.5</v>
      </c>
      <c r="L9" s="24">
        <f t="shared" ref="L9" si="17">(K9/2)</f>
        <v>2.25</v>
      </c>
      <c r="M9" s="12">
        <v>8.5</v>
      </c>
      <c r="N9" s="12">
        <f t="shared" ref="N9" si="18">(M9/2)</f>
        <v>4.25</v>
      </c>
      <c r="O9" s="13">
        <f t="shared" si="7"/>
        <v>58.75</v>
      </c>
      <c r="P9" s="45">
        <f t="shared" si="8"/>
        <v>48.958333333333329</v>
      </c>
      <c r="Q9" s="13" t="str">
        <f t="shared" si="0"/>
        <v>C2</v>
      </c>
    </row>
    <row r="10" spans="1:17" ht="15.75" x14ac:dyDescent="0.25">
      <c r="A10" s="16">
        <v>5</v>
      </c>
      <c r="B10" s="25" t="s">
        <v>70</v>
      </c>
      <c r="C10" s="24">
        <v>5.5</v>
      </c>
      <c r="D10" s="12">
        <f t="shared" si="1"/>
        <v>2.75</v>
      </c>
      <c r="E10" s="12">
        <v>9</v>
      </c>
      <c r="F10" s="12">
        <f t="shared" ref="F10" si="19">(E10/2)</f>
        <v>4.5</v>
      </c>
      <c r="G10" s="24">
        <v>4</v>
      </c>
      <c r="H10" s="24">
        <f t="shared" ref="H10" si="20">(G10/2)</f>
        <v>2</v>
      </c>
      <c r="I10" s="12">
        <v>8</v>
      </c>
      <c r="J10" s="12">
        <f t="shared" ref="J10" si="21">(I10/2)</f>
        <v>4</v>
      </c>
      <c r="K10" s="12">
        <v>7.25</v>
      </c>
      <c r="L10" s="12">
        <f t="shared" ref="L10" si="22">(K10/2)</f>
        <v>3.625</v>
      </c>
      <c r="M10" s="24">
        <v>1</v>
      </c>
      <c r="N10" s="24">
        <f t="shared" ref="N10" si="23">(M10/2)</f>
        <v>0.5</v>
      </c>
      <c r="O10" s="13">
        <f t="shared" si="7"/>
        <v>51.625</v>
      </c>
      <c r="P10" s="45">
        <f t="shared" si="8"/>
        <v>43.020833333333336</v>
      </c>
      <c r="Q10" s="13" t="str">
        <f t="shared" si="0"/>
        <v>C2</v>
      </c>
    </row>
    <row r="11" spans="1:17" ht="26.25" x14ac:dyDescent="0.25">
      <c r="A11" s="16">
        <v>6</v>
      </c>
      <c r="B11" s="25" t="s">
        <v>71</v>
      </c>
      <c r="C11" s="12">
        <v>7</v>
      </c>
      <c r="D11" s="12">
        <f t="shared" si="1"/>
        <v>3.5</v>
      </c>
      <c r="E11" s="12">
        <v>7</v>
      </c>
      <c r="F11" s="12">
        <f t="shared" ref="F11" si="24">(E11/2)</f>
        <v>3.5</v>
      </c>
      <c r="G11" s="12">
        <v>8</v>
      </c>
      <c r="H11" s="12">
        <f t="shared" ref="H11" si="25">(G11/2)</f>
        <v>4</v>
      </c>
      <c r="I11" s="12">
        <v>10.5</v>
      </c>
      <c r="J11" s="12">
        <f t="shared" ref="J11" si="26">(I11/2)</f>
        <v>5.25</v>
      </c>
      <c r="K11" s="12">
        <v>9.5</v>
      </c>
      <c r="L11" s="12">
        <f t="shared" ref="L11" si="27">(K11/2)</f>
        <v>4.75</v>
      </c>
      <c r="M11" s="12">
        <v>9</v>
      </c>
      <c r="N11" s="12">
        <f t="shared" ref="N11" si="28">(M11/2)</f>
        <v>4.5</v>
      </c>
      <c r="O11" s="13">
        <f t="shared" si="7"/>
        <v>72</v>
      </c>
      <c r="P11" s="45">
        <f t="shared" si="8"/>
        <v>60</v>
      </c>
      <c r="Q11" s="13" t="str">
        <f t="shared" si="0"/>
        <v>C1</v>
      </c>
    </row>
    <row r="12" spans="1:17" ht="15.75" x14ac:dyDescent="0.25">
      <c r="A12" s="16">
        <v>7</v>
      </c>
      <c r="B12" s="25" t="s">
        <v>72</v>
      </c>
      <c r="C12" s="12">
        <v>15.5</v>
      </c>
      <c r="D12" s="12">
        <f t="shared" si="1"/>
        <v>7.75</v>
      </c>
      <c r="E12" s="15">
        <v>12</v>
      </c>
      <c r="F12" s="15">
        <f t="shared" ref="F12" si="29">(E12/2)</f>
        <v>6</v>
      </c>
      <c r="G12" s="12">
        <v>18</v>
      </c>
      <c r="H12" s="12">
        <f t="shared" ref="H12" si="30">(G12/2)</f>
        <v>9</v>
      </c>
      <c r="I12" s="12">
        <v>18.5</v>
      </c>
      <c r="J12" s="12">
        <f t="shared" ref="J12" si="31">(I12/2)</f>
        <v>9.25</v>
      </c>
      <c r="K12" s="12">
        <v>17.25</v>
      </c>
      <c r="L12" s="12">
        <f t="shared" ref="L12" si="32">(K12/2)</f>
        <v>8.625</v>
      </c>
      <c r="M12" s="12">
        <v>18</v>
      </c>
      <c r="N12" s="12">
        <f t="shared" ref="N12" si="33">(M12/2)</f>
        <v>9</v>
      </c>
      <c r="O12" s="13">
        <f t="shared" si="7"/>
        <v>139.875</v>
      </c>
      <c r="P12" s="45">
        <f t="shared" si="8"/>
        <v>116.56249999999999</v>
      </c>
      <c r="Q12" s="13" t="str">
        <f t="shared" si="0"/>
        <v>A1</v>
      </c>
    </row>
    <row r="13" spans="1:17" ht="15.75" x14ac:dyDescent="0.25">
      <c r="A13" s="16">
        <v>8</v>
      </c>
      <c r="B13" s="25" t="s">
        <v>73</v>
      </c>
      <c r="C13" s="12">
        <v>7</v>
      </c>
      <c r="D13" s="12">
        <f t="shared" si="1"/>
        <v>3.5</v>
      </c>
      <c r="E13" s="12">
        <v>12</v>
      </c>
      <c r="F13" s="12">
        <f t="shared" ref="F13" si="34">(E13/2)</f>
        <v>6</v>
      </c>
      <c r="G13" s="12">
        <v>14</v>
      </c>
      <c r="H13" s="12">
        <f t="shared" ref="H13" si="35">(G13/2)</f>
        <v>7</v>
      </c>
      <c r="I13" s="12">
        <v>11.5</v>
      </c>
      <c r="J13" s="12">
        <f t="shared" ref="J13" si="36">(I13/2)</f>
        <v>5.75</v>
      </c>
      <c r="K13" s="12">
        <v>11</v>
      </c>
      <c r="L13" s="12">
        <f t="shared" ref="L13" si="37">(K13/2)</f>
        <v>5.5</v>
      </c>
      <c r="M13" s="12">
        <v>8.5</v>
      </c>
      <c r="N13" s="12">
        <f t="shared" ref="N13" si="38">(M13/2)</f>
        <v>4.25</v>
      </c>
      <c r="O13" s="13">
        <f t="shared" si="7"/>
        <v>91.75</v>
      </c>
      <c r="P13" s="45">
        <f t="shared" si="8"/>
        <v>76.458333333333329</v>
      </c>
      <c r="Q13" s="13" t="str">
        <f t="shared" si="0"/>
        <v>B1</v>
      </c>
    </row>
    <row r="14" spans="1:17" ht="15.75" x14ac:dyDescent="0.25">
      <c r="A14" s="16">
        <v>9</v>
      </c>
      <c r="B14" s="25" t="s">
        <v>74</v>
      </c>
      <c r="C14" s="12">
        <v>16</v>
      </c>
      <c r="D14" s="12">
        <f t="shared" si="1"/>
        <v>8</v>
      </c>
      <c r="E14" s="12">
        <v>13.5</v>
      </c>
      <c r="F14" s="12">
        <f t="shared" ref="F14" si="39">(E14/2)</f>
        <v>6.75</v>
      </c>
      <c r="G14" s="12">
        <v>16.5</v>
      </c>
      <c r="H14" s="12">
        <f t="shared" ref="H14" si="40">(G14/2)</f>
        <v>8.25</v>
      </c>
      <c r="I14" s="12">
        <v>14.5</v>
      </c>
      <c r="J14" s="12">
        <f t="shared" ref="J14" si="41">(I14/2)</f>
        <v>7.25</v>
      </c>
      <c r="K14" s="12">
        <v>14</v>
      </c>
      <c r="L14" s="12">
        <f t="shared" ref="L14" si="42">(K14/2)</f>
        <v>7</v>
      </c>
      <c r="M14" s="12">
        <v>20</v>
      </c>
      <c r="N14" s="12">
        <f t="shared" ref="N14" si="43">(M14/2)</f>
        <v>10</v>
      </c>
      <c r="O14" s="13">
        <f t="shared" si="7"/>
        <v>131.75</v>
      </c>
      <c r="P14" s="45">
        <f t="shared" si="8"/>
        <v>109.79166666666667</v>
      </c>
      <c r="Q14" s="13" t="str">
        <f t="shared" si="0"/>
        <v>A1</v>
      </c>
    </row>
    <row r="15" spans="1:17" ht="15.75" x14ac:dyDescent="0.25">
      <c r="A15" s="16">
        <v>10</v>
      </c>
      <c r="B15" s="25" t="s">
        <v>75</v>
      </c>
      <c r="C15" s="12">
        <v>11.5</v>
      </c>
      <c r="D15" s="12">
        <f t="shared" si="1"/>
        <v>5.75</v>
      </c>
      <c r="E15" s="12">
        <v>10.5</v>
      </c>
      <c r="F15" s="12">
        <f t="shared" ref="F15" si="44">(E15/2)</f>
        <v>5.25</v>
      </c>
      <c r="G15" s="12">
        <v>14</v>
      </c>
      <c r="H15" s="12">
        <f t="shared" ref="H15" si="45">(G15/2)</f>
        <v>7</v>
      </c>
      <c r="I15" s="12">
        <v>19</v>
      </c>
      <c r="J15" s="12">
        <f t="shared" ref="J15" si="46">(I15/2)</f>
        <v>9.5</v>
      </c>
      <c r="K15" s="12">
        <v>13.5</v>
      </c>
      <c r="L15" s="12">
        <f t="shared" ref="L15" si="47">(K15/2)</f>
        <v>6.75</v>
      </c>
      <c r="M15" s="12">
        <v>20</v>
      </c>
      <c r="N15" s="12">
        <f t="shared" ref="N15" si="48">(M15/2)</f>
        <v>10</v>
      </c>
      <c r="O15" s="13">
        <f t="shared" si="7"/>
        <v>122.75</v>
      </c>
      <c r="P15" s="45">
        <f t="shared" si="8"/>
        <v>102.29166666666667</v>
      </c>
      <c r="Q15" s="13" t="str">
        <f t="shared" si="0"/>
        <v>A1</v>
      </c>
    </row>
    <row r="16" spans="1:17" ht="15.75" x14ac:dyDescent="0.25">
      <c r="A16" s="16">
        <v>11</v>
      </c>
      <c r="B16" s="25" t="s">
        <v>76</v>
      </c>
      <c r="C16" s="12">
        <v>15.5</v>
      </c>
      <c r="D16" s="12">
        <f t="shared" si="1"/>
        <v>7.75</v>
      </c>
      <c r="E16" s="12">
        <v>15</v>
      </c>
      <c r="F16" s="12">
        <f t="shared" ref="F16" si="49">(E16/2)</f>
        <v>7.5</v>
      </c>
      <c r="G16" s="12">
        <v>8</v>
      </c>
      <c r="H16" s="12">
        <f t="shared" ref="H16" si="50">(G16/2)</f>
        <v>4</v>
      </c>
      <c r="I16" s="12">
        <v>14</v>
      </c>
      <c r="J16" s="12">
        <f t="shared" ref="J16" si="51">(I16/2)</f>
        <v>7</v>
      </c>
      <c r="K16" s="12">
        <v>15</v>
      </c>
      <c r="L16" s="12">
        <f t="shared" ref="L16" si="52">(K16/2)</f>
        <v>7.5</v>
      </c>
      <c r="M16" s="15">
        <v>19.5</v>
      </c>
      <c r="N16" s="15">
        <f t="shared" ref="N16" si="53">(M16/2)</f>
        <v>9.75</v>
      </c>
      <c r="O16" s="13">
        <f t="shared" si="7"/>
        <v>120.75</v>
      </c>
      <c r="P16" s="45">
        <f t="shared" si="8"/>
        <v>100.62500000000001</v>
      </c>
      <c r="Q16" s="13" t="str">
        <f t="shared" si="0"/>
        <v>A1</v>
      </c>
    </row>
    <row r="17" spans="1:17" ht="15.75" x14ac:dyDescent="0.25">
      <c r="A17" s="16">
        <v>12</v>
      </c>
      <c r="B17" s="25" t="s">
        <v>77</v>
      </c>
      <c r="C17" s="12">
        <v>17</v>
      </c>
      <c r="D17" s="12">
        <f t="shared" si="1"/>
        <v>8.5</v>
      </c>
      <c r="E17" s="12">
        <v>17.5</v>
      </c>
      <c r="F17" s="12">
        <f t="shared" ref="F17" si="54">(E17/2)</f>
        <v>8.75</v>
      </c>
      <c r="G17" s="12">
        <v>14</v>
      </c>
      <c r="H17" s="12">
        <f t="shared" ref="H17" si="55">(G17/2)</f>
        <v>7</v>
      </c>
      <c r="I17" s="12">
        <v>19</v>
      </c>
      <c r="J17" s="12">
        <f t="shared" ref="J17" si="56">(I17/2)</f>
        <v>9.5</v>
      </c>
      <c r="K17" s="12">
        <v>17</v>
      </c>
      <c r="L17" s="12">
        <f t="shared" ref="L17" si="57">(K17/2)</f>
        <v>8.5</v>
      </c>
      <c r="M17" s="12">
        <v>20</v>
      </c>
      <c r="N17" s="12">
        <f t="shared" ref="N17" si="58">(M17/2)</f>
        <v>10</v>
      </c>
      <c r="O17" s="13">
        <f t="shared" si="7"/>
        <v>146.75</v>
      </c>
      <c r="P17" s="45">
        <f t="shared" si="8"/>
        <v>122.29166666666667</v>
      </c>
      <c r="Q17" s="13" t="str">
        <f t="shared" si="0"/>
        <v>A1</v>
      </c>
    </row>
    <row r="18" spans="1:17" ht="15.75" x14ac:dyDescent="0.25">
      <c r="A18" s="16">
        <v>13</v>
      </c>
      <c r="B18" s="25" t="s">
        <v>78</v>
      </c>
      <c r="C18" s="12">
        <v>8.5</v>
      </c>
      <c r="D18" s="12">
        <f t="shared" si="1"/>
        <v>4.25</v>
      </c>
      <c r="E18" s="12">
        <v>12</v>
      </c>
      <c r="F18" s="12">
        <f t="shared" ref="F18" si="59">(E18/2)</f>
        <v>6</v>
      </c>
      <c r="G18" s="24">
        <v>2</v>
      </c>
      <c r="H18" s="24">
        <f t="shared" ref="H18" si="60">(G18/2)</f>
        <v>1</v>
      </c>
      <c r="I18" s="24">
        <v>4</v>
      </c>
      <c r="J18" s="24">
        <f t="shared" ref="J18" si="61">(I18/2)</f>
        <v>2</v>
      </c>
      <c r="K18" s="12">
        <v>8.5</v>
      </c>
      <c r="L18" s="12">
        <f t="shared" ref="L18" si="62">(K18/2)</f>
        <v>4.25</v>
      </c>
      <c r="M18" s="24">
        <v>5</v>
      </c>
      <c r="N18" s="24">
        <f t="shared" ref="N18" si="63">(M18/2)</f>
        <v>2.5</v>
      </c>
      <c r="O18" s="13">
        <f t="shared" si="7"/>
        <v>57.5</v>
      </c>
      <c r="P18" s="45">
        <f t="shared" si="8"/>
        <v>47.916666666666671</v>
      </c>
      <c r="Q18" s="13" t="str">
        <f t="shared" si="0"/>
        <v>C2</v>
      </c>
    </row>
    <row r="19" spans="1:17" ht="15.75" x14ac:dyDescent="0.25">
      <c r="A19" s="16">
        <v>14</v>
      </c>
      <c r="B19" s="25" t="s">
        <v>79</v>
      </c>
      <c r="C19" s="12">
        <v>8</v>
      </c>
      <c r="D19" s="12">
        <f t="shared" si="1"/>
        <v>4</v>
      </c>
      <c r="E19" s="12">
        <v>16</v>
      </c>
      <c r="F19" s="12">
        <f t="shared" ref="F19" si="64">(E19/2)</f>
        <v>8</v>
      </c>
      <c r="G19" s="12">
        <v>7</v>
      </c>
      <c r="H19" s="12">
        <f t="shared" ref="H19" si="65">(G19/2)</f>
        <v>3.5</v>
      </c>
      <c r="I19" s="12">
        <v>12</v>
      </c>
      <c r="J19" s="12">
        <f t="shared" ref="J19" si="66">(I19/2)</f>
        <v>6</v>
      </c>
      <c r="K19" s="12">
        <v>12</v>
      </c>
      <c r="L19" s="12">
        <f t="shared" ref="L19" si="67">(K19/2)</f>
        <v>6</v>
      </c>
      <c r="M19" s="12">
        <v>12</v>
      </c>
      <c r="N19" s="12">
        <f t="shared" ref="N19" si="68">(M19/2)</f>
        <v>6</v>
      </c>
      <c r="O19" s="13">
        <f t="shared" si="7"/>
        <v>94.5</v>
      </c>
      <c r="P19" s="45">
        <f t="shared" si="8"/>
        <v>78.75</v>
      </c>
      <c r="Q19" s="13" t="str">
        <f t="shared" si="0"/>
        <v>B1</v>
      </c>
    </row>
    <row r="20" spans="1:17" ht="15.75" x14ac:dyDescent="0.25">
      <c r="A20" s="16">
        <v>15</v>
      </c>
      <c r="B20" s="25" t="s">
        <v>80</v>
      </c>
      <c r="C20" s="12">
        <v>10.5</v>
      </c>
      <c r="D20" s="12">
        <f t="shared" si="1"/>
        <v>5.25</v>
      </c>
      <c r="E20" s="12">
        <v>16</v>
      </c>
      <c r="F20" s="12">
        <f t="shared" ref="F20" si="69">(E20/2)</f>
        <v>8</v>
      </c>
      <c r="G20" s="12">
        <v>20</v>
      </c>
      <c r="H20" s="12">
        <f t="shared" ref="H20" si="70">(G20/2)</f>
        <v>10</v>
      </c>
      <c r="I20" s="12">
        <v>17.5</v>
      </c>
      <c r="J20" s="12">
        <f t="shared" ref="J20" si="71">(I20/2)</f>
        <v>8.75</v>
      </c>
      <c r="K20" s="12">
        <v>16.5</v>
      </c>
      <c r="L20" s="12">
        <f t="shared" ref="L20" si="72">(K20/2)</f>
        <v>8.25</v>
      </c>
      <c r="M20" s="12">
        <v>19.5</v>
      </c>
      <c r="N20" s="12">
        <f t="shared" ref="N20" si="73">(M20/2)</f>
        <v>9.75</v>
      </c>
      <c r="O20" s="13">
        <f t="shared" si="7"/>
        <v>140.25</v>
      </c>
      <c r="P20" s="45">
        <f t="shared" si="8"/>
        <v>116.875</v>
      </c>
      <c r="Q20" s="13" t="str">
        <f t="shared" si="0"/>
        <v>A1</v>
      </c>
    </row>
    <row r="21" spans="1:17" ht="15.75" x14ac:dyDescent="0.25">
      <c r="A21" s="16">
        <v>16</v>
      </c>
      <c r="B21" s="25" t="s">
        <v>81</v>
      </c>
      <c r="C21" s="12">
        <v>8.5</v>
      </c>
      <c r="D21" s="12">
        <f t="shared" si="1"/>
        <v>4.25</v>
      </c>
      <c r="E21" s="12">
        <v>10</v>
      </c>
      <c r="F21" s="12">
        <f t="shared" ref="F21" si="74">(E21/2)</f>
        <v>5</v>
      </c>
      <c r="G21" s="24">
        <v>4.5</v>
      </c>
      <c r="H21" s="24">
        <f t="shared" ref="H21" si="75">(G21/2)</f>
        <v>2.25</v>
      </c>
      <c r="I21" s="12">
        <v>7.5</v>
      </c>
      <c r="J21" s="12">
        <f t="shared" ref="J21" si="76">(I21/2)</f>
        <v>3.75</v>
      </c>
      <c r="K21" s="12">
        <v>10.5</v>
      </c>
      <c r="L21" s="12">
        <f t="shared" ref="L21" si="77">(K21/2)</f>
        <v>5.25</v>
      </c>
      <c r="M21" s="12">
        <v>14.5</v>
      </c>
      <c r="N21" s="12">
        <f t="shared" ref="N21" si="78">(M21/2)</f>
        <v>7.25</v>
      </c>
      <c r="O21" s="13">
        <f t="shared" si="7"/>
        <v>76</v>
      </c>
      <c r="P21" s="45">
        <f t="shared" si="8"/>
        <v>63.333333333333329</v>
      </c>
      <c r="Q21" s="13" t="str">
        <f t="shared" si="0"/>
        <v>B2</v>
      </c>
    </row>
    <row r="22" spans="1:17" ht="15.75" x14ac:dyDescent="0.25">
      <c r="A22" s="16">
        <v>17</v>
      </c>
      <c r="B22" s="25" t="s">
        <v>82</v>
      </c>
      <c r="C22" s="12">
        <v>7</v>
      </c>
      <c r="D22" s="12">
        <f t="shared" si="1"/>
        <v>3.5</v>
      </c>
      <c r="E22" s="12">
        <v>12.5</v>
      </c>
      <c r="F22" s="12">
        <f t="shared" ref="F22" si="79">(E22/2)</f>
        <v>6.25</v>
      </c>
      <c r="G22" s="12">
        <v>7</v>
      </c>
      <c r="H22" s="12">
        <f t="shared" ref="H22" si="80">(G22/2)</f>
        <v>3.5</v>
      </c>
      <c r="I22" s="12">
        <v>17.5</v>
      </c>
      <c r="J22" s="12">
        <f t="shared" ref="J22" si="81">(I22/2)</f>
        <v>8.75</v>
      </c>
      <c r="K22" s="12">
        <v>11.5</v>
      </c>
      <c r="L22" s="12">
        <f t="shared" ref="L22" si="82">(K22/2)</f>
        <v>5.75</v>
      </c>
      <c r="M22" s="12">
        <v>13</v>
      </c>
      <c r="N22" s="12">
        <f t="shared" ref="N22" si="83">(M22/2)</f>
        <v>6.5</v>
      </c>
      <c r="O22" s="13">
        <f t="shared" si="7"/>
        <v>96.25</v>
      </c>
      <c r="P22" s="45">
        <f t="shared" si="8"/>
        <v>80.208333333333343</v>
      </c>
      <c r="Q22" s="13" t="str">
        <f t="shared" si="0"/>
        <v>B1</v>
      </c>
    </row>
    <row r="23" spans="1:17" ht="15.75" x14ac:dyDescent="0.25">
      <c r="A23" s="16">
        <v>18</v>
      </c>
      <c r="B23" s="25" t="s">
        <v>83</v>
      </c>
      <c r="C23" s="15">
        <v>13.5</v>
      </c>
      <c r="D23" s="12">
        <f t="shared" si="1"/>
        <v>6.75</v>
      </c>
      <c r="E23" s="15">
        <v>13</v>
      </c>
      <c r="F23" s="15">
        <f t="shared" ref="F23" si="84">(E23/2)</f>
        <v>6.5</v>
      </c>
      <c r="G23" s="12">
        <v>13</v>
      </c>
      <c r="H23" s="12">
        <f t="shared" ref="H23" si="85">(G23/2)</f>
        <v>6.5</v>
      </c>
      <c r="I23" s="12">
        <v>16.5</v>
      </c>
      <c r="J23" s="12">
        <f t="shared" ref="J23" si="86">(I23/2)</f>
        <v>8.25</v>
      </c>
      <c r="K23" s="15">
        <v>14</v>
      </c>
      <c r="L23" s="15">
        <f t="shared" ref="L23" si="87">(K23/2)</f>
        <v>7</v>
      </c>
      <c r="M23" s="15">
        <v>16</v>
      </c>
      <c r="N23" s="15">
        <f t="shared" ref="N23" si="88">(M23/2)</f>
        <v>8</v>
      </c>
      <c r="O23" s="13">
        <f t="shared" si="7"/>
        <v>121</v>
      </c>
      <c r="P23" s="45">
        <f t="shared" si="8"/>
        <v>100.83333333333333</v>
      </c>
      <c r="Q23" s="13" t="str">
        <f t="shared" si="0"/>
        <v>A1</v>
      </c>
    </row>
    <row r="24" spans="1:17" ht="15.75" x14ac:dyDescent="0.25">
      <c r="A24" s="16">
        <v>19</v>
      </c>
      <c r="B24" s="25" t="s">
        <v>84</v>
      </c>
      <c r="C24" s="12">
        <v>16.5</v>
      </c>
      <c r="D24" s="12">
        <f t="shared" si="1"/>
        <v>8.25</v>
      </c>
      <c r="E24" s="12">
        <v>17</v>
      </c>
      <c r="F24" s="12">
        <f t="shared" ref="F24" si="89">(E24/2)</f>
        <v>8.5</v>
      </c>
      <c r="G24" s="12">
        <v>20</v>
      </c>
      <c r="H24" s="12">
        <f t="shared" ref="H24" si="90">(G24/2)</f>
        <v>10</v>
      </c>
      <c r="I24" s="12">
        <v>19.5</v>
      </c>
      <c r="J24" s="12">
        <f t="shared" ref="J24" si="91">(I24/2)</f>
        <v>9.75</v>
      </c>
      <c r="K24" s="12">
        <v>19</v>
      </c>
      <c r="L24" s="12">
        <f t="shared" ref="L24" si="92">(K24/2)</f>
        <v>9.5</v>
      </c>
      <c r="M24" s="12">
        <v>20</v>
      </c>
      <c r="N24" s="12">
        <f t="shared" ref="N24" si="93">(M24/2)</f>
        <v>10</v>
      </c>
      <c r="O24" s="13">
        <f t="shared" si="7"/>
        <v>158</v>
      </c>
      <c r="P24" s="45">
        <f t="shared" si="8"/>
        <v>131.66666666666666</v>
      </c>
      <c r="Q24" s="13" t="str">
        <f t="shared" si="0"/>
        <v>A1</v>
      </c>
    </row>
    <row r="25" spans="1:17" ht="21.75" customHeight="1" x14ac:dyDescent="0.25">
      <c r="A25" s="16">
        <v>20</v>
      </c>
      <c r="B25" s="25" t="s">
        <v>85</v>
      </c>
      <c r="C25" s="12">
        <v>17</v>
      </c>
      <c r="D25" s="12">
        <f t="shared" si="1"/>
        <v>8.5</v>
      </c>
      <c r="E25" s="12">
        <v>15.5</v>
      </c>
      <c r="F25" s="12">
        <f t="shared" ref="F25" si="94">(E25/2)</f>
        <v>7.75</v>
      </c>
      <c r="G25" s="12">
        <v>15</v>
      </c>
      <c r="H25" s="12">
        <f t="shared" ref="H25" si="95">(G25/2)</f>
        <v>7.5</v>
      </c>
      <c r="I25" s="12">
        <v>19.5</v>
      </c>
      <c r="J25" s="12">
        <f t="shared" ref="J25" si="96">(I25/2)</f>
        <v>9.75</v>
      </c>
      <c r="K25" s="12">
        <v>18</v>
      </c>
      <c r="L25" s="12">
        <f t="shared" ref="L25" si="97">(K25/2)</f>
        <v>9</v>
      </c>
      <c r="M25" s="12">
        <v>19</v>
      </c>
      <c r="N25" s="12">
        <f t="shared" ref="N25" si="98">(M25/2)</f>
        <v>9.5</v>
      </c>
      <c r="O25" s="13">
        <f t="shared" si="7"/>
        <v>146.5</v>
      </c>
      <c r="P25" s="45">
        <f t="shared" si="8"/>
        <v>122.08333333333334</v>
      </c>
      <c r="Q25" s="13" t="str">
        <f t="shared" si="0"/>
        <v>A1</v>
      </c>
    </row>
    <row r="26" spans="1:17" ht="15.75" x14ac:dyDescent="0.25">
      <c r="A26" s="16">
        <v>21</v>
      </c>
      <c r="B26" s="25" t="s">
        <v>86</v>
      </c>
      <c r="C26" s="15">
        <v>16</v>
      </c>
      <c r="D26" s="12">
        <f t="shared" si="1"/>
        <v>8</v>
      </c>
      <c r="E26" s="15">
        <v>17</v>
      </c>
      <c r="F26" s="15">
        <f t="shared" ref="F26" si="99">(E26/2)</f>
        <v>8.5</v>
      </c>
      <c r="G26" s="15">
        <v>18</v>
      </c>
      <c r="H26" s="15">
        <f t="shared" ref="H26" si="100">(G26/2)</f>
        <v>9</v>
      </c>
      <c r="I26" s="15">
        <v>18.5</v>
      </c>
      <c r="J26" s="15">
        <f t="shared" ref="J26" si="101">(I26/2)</f>
        <v>9.25</v>
      </c>
      <c r="K26" s="15">
        <v>19.5</v>
      </c>
      <c r="L26" s="15">
        <f t="shared" ref="L26" si="102">(K26/2)</f>
        <v>9.75</v>
      </c>
      <c r="M26" s="15">
        <v>19.5</v>
      </c>
      <c r="N26" s="15">
        <f t="shared" ref="N26" si="103">(M26/2)</f>
        <v>9.75</v>
      </c>
      <c r="O26" s="13">
        <f t="shared" si="7"/>
        <v>153</v>
      </c>
      <c r="P26" s="45">
        <f t="shared" si="8"/>
        <v>127.49999999999999</v>
      </c>
      <c r="Q26" s="13" t="str">
        <f t="shared" si="0"/>
        <v>A1</v>
      </c>
    </row>
    <row r="27" spans="1:17" ht="15.75" x14ac:dyDescent="0.25">
      <c r="A27" s="16">
        <v>22</v>
      </c>
      <c r="B27" s="25" t="s">
        <v>87</v>
      </c>
      <c r="C27" s="15">
        <v>14</v>
      </c>
      <c r="D27" s="12">
        <f t="shared" si="1"/>
        <v>7</v>
      </c>
      <c r="E27" s="15">
        <v>13.5</v>
      </c>
      <c r="F27" s="15">
        <f t="shared" ref="F27" si="104">(E27/2)</f>
        <v>6.75</v>
      </c>
      <c r="G27" s="15">
        <v>8.5</v>
      </c>
      <c r="H27" s="15">
        <f t="shared" ref="H27" si="105">(G27/2)</f>
        <v>4.25</v>
      </c>
      <c r="I27" s="15">
        <v>16.5</v>
      </c>
      <c r="J27" s="15">
        <f t="shared" ref="J27" si="106">(I27/2)</f>
        <v>8.25</v>
      </c>
      <c r="K27" s="15">
        <v>19</v>
      </c>
      <c r="L27" s="15">
        <f t="shared" ref="L27" si="107">(K27/2)</f>
        <v>9.5</v>
      </c>
      <c r="M27" s="15">
        <v>19</v>
      </c>
      <c r="N27" s="15">
        <f t="shared" ref="N27" si="108">(M27/2)</f>
        <v>9.5</v>
      </c>
      <c r="O27" s="13">
        <f t="shared" si="7"/>
        <v>126.25</v>
      </c>
      <c r="P27" s="45">
        <f t="shared" si="8"/>
        <v>105.20833333333333</v>
      </c>
      <c r="Q27" s="13" t="str">
        <f t="shared" si="0"/>
        <v>A1</v>
      </c>
    </row>
    <row r="28" spans="1:17" ht="15.75" x14ac:dyDescent="0.25">
      <c r="A28" s="16">
        <v>23</v>
      </c>
      <c r="B28" s="25" t="s">
        <v>88</v>
      </c>
      <c r="C28" s="15">
        <v>18</v>
      </c>
      <c r="D28" s="12">
        <f t="shared" si="1"/>
        <v>9</v>
      </c>
      <c r="E28" s="15">
        <v>17.5</v>
      </c>
      <c r="F28" s="15">
        <f t="shared" ref="F28" si="109">(E28/2)</f>
        <v>8.75</v>
      </c>
      <c r="G28" s="15">
        <v>19.5</v>
      </c>
      <c r="H28" s="15">
        <f t="shared" ref="H28" si="110">(G28/2)</f>
        <v>9.75</v>
      </c>
      <c r="I28" s="15">
        <v>19.5</v>
      </c>
      <c r="J28" s="15">
        <f t="shared" ref="J28" si="111">(I28/2)</f>
        <v>9.75</v>
      </c>
      <c r="K28" s="15">
        <v>19</v>
      </c>
      <c r="L28" s="15">
        <f t="shared" ref="L28" si="112">(K28/2)</f>
        <v>9.5</v>
      </c>
      <c r="M28" s="15">
        <v>20</v>
      </c>
      <c r="N28" s="15">
        <f t="shared" ref="N28" si="113">(M28/2)</f>
        <v>10</v>
      </c>
      <c r="O28" s="13">
        <f t="shared" si="7"/>
        <v>160.25</v>
      </c>
      <c r="P28" s="45">
        <f t="shared" si="8"/>
        <v>133.54166666666666</v>
      </c>
      <c r="Q28" s="13" t="str">
        <f t="shared" si="0"/>
        <v>A1</v>
      </c>
    </row>
    <row r="29" spans="1:17" ht="15.75" x14ac:dyDescent="0.25">
      <c r="A29" s="16">
        <v>24</v>
      </c>
      <c r="B29" s="25" t="s">
        <v>89</v>
      </c>
      <c r="C29" s="12">
        <v>18</v>
      </c>
      <c r="D29" s="12">
        <f t="shared" si="1"/>
        <v>9</v>
      </c>
      <c r="E29" s="12">
        <v>16</v>
      </c>
      <c r="F29" s="12">
        <f t="shared" ref="F29" si="114">(E29/2)</f>
        <v>8</v>
      </c>
      <c r="G29" s="12">
        <v>18.5</v>
      </c>
      <c r="H29" s="12">
        <f t="shared" ref="H29" si="115">(G29/2)</f>
        <v>9.25</v>
      </c>
      <c r="I29" s="12">
        <v>18</v>
      </c>
      <c r="J29" s="12">
        <f t="shared" ref="J29" si="116">(I29/2)</f>
        <v>9</v>
      </c>
      <c r="K29" s="12">
        <v>18</v>
      </c>
      <c r="L29" s="12">
        <f t="shared" ref="L29" si="117">(K29/2)</f>
        <v>9</v>
      </c>
      <c r="M29" s="12">
        <v>19.5</v>
      </c>
      <c r="N29" s="12">
        <f t="shared" ref="N29" si="118">(M29/2)</f>
        <v>9.75</v>
      </c>
      <c r="O29" s="13">
        <f t="shared" si="7"/>
        <v>152.25</v>
      </c>
      <c r="P29" s="45">
        <f t="shared" si="8"/>
        <v>126.875</v>
      </c>
      <c r="Q29" s="13" t="str">
        <f t="shared" si="0"/>
        <v>A1</v>
      </c>
    </row>
    <row r="30" spans="1:17" ht="15.75" x14ac:dyDescent="0.25">
      <c r="A30" s="16">
        <v>25</v>
      </c>
      <c r="B30" s="25" t="s">
        <v>90</v>
      </c>
      <c r="C30" s="12">
        <v>14.5</v>
      </c>
      <c r="D30" s="12">
        <f t="shared" si="1"/>
        <v>7.25</v>
      </c>
      <c r="E30" s="12">
        <v>15.5</v>
      </c>
      <c r="F30" s="12">
        <f t="shared" ref="F30" si="119">(E30/2)</f>
        <v>7.75</v>
      </c>
      <c r="G30" s="12">
        <v>15.5</v>
      </c>
      <c r="H30" s="12">
        <f t="shared" ref="H30:H31" si="120">(G30/2)</f>
        <v>7.75</v>
      </c>
      <c r="I30" s="12">
        <v>17.5</v>
      </c>
      <c r="J30" s="12">
        <f t="shared" ref="J30" si="121">(I30/2)</f>
        <v>8.75</v>
      </c>
      <c r="K30" s="12">
        <v>18.5</v>
      </c>
      <c r="L30" s="12">
        <f t="shared" ref="L30" si="122">(K30/2)</f>
        <v>9.25</v>
      </c>
      <c r="M30" s="12">
        <v>17.5</v>
      </c>
      <c r="N30" s="12">
        <f t="shared" ref="N30" si="123">(M30/2)</f>
        <v>8.75</v>
      </c>
      <c r="O30" s="13">
        <f t="shared" si="7"/>
        <v>139.75</v>
      </c>
      <c r="P30" s="45">
        <f t="shared" si="8"/>
        <v>116.45833333333333</v>
      </c>
      <c r="Q30" s="13" t="str">
        <f t="shared" si="0"/>
        <v>A1</v>
      </c>
    </row>
    <row r="31" spans="1:17" ht="22.5" customHeight="1" x14ac:dyDescent="0.25">
      <c r="A31" s="16">
        <v>26</v>
      </c>
      <c r="B31" s="5" t="s">
        <v>91</v>
      </c>
      <c r="C31" s="12">
        <v>9.5</v>
      </c>
      <c r="D31" s="12">
        <f t="shared" si="1"/>
        <v>4.75</v>
      </c>
      <c r="E31" s="12">
        <v>7</v>
      </c>
      <c r="F31" s="12">
        <f t="shared" ref="F31" si="124">(E31/2)</f>
        <v>3.5</v>
      </c>
      <c r="G31" s="12"/>
      <c r="H31" s="12">
        <f t="shared" si="120"/>
        <v>0</v>
      </c>
      <c r="I31" s="12">
        <v>7.5</v>
      </c>
      <c r="J31" s="12">
        <f t="shared" ref="J31" si="125">(I31/2)</f>
        <v>3.75</v>
      </c>
      <c r="K31" s="12"/>
      <c r="L31" s="12">
        <f t="shared" ref="L31" si="126">(K31/2)</f>
        <v>0</v>
      </c>
      <c r="M31" s="12">
        <v>11</v>
      </c>
      <c r="N31" s="12">
        <f t="shared" ref="N31" si="127">(M31/2)</f>
        <v>5.5</v>
      </c>
      <c r="O31" s="13">
        <f t="shared" si="7"/>
        <v>47</v>
      </c>
      <c r="P31" s="45">
        <f t="shared" si="8"/>
        <v>39.166666666666664</v>
      </c>
      <c r="Q31" s="13" t="str">
        <f t="shared" si="0"/>
        <v>D</v>
      </c>
    </row>
  </sheetData>
  <mergeCells count="4">
    <mergeCell ref="A1:Q1"/>
    <mergeCell ref="A2:Q2"/>
    <mergeCell ref="A3:Q3"/>
    <mergeCell ref="A4:Q4"/>
  </mergeCells>
  <pageMargins left="0.4" right="0.23" top="0.52" bottom="0.16" header="0.52" footer="0.16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5"/>
  <sheetViews>
    <sheetView topLeftCell="A558" workbookViewId="0">
      <selection activeCell="B573" sqref="B573:F573"/>
    </sheetView>
  </sheetViews>
  <sheetFormatPr defaultRowHeight="15" x14ac:dyDescent="0.25"/>
  <cols>
    <col min="1" max="1" width="18.5703125" customWidth="1"/>
    <col min="2" max="2" width="20.28515625" customWidth="1"/>
    <col min="3" max="3" width="11.7109375" customWidth="1"/>
    <col min="6" max="6" width="36.85546875" customWidth="1"/>
  </cols>
  <sheetData>
    <row r="1" spans="1:6" ht="15.75" x14ac:dyDescent="0.25">
      <c r="A1" s="17"/>
      <c r="B1" s="343" t="s">
        <v>0</v>
      </c>
      <c r="C1" s="343"/>
      <c r="D1" s="343"/>
      <c r="E1" s="343"/>
      <c r="F1" s="343"/>
    </row>
    <row r="2" spans="1:6" ht="15.75" x14ac:dyDescent="0.25">
      <c r="A2" s="17"/>
      <c r="B2" s="343" t="s">
        <v>1</v>
      </c>
      <c r="C2" s="343"/>
      <c r="D2" s="343"/>
      <c r="E2" s="343"/>
      <c r="F2" s="343"/>
    </row>
    <row r="3" spans="1:6" ht="15.75" x14ac:dyDescent="0.25">
      <c r="A3" s="17"/>
      <c r="B3" s="343" t="s">
        <v>2</v>
      </c>
      <c r="C3" s="343"/>
      <c r="D3" s="343"/>
      <c r="E3" s="343"/>
      <c r="F3" s="343"/>
    </row>
    <row r="4" spans="1:6" ht="15.75" x14ac:dyDescent="0.25">
      <c r="A4" s="17"/>
      <c r="B4" s="346" t="s">
        <v>47</v>
      </c>
      <c r="C4" s="346"/>
      <c r="D4" s="346"/>
      <c r="E4" s="346"/>
      <c r="F4" s="346"/>
    </row>
    <row r="5" spans="1:6" ht="15.75" x14ac:dyDescent="0.25">
      <c r="A5" s="17"/>
      <c r="B5" s="343" t="s">
        <v>58</v>
      </c>
      <c r="C5" s="343"/>
      <c r="D5" s="343"/>
      <c r="E5" s="343"/>
      <c r="F5" s="343"/>
    </row>
    <row r="6" spans="1:6" ht="15.75" x14ac:dyDescent="0.25">
      <c r="A6" s="343" t="s">
        <v>61</v>
      </c>
      <c r="B6" s="343"/>
      <c r="C6" s="343"/>
      <c r="D6" s="343"/>
      <c r="E6" s="343"/>
      <c r="F6" s="343"/>
    </row>
    <row r="7" spans="1:6" ht="15.75" x14ac:dyDescent="0.25">
      <c r="A7" s="17" t="s">
        <v>3</v>
      </c>
      <c r="B7" s="344" t="s">
        <v>94</v>
      </c>
      <c r="C7" s="345"/>
      <c r="D7" s="18"/>
      <c r="E7" s="343"/>
      <c r="F7" s="343"/>
    </row>
    <row r="8" spans="1:6" ht="15.75" x14ac:dyDescent="0.25">
      <c r="A8" s="17" t="s">
        <v>4</v>
      </c>
      <c r="B8" s="344" t="s">
        <v>66</v>
      </c>
      <c r="C8" s="345"/>
      <c r="D8" s="17" t="s">
        <v>48</v>
      </c>
      <c r="E8" s="343">
        <v>1</v>
      </c>
      <c r="F8" s="343"/>
    </row>
    <row r="9" spans="1:6" ht="15.75" x14ac:dyDescent="0.25">
      <c r="A9" s="17" t="s">
        <v>5</v>
      </c>
      <c r="B9" s="27" t="s">
        <v>97</v>
      </c>
      <c r="C9" s="23"/>
      <c r="D9" s="327"/>
      <c r="E9" s="328"/>
      <c r="F9" s="329"/>
    </row>
    <row r="10" spans="1:6" ht="15.75" x14ac:dyDescent="0.25">
      <c r="A10" s="17" t="s">
        <v>64</v>
      </c>
      <c r="B10" s="27" t="s">
        <v>96</v>
      </c>
      <c r="C10" s="23"/>
      <c r="D10" s="17" t="s">
        <v>65</v>
      </c>
      <c r="E10" s="19"/>
      <c r="F10" s="19" t="s">
        <v>95</v>
      </c>
    </row>
    <row r="11" spans="1:6" ht="15.75" x14ac:dyDescent="0.25">
      <c r="A11" s="19" t="s">
        <v>8</v>
      </c>
      <c r="B11" s="19" t="s">
        <v>9</v>
      </c>
      <c r="C11" s="19" t="s">
        <v>49</v>
      </c>
      <c r="D11" s="19" t="s">
        <v>19</v>
      </c>
      <c r="E11" s="330"/>
      <c r="F11" s="331"/>
    </row>
    <row r="12" spans="1:6" ht="15.75" x14ac:dyDescent="0.25">
      <c r="A12" s="19">
        <v>1</v>
      </c>
      <c r="B12" s="20" t="s">
        <v>11</v>
      </c>
      <c r="C12" s="19">
        <v>7</v>
      </c>
      <c r="D12" s="21" t="str">
        <f>IF(C12&gt;=18,"A1",IF(C12&gt;=16,"A2",IF(C12&gt;=14,"B1",IF(C12&gt;=12,"B2",IF(C12&gt;=10,"C1",IF(C12&gt;=8,"C2",IF(C12&gt;=6.5,"D","E")))))))</f>
        <v>D</v>
      </c>
      <c r="E12" s="332"/>
      <c r="F12" s="333"/>
    </row>
    <row r="13" spans="1:6" ht="15.75" x14ac:dyDescent="0.25">
      <c r="A13" s="19">
        <v>2</v>
      </c>
      <c r="B13" s="20" t="s">
        <v>12</v>
      </c>
      <c r="C13" s="19">
        <v>7.5</v>
      </c>
      <c r="D13" s="21" t="str">
        <f t="shared" ref="D13:D17" si="0">IF(C13&gt;=18,"A1",IF(C13&gt;=16,"A2",IF(C13&gt;=14,"B1",IF(C13&gt;=12,"B2",IF(C13&gt;=10,"C1",IF(C13&gt;=8,"C2",IF(C13&gt;=6.5,"D","E")))))))</f>
        <v>D</v>
      </c>
      <c r="E13" s="332"/>
      <c r="F13" s="333"/>
    </row>
    <row r="14" spans="1:6" ht="15.75" x14ac:dyDescent="0.25">
      <c r="A14" s="19">
        <v>3</v>
      </c>
      <c r="B14" s="20" t="s">
        <v>13</v>
      </c>
      <c r="C14" s="19">
        <v>1</v>
      </c>
      <c r="D14" s="21" t="str">
        <f t="shared" si="0"/>
        <v>E</v>
      </c>
      <c r="E14" s="332"/>
      <c r="F14" s="333"/>
    </row>
    <row r="15" spans="1:6" ht="15.75" x14ac:dyDescent="0.25">
      <c r="A15" s="19">
        <v>4</v>
      </c>
      <c r="B15" s="20" t="s">
        <v>22</v>
      </c>
      <c r="C15" s="19">
        <v>8</v>
      </c>
      <c r="D15" s="21" t="str">
        <f t="shared" si="0"/>
        <v>C2</v>
      </c>
      <c r="E15" s="332"/>
      <c r="F15" s="333"/>
    </row>
    <row r="16" spans="1:6" ht="15.75" x14ac:dyDescent="0.25">
      <c r="A16" s="19">
        <v>5</v>
      </c>
      <c r="B16" s="20" t="s">
        <v>37</v>
      </c>
      <c r="C16" s="19">
        <v>6.5</v>
      </c>
      <c r="D16" s="21" t="str">
        <f t="shared" si="0"/>
        <v>D</v>
      </c>
      <c r="E16" s="332"/>
      <c r="F16" s="333"/>
    </row>
    <row r="17" spans="1:6" ht="15.75" x14ac:dyDescent="0.25">
      <c r="A17" s="19">
        <v>6</v>
      </c>
      <c r="B17" s="20" t="s">
        <v>38</v>
      </c>
      <c r="C17" s="19">
        <v>2.5</v>
      </c>
      <c r="D17" s="21" t="str">
        <f t="shared" si="0"/>
        <v>E</v>
      </c>
      <c r="E17" s="332"/>
      <c r="F17" s="333"/>
    </row>
    <row r="18" spans="1:6" ht="15.75" x14ac:dyDescent="0.25">
      <c r="A18" s="17"/>
      <c r="B18" s="17"/>
      <c r="C18" s="19"/>
      <c r="D18" s="17"/>
      <c r="E18" s="332"/>
      <c r="F18" s="333"/>
    </row>
    <row r="19" spans="1:6" ht="15.75" x14ac:dyDescent="0.25">
      <c r="A19" s="17"/>
      <c r="B19" s="19" t="s">
        <v>10</v>
      </c>
      <c r="C19" s="19">
        <f>SUM(C12:C17)</f>
        <v>32.5</v>
      </c>
      <c r="D19" s="17"/>
      <c r="E19" s="332"/>
      <c r="F19" s="333"/>
    </row>
    <row r="20" spans="1:6" ht="15.75" x14ac:dyDescent="0.25">
      <c r="A20" s="17"/>
      <c r="B20" s="22" t="s">
        <v>51</v>
      </c>
      <c r="C20" s="47">
        <f>(C19/120*100)</f>
        <v>27.083333333333332</v>
      </c>
      <c r="D20" s="17"/>
      <c r="E20" s="334"/>
      <c r="F20" s="335"/>
    </row>
    <row r="21" spans="1:6" ht="15" customHeight="1" x14ac:dyDescent="0.25">
      <c r="A21" s="336" t="s">
        <v>173</v>
      </c>
      <c r="B21" s="336" t="s">
        <v>57</v>
      </c>
      <c r="C21" s="336"/>
      <c r="D21" s="337" t="s">
        <v>50</v>
      </c>
      <c r="E21" s="338"/>
      <c r="F21" s="339"/>
    </row>
    <row r="22" spans="1:6" ht="38.25" customHeight="1" x14ac:dyDescent="0.25">
      <c r="A22" s="336"/>
      <c r="B22" s="336"/>
      <c r="C22" s="336"/>
      <c r="D22" s="340"/>
      <c r="E22" s="341"/>
      <c r="F22" s="342"/>
    </row>
    <row r="24" spans="1:6" ht="15.75" x14ac:dyDescent="0.25">
      <c r="A24" s="17"/>
      <c r="B24" s="343" t="s">
        <v>0</v>
      </c>
      <c r="C24" s="343"/>
      <c r="D24" s="343"/>
      <c r="E24" s="343"/>
      <c r="F24" s="343"/>
    </row>
    <row r="25" spans="1:6" ht="15.75" x14ac:dyDescent="0.25">
      <c r="A25" s="17"/>
      <c r="B25" s="343" t="s">
        <v>1</v>
      </c>
      <c r="C25" s="343"/>
      <c r="D25" s="343"/>
      <c r="E25" s="343"/>
      <c r="F25" s="343"/>
    </row>
    <row r="26" spans="1:6" ht="15.75" x14ac:dyDescent="0.25">
      <c r="A26" s="17"/>
      <c r="B26" s="343" t="s">
        <v>2</v>
      </c>
      <c r="C26" s="343"/>
      <c r="D26" s="343"/>
      <c r="E26" s="343"/>
      <c r="F26" s="343"/>
    </row>
    <row r="27" spans="1:6" ht="15.75" x14ac:dyDescent="0.25">
      <c r="A27" s="17"/>
      <c r="B27" s="346" t="s">
        <v>47</v>
      </c>
      <c r="C27" s="346"/>
      <c r="D27" s="346"/>
      <c r="E27" s="346"/>
      <c r="F27" s="346"/>
    </row>
    <row r="28" spans="1:6" ht="15.75" x14ac:dyDescent="0.25">
      <c r="A28" s="17"/>
      <c r="B28" s="343" t="s">
        <v>58</v>
      </c>
      <c r="C28" s="343"/>
      <c r="D28" s="343"/>
      <c r="E28" s="343"/>
      <c r="F28" s="343"/>
    </row>
    <row r="29" spans="1:6" ht="15.75" x14ac:dyDescent="0.25">
      <c r="A29" s="343" t="s">
        <v>61</v>
      </c>
      <c r="B29" s="343"/>
      <c r="C29" s="343"/>
      <c r="D29" s="343"/>
      <c r="E29" s="343"/>
      <c r="F29" s="343"/>
    </row>
    <row r="30" spans="1:6" ht="15.75" x14ac:dyDescent="0.25">
      <c r="A30" s="17" t="s">
        <v>3</v>
      </c>
      <c r="B30" s="344" t="s">
        <v>94</v>
      </c>
      <c r="C30" s="345"/>
      <c r="D30" s="18"/>
      <c r="E30" s="343"/>
      <c r="F30" s="343"/>
    </row>
    <row r="31" spans="1:6" ht="15.75" x14ac:dyDescent="0.25">
      <c r="A31" s="17" t="s">
        <v>4</v>
      </c>
      <c r="B31" s="344" t="s">
        <v>67</v>
      </c>
      <c r="C31" s="345"/>
      <c r="D31" s="17" t="s">
        <v>48</v>
      </c>
      <c r="E31" s="343">
        <v>2</v>
      </c>
      <c r="F31" s="343"/>
    </row>
    <row r="32" spans="1:6" ht="15.75" x14ac:dyDescent="0.25">
      <c r="A32" s="17" t="s">
        <v>5</v>
      </c>
      <c r="B32" s="27" t="s">
        <v>100</v>
      </c>
      <c r="C32" s="23"/>
      <c r="D32" s="327"/>
      <c r="E32" s="328"/>
      <c r="F32" s="329"/>
    </row>
    <row r="33" spans="1:6" ht="15.75" x14ac:dyDescent="0.25">
      <c r="A33" s="17" t="s">
        <v>64</v>
      </c>
      <c r="B33" s="27" t="s">
        <v>99</v>
      </c>
      <c r="C33" s="23"/>
      <c r="D33" s="17" t="s">
        <v>65</v>
      </c>
      <c r="E33" s="19"/>
      <c r="F33" s="19" t="s">
        <v>98</v>
      </c>
    </row>
    <row r="34" spans="1:6" ht="15.75" x14ac:dyDescent="0.25">
      <c r="A34" s="19" t="s">
        <v>8</v>
      </c>
      <c r="B34" s="19" t="s">
        <v>9</v>
      </c>
      <c r="C34" s="19" t="s">
        <v>49</v>
      </c>
      <c r="D34" s="19" t="s">
        <v>19</v>
      </c>
      <c r="E34" s="330"/>
      <c r="F34" s="331"/>
    </row>
    <row r="35" spans="1:6" ht="15.75" x14ac:dyDescent="0.25">
      <c r="A35" s="19">
        <v>1</v>
      </c>
      <c r="B35" s="20" t="s">
        <v>11</v>
      </c>
      <c r="C35" s="12">
        <v>4</v>
      </c>
      <c r="D35" s="21" t="str">
        <f>IF(C35&gt;=18,"A1",IF(C35&gt;=16,"A2",IF(C35&gt;=14,"B1",IF(C35&gt;=12,"B2",IF(C35&gt;=10,"C1",IF(C35&gt;=8,"C2",IF(C35&gt;=6.5,"D","E")))))))</f>
        <v>E</v>
      </c>
      <c r="E35" s="332"/>
      <c r="F35" s="333"/>
    </row>
    <row r="36" spans="1:6" ht="15.75" x14ac:dyDescent="0.25">
      <c r="A36" s="19">
        <v>2</v>
      </c>
      <c r="B36" s="20" t="s">
        <v>12</v>
      </c>
      <c r="C36" s="12">
        <v>11.5</v>
      </c>
      <c r="D36" s="21" t="str">
        <f t="shared" ref="D36:D40" si="1">IF(C36&gt;=18,"A1",IF(C36&gt;=16,"A2",IF(C36&gt;=14,"B1",IF(C36&gt;=12,"B2",IF(C36&gt;=10,"C1",IF(C36&gt;=8,"C2",IF(C36&gt;=6.5,"D","E")))))))</f>
        <v>C1</v>
      </c>
      <c r="E36" s="332"/>
      <c r="F36" s="333"/>
    </row>
    <row r="37" spans="1:6" ht="15.75" x14ac:dyDescent="0.25">
      <c r="A37" s="19">
        <v>3</v>
      </c>
      <c r="B37" s="20" t="s">
        <v>13</v>
      </c>
      <c r="C37" s="12">
        <v>5</v>
      </c>
      <c r="D37" s="21" t="str">
        <f t="shared" si="1"/>
        <v>E</v>
      </c>
      <c r="E37" s="332"/>
      <c r="F37" s="333"/>
    </row>
    <row r="38" spans="1:6" ht="15.75" x14ac:dyDescent="0.25">
      <c r="A38" s="19">
        <v>4</v>
      </c>
      <c r="B38" s="20" t="s">
        <v>22</v>
      </c>
      <c r="C38" s="12">
        <v>10.5</v>
      </c>
      <c r="D38" s="21" t="str">
        <f t="shared" si="1"/>
        <v>C1</v>
      </c>
      <c r="E38" s="332"/>
      <c r="F38" s="333"/>
    </row>
    <row r="39" spans="1:6" ht="15.75" x14ac:dyDescent="0.25">
      <c r="A39" s="19">
        <v>5</v>
      </c>
      <c r="B39" s="20" t="s">
        <v>37</v>
      </c>
      <c r="C39" s="12">
        <v>11.5</v>
      </c>
      <c r="D39" s="21" t="str">
        <f t="shared" si="1"/>
        <v>C1</v>
      </c>
      <c r="E39" s="332"/>
      <c r="F39" s="333"/>
    </row>
    <row r="40" spans="1:6" ht="15.75" x14ac:dyDescent="0.25">
      <c r="A40" s="19">
        <v>6</v>
      </c>
      <c r="B40" s="20" t="s">
        <v>38</v>
      </c>
      <c r="C40" s="12">
        <v>3</v>
      </c>
      <c r="D40" s="21" t="str">
        <f t="shared" si="1"/>
        <v>E</v>
      </c>
      <c r="E40" s="332"/>
      <c r="F40" s="333"/>
    </row>
    <row r="41" spans="1:6" ht="15.75" x14ac:dyDescent="0.25">
      <c r="A41" s="17"/>
      <c r="B41" s="17"/>
      <c r="C41" s="19"/>
      <c r="D41" s="17"/>
      <c r="E41" s="332"/>
      <c r="F41" s="333"/>
    </row>
    <row r="42" spans="1:6" ht="15.75" x14ac:dyDescent="0.25">
      <c r="A42" s="17"/>
      <c r="B42" s="19" t="s">
        <v>10</v>
      </c>
      <c r="C42" s="19">
        <f>SUM(C35:C40)</f>
        <v>45.5</v>
      </c>
      <c r="D42" s="17"/>
      <c r="E42" s="332"/>
      <c r="F42" s="333"/>
    </row>
    <row r="43" spans="1:6" ht="15.75" x14ac:dyDescent="0.25">
      <c r="A43" s="17"/>
      <c r="B43" s="22" t="s">
        <v>51</v>
      </c>
      <c r="C43" s="47">
        <f>(C42/120*100)</f>
        <v>37.916666666666664</v>
      </c>
      <c r="D43" s="17"/>
      <c r="E43" s="334"/>
      <c r="F43" s="335"/>
    </row>
    <row r="44" spans="1:6" ht="15" customHeight="1" x14ac:dyDescent="0.25">
      <c r="A44" s="336" t="s">
        <v>173</v>
      </c>
      <c r="B44" s="336" t="s">
        <v>57</v>
      </c>
      <c r="C44" s="336"/>
      <c r="D44" s="337" t="s">
        <v>50</v>
      </c>
      <c r="E44" s="338"/>
      <c r="F44" s="339"/>
    </row>
    <row r="45" spans="1:6" ht="15" customHeight="1" x14ac:dyDescent="0.25">
      <c r="A45" s="336"/>
      <c r="B45" s="336"/>
      <c r="C45" s="336"/>
      <c r="D45" s="340"/>
      <c r="E45" s="341"/>
      <c r="F45" s="342"/>
    </row>
    <row r="48" spans="1:6" ht="15.75" x14ac:dyDescent="0.25">
      <c r="A48" s="17"/>
      <c r="B48" s="343" t="s">
        <v>0</v>
      </c>
      <c r="C48" s="343"/>
      <c r="D48" s="343"/>
      <c r="E48" s="343"/>
      <c r="F48" s="343"/>
    </row>
    <row r="49" spans="1:6" ht="15.75" x14ac:dyDescent="0.25">
      <c r="A49" s="17"/>
      <c r="B49" s="343" t="s">
        <v>1</v>
      </c>
      <c r="C49" s="343"/>
      <c r="D49" s="343"/>
      <c r="E49" s="343"/>
      <c r="F49" s="343"/>
    </row>
    <row r="50" spans="1:6" ht="15.75" x14ac:dyDescent="0.25">
      <c r="A50" s="17"/>
      <c r="B50" s="343" t="s">
        <v>2</v>
      </c>
      <c r="C50" s="343"/>
      <c r="D50" s="343"/>
      <c r="E50" s="343"/>
      <c r="F50" s="343"/>
    </row>
    <row r="51" spans="1:6" ht="15.75" x14ac:dyDescent="0.25">
      <c r="A51" s="17"/>
      <c r="B51" s="346" t="s">
        <v>47</v>
      </c>
      <c r="C51" s="346"/>
      <c r="D51" s="346"/>
      <c r="E51" s="346"/>
      <c r="F51" s="346"/>
    </row>
    <row r="52" spans="1:6" ht="15.75" x14ac:dyDescent="0.25">
      <c r="A52" s="17"/>
      <c r="B52" s="343" t="s">
        <v>58</v>
      </c>
      <c r="C52" s="343"/>
      <c r="D52" s="343"/>
      <c r="E52" s="343"/>
      <c r="F52" s="343"/>
    </row>
    <row r="53" spans="1:6" ht="15.75" x14ac:dyDescent="0.25">
      <c r="A53" s="343" t="s">
        <v>61</v>
      </c>
      <c r="B53" s="343"/>
      <c r="C53" s="343"/>
      <c r="D53" s="343"/>
      <c r="E53" s="343"/>
      <c r="F53" s="343"/>
    </row>
    <row r="54" spans="1:6" ht="15.75" x14ac:dyDescent="0.25">
      <c r="A54" s="17" t="s">
        <v>3</v>
      </c>
      <c r="B54" s="344" t="s">
        <v>94</v>
      </c>
      <c r="C54" s="345"/>
      <c r="D54" s="18"/>
      <c r="E54" s="343"/>
      <c r="F54" s="343"/>
    </row>
    <row r="55" spans="1:6" ht="15.75" x14ac:dyDescent="0.25">
      <c r="A55" s="17" t="s">
        <v>4</v>
      </c>
      <c r="B55" s="344" t="s">
        <v>68</v>
      </c>
      <c r="C55" s="345"/>
      <c r="D55" s="17" t="s">
        <v>48</v>
      </c>
      <c r="E55" s="343">
        <v>3</v>
      </c>
      <c r="F55" s="343"/>
    </row>
    <row r="56" spans="1:6" ht="15.75" x14ac:dyDescent="0.25">
      <c r="A56" s="17" t="s">
        <v>5</v>
      </c>
      <c r="B56" s="27" t="s">
        <v>103</v>
      </c>
      <c r="C56" s="23"/>
      <c r="D56" s="327"/>
      <c r="E56" s="328"/>
      <c r="F56" s="329"/>
    </row>
    <row r="57" spans="1:6" ht="15.75" x14ac:dyDescent="0.25">
      <c r="A57" s="17" t="s">
        <v>64</v>
      </c>
      <c r="B57" s="27" t="s">
        <v>102</v>
      </c>
      <c r="C57" s="23"/>
      <c r="D57" s="17" t="s">
        <v>65</v>
      </c>
      <c r="E57" s="19"/>
      <c r="F57" s="19" t="s">
        <v>101</v>
      </c>
    </row>
    <row r="58" spans="1:6" ht="15.75" x14ac:dyDescent="0.25">
      <c r="A58" s="19" t="s">
        <v>8</v>
      </c>
      <c r="B58" s="19" t="s">
        <v>9</v>
      </c>
      <c r="C58" s="19" t="s">
        <v>49</v>
      </c>
      <c r="D58" s="19" t="s">
        <v>19</v>
      </c>
      <c r="E58" s="330"/>
      <c r="F58" s="331"/>
    </row>
    <row r="59" spans="1:6" ht="15.75" x14ac:dyDescent="0.25">
      <c r="A59" s="19">
        <v>1</v>
      </c>
      <c r="B59" s="20" t="s">
        <v>11</v>
      </c>
      <c r="C59" s="12">
        <v>9.5</v>
      </c>
      <c r="D59" s="21" t="str">
        <f>IF(C59&gt;=18,"A1",IF(C59&gt;=16,"A2",IF(C59&gt;=14,"B1",IF(C59&gt;=12,"B2",IF(C59&gt;=10,"C1",IF(C59&gt;=8,"C2",IF(C59&gt;=6.5,"D","E")))))))</f>
        <v>C2</v>
      </c>
      <c r="E59" s="332"/>
      <c r="F59" s="333"/>
    </row>
    <row r="60" spans="1:6" ht="15.75" x14ac:dyDescent="0.25">
      <c r="A60" s="19">
        <v>2</v>
      </c>
      <c r="B60" s="20" t="s">
        <v>12</v>
      </c>
      <c r="C60" s="12">
        <v>13</v>
      </c>
      <c r="D60" s="21" t="str">
        <f t="shared" ref="D60:D64" si="2">IF(C60&gt;=18,"A1",IF(C60&gt;=16,"A2",IF(C60&gt;=14,"B1",IF(C60&gt;=12,"B2",IF(C60&gt;=10,"C1",IF(C60&gt;=8,"C2",IF(C60&gt;=6.5,"D","E")))))))</f>
        <v>B2</v>
      </c>
      <c r="E60" s="332"/>
      <c r="F60" s="333"/>
    </row>
    <row r="61" spans="1:6" ht="15.75" x14ac:dyDescent="0.25">
      <c r="A61" s="19">
        <v>3</v>
      </c>
      <c r="B61" s="20" t="s">
        <v>13</v>
      </c>
      <c r="C61" s="12">
        <v>9</v>
      </c>
      <c r="D61" s="21" t="str">
        <f t="shared" si="2"/>
        <v>C2</v>
      </c>
      <c r="E61" s="332"/>
      <c r="F61" s="333"/>
    </row>
    <row r="62" spans="1:6" ht="15.75" x14ac:dyDescent="0.25">
      <c r="A62" s="19">
        <v>4</v>
      </c>
      <c r="B62" s="20" t="s">
        <v>22</v>
      </c>
      <c r="C62" s="12">
        <v>13</v>
      </c>
      <c r="D62" s="21" t="str">
        <f t="shared" si="2"/>
        <v>B2</v>
      </c>
      <c r="E62" s="332"/>
      <c r="F62" s="333"/>
    </row>
    <row r="63" spans="1:6" ht="15.75" x14ac:dyDescent="0.25">
      <c r="A63" s="19">
        <v>5</v>
      </c>
      <c r="B63" s="20" t="s">
        <v>37</v>
      </c>
      <c r="C63" s="12">
        <v>13</v>
      </c>
      <c r="D63" s="21" t="str">
        <f t="shared" si="2"/>
        <v>B2</v>
      </c>
      <c r="E63" s="332"/>
      <c r="F63" s="333"/>
    </row>
    <row r="64" spans="1:6" ht="15.75" x14ac:dyDescent="0.25">
      <c r="A64" s="19">
        <v>6</v>
      </c>
      <c r="B64" s="20" t="s">
        <v>38</v>
      </c>
      <c r="C64" s="12">
        <v>14.5</v>
      </c>
      <c r="D64" s="21" t="str">
        <f t="shared" si="2"/>
        <v>B1</v>
      </c>
      <c r="E64" s="332"/>
      <c r="F64" s="333"/>
    </row>
    <row r="65" spans="1:6" ht="15.75" x14ac:dyDescent="0.25">
      <c r="A65" s="17"/>
      <c r="B65" s="17"/>
      <c r="C65" s="19"/>
      <c r="D65" s="17"/>
      <c r="E65" s="332"/>
      <c r="F65" s="333"/>
    </row>
    <row r="66" spans="1:6" ht="15.75" x14ac:dyDescent="0.25">
      <c r="A66" s="17"/>
      <c r="B66" s="19" t="s">
        <v>10</v>
      </c>
      <c r="C66" s="19">
        <f>SUM(C59:C64)</f>
        <v>72</v>
      </c>
      <c r="D66" s="17"/>
      <c r="E66" s="332"/>
      <c r="F66" s="333"/>
    </row>
    <row r="67" spans="1:6" ht="15.75" x14ac:dyDescent="0.25">
      <c r="A67" s="17"/>
      <c r="B67" s="22" t="s">
        <v>51</v>
      </c>
      <c r="C67" s="47">
        <f>(C66/120*100)</f>
        <v>60</v>
      </c>
      <c r="D67" s="17"/>
      <c r="E67" s="334"/>
      <c r="F67" s="335"/>
    </row>
    <row r="68" spans="1:6" ht="15" customHeight="1" x14ac:dyDescent="0.25">
      <c r="A68" s="336" t="s">
        <v>173</v>
      </c>
      <c r="B68" s="336" t="s">
        <v>57</v>
      </c>
      <c r="C68" s="336"/>
      <c r="D68" s="337" t="s">
        <v>50</v>
      </c>
      <c r="E68" s="338"/>
      <c r="F68" s="339"/>
    </row>
    <row r="69" spans="1:6" ht="15" customHeight="1" x14ac:dyDescent="0.25">
      <c r="A69" s="336"/>
      <c r="B69" s="336"/>
      <c r="C69" s="336"/>
      <c r="D69" s="340"/>
      <c r="E69" s="341"/>
      <c r="F69" s="342"/>
    </row>
    <row r="72" spans="1:6" ht="15.75" x14ac:dyDescent="0.25">
      <c r="A72" s="17"/>
      <c r="B72" s="343" t="s">
        <v>0</v>
      </c>
      <c r="C72" s="343"/>
      <c r="D72" s="343"/>
      <c r="E72" s="343"/>
      <c r="F72" s="343"/>
    </row>
    <row r="73" spans="1:6" ht="15.75" x14ac:dyDescent="0.25">
      <c r="A73" s="17"/>
      <c r="B73" s="343" t="s">
        <v>1</v>
      </c>
      <c r="C73" s="343"/>
      <c r="D73" s="343"/>
      <c r="E73" s="343"/>
      <c r="F73" s="343"/>
    </row>
    <row r="74" spans="1:6" ht="15.75" x14ac:dyDescent="0.25">
      <c r="A74" s="17"/>
      <c r="B74" s="343" t="s">
        <v>2</v>
      </c>
      <c r="C74" s="343"/>
      <c r="D74" s="343"/>
      <c r="E74" s="343"/>
      <c r="F74" s="343"/>
    </row>
    <row r="75" spans="1:6" ht="15.75" x14ac:dyDescent="0.25">
      <c r="A75" s="17"/>
      <c r="B75" s="346" t="s">
        <v>47</v>
      </c>
      <c r="C75" s="346"/>
      <c r="D75" s="346"/>
      <c r="E75" s="346"/>
      <c r="F75" s="346"/>
    </row>
    <row r="76" spans="1:6" ht="15.75" x14ac:dyDescent="0.25">
      <c r="A76" s="17"/>
      <c r="B76" s="343" t="s">
        <v>58</v>
      </c>
      <c r="C76" s="343"/>
      <c r="D76" s="343"/>
      <c r="E76" s="343"/>
      <c r="F76" s="343"/>
    </row>
    <row r="77" spans="1:6" ht="15.75" x14ac:dyDescent="0.25">
      <c r="A77" s="343" t="s">
        <v>61</v>
      </c>
      <c r="B77" s="343"/>
      <c r="C77" s="343"/>
      <c r="D77" s="343"/>
      <c r="E77" s="343"/>
      <c r="F77" s="343"/>
    </row>
    <row r="78" spans="1:6" ht="15.75" x14ac:dyDescent="0.25">
      <c r="A78" s="17" t="s">
        <v>3</v>
      </c>
      <c r="B78" s="344" t="s">
        <v>94</v>
      </c>
      <c r="C78" s="345"/>
      <c r="D78" s="18"/>
      <c r="E78" s="343"/>
      <c r="F78" s="343"/>
    </row>
    <row r="79" spans="1:6" ht="15.75" x14ac:dyDescent="0.25">
      <c r="A79" s="17" t="s">
        <v>4</v>
      </c>
      <c r="B79" s="344" t="s">
        <v>69</v>
      </c>
      <c r="C79" s="345"/>
      <c r="D79" s="17" t="s">
        <v>48</v>
      </c>
      <c r="E79" s="343">
        <v>4</v>
      </c>
      <c r="F79" s="343"/>
    </row>
    <row r="80" spans="1:6" ht="15.75" x14ac:dyDescent="0.25">
      <c r="A80" s="17" t="s">
        <v>5</v>
      </c>
      <c r="B80" s="27" t="s">
        <v>104</v>
      </c>
      <c r="C80" s="23"/>
      <c r="D80" s="327"/>
      <c r="E80" s="328"/>
      <c r="F80" s="329"/>
    </row>
    <row r="81" spans="1:6" ht="15.75" x14ac:dyDescent="0.25">
      <c r="A81" s="17" t="s">
        <v>64</v>
      </c>
      <c r="B81" s="27" t="s">
        <v>105</v>
      </c>
      <c r="C81" s="23"/>
      <c r="D81" s="17" t="s">
        <v>65</v>
      </c>
      <c r="E81" s="19"/>
      <c r="F81" s="19" t="s">
        <v>106</v>
      </c>
    </row>
    <row r="82" spans="1:6" ht="15.75" x14ac:dyDescent="0.25">
      <c r="A82" s="19" t="s">
        <v>8</v>
      </c>
      <c r="B82" s="19" t="s">
        <v>9</v>
      </c>
      <c r="C82" s="19" t="s">
        <v>49</v>
      </c>
      <c r="D82" s="19" t="s">
        <v>19</v>
      </c>
      <c r="E82" s="330"/>
      <c r="F82" s="331"/>
    </row>
    <row r="83" spans="1:6" ht="15.75" x14ac:dyDescent="0.25">
      <c r="A83" s="19">
        <v>1</v>
      </c>
      <c r="B83" s="20" t="s">
        <v>11</v>
      </c>
      <c r="C83" s="12">
        <v>7.5</v>
      </c>
      <c r="D83" s="21" t="str">
        <f>IF(C83&gt;=18,"A1",IF(C83&gt;=16,"A2",IF(C83&gt;=14,"B1",IF(C83&gt;=12,"B2",IF(C83&gt;=10,"C1",IF(C83&gt;=8,"C2",IF(C83&gt;=6.5,"D","E")))))))</f>
        <v>D</v>
      </c>
      <c r="E83" s="332"/>
      <c r="F83" s="333"/>
    </row>
    <row r="84" spans="1:6" ht="15.75" x14ac:dyDescent="0.25">
      <c r="A84" s="19">
        <v>2</v>
      </c>
      <c r="B84" s="20" t="s">
        <v>12</v>
      </c>
      <c r="C84" s="12">
        <v>7.5</v>
      </c>
      <c r="D84" s="21" t="str">
        <f t="shared" ref="D84:D88" si="3">IF(C84&gt;=18,"A1",IF(C84&gt;=16,"A2",IF(C84&gt;=14,"B1",IF(C84&gt;=12,"B2",IF(C84&gt;=10,"C1",IF(C84&gt;=8,"C2",IF(C84&gt;=6.5,"D","E")))))))</f>
        <v>D</v>
      </c>
      <c r="E84" s="332"/>
      <c r="F84" s="333"/>
    </row>
    <row r="85" spans="1:6" ht="15.75" x14ac:dyDescent="0.25">
      <c r="A85" s="19">
        <v>3</v>
      </c>
      <c r="B85" s="20" t="s">
        <v>13</v>
      </c>
      <c r="C85" s="12">
        <v>7</v>
      </c>
      <c r="D85" s="21" t="str">
        <f t="shared" si="3"/>
        <v>D</v>
      </c>
      <c r="E85" s="332"/>
      <c r="F85" s="333"/>
    </row>
    <row r="86" spans="1:6" ht="15.75" x14ac:dyDescent="0.25">
      <c r="A86" s="19">
        <v>4</v>
      </c>
      <c r="B86" s="20" t="s">
        <v>22</v>
      </c>
      <c r="C86" s="12">
        <v>7</v>
      </c>
      <c r="D86" s="21" t="str">
        <f t="shared" si="3"/>
        <v>D</v>
      </c>
      <c r="E86" s="332"/>
      <c r="F86" s="333"/>
    </row>
    <row r="87" spans="1:6" ht="15.75" x14ac:dyDescent="0.25">
      <c r="A87" s="19">
        <v>5</v>
      </c>
      <c r="B87" s="20" t="s">
        <v>37</v>
      </c>
      <c r="C87" s="12">
        <v>4.5</v>
      </c>
      <c r="D87" s="21" t="str">
        <f t="shared" si="3"/>
        <v>E</v>
      </c>
      <c r="E87" s="332"/>
      <c r="F87" s="333"/>
    </row>
    <row r="88" spans="1:6" ht="15.75" x14ac:dyDescent="0.25">
      <c r="A88" s="19">
        <v>6</v>
      </c>
      <c r="B88" s="20" t="s">
        <v>38</v>
      </c>
      <c r="C88" s="12">
        <v>8.5</v>
      </c>
      <c r="D88" s="21" t="str">
        <f t="shared" si="3"/>
        <v>C2</v>
      </c>
      <c r="E88" s="332"/>
      <c r="F88" s="333"/>
    </row>
    <row r="89" spans="1:6" ht="15.75" x14ac:dyDescent="0.25">
      <c r="A89" s="17"/>
      <c r="B89" s="17"/>
      <c r="C89" s="19"/>
      <c r="D89" s="17"/>
      <c r="E89" s="332"/>
      <c r="F89" s="333"/>
    </row>
    <row r="90" spans="1:6" ht="15.75" x14ac:dyDescent="0.25">
      <c r="A90" s="17"/>
      <c r="B90" s="19" t="s">
        <v>10</v>
      </c>
      <c r="C90" s="19">
        <f>SUM(C83:C88)</f>
        <v>42</v>
      </c>
      <c r="D90" s="17"/>
      <c r="E90" s="332"/>
      <c r="F90" s="333"/>
    </row>
    <row r="91" spans="1:6" ht="15.75" x14ac:dyDescent="0.25">
      <c r="A91" s="17"/>
      <c r="B91" s="22" t="s">
        <v>51</v>
      </c>
      <c r="C91" s="47">
        <f>(C90/120*100)</f>
        <v>35</v>
      </c>
      <c r="D91" s="17"/>
      <c r="E91" s="334"/>
      <c r="F91" s="335"/>
    </row>
    <row r="92" spans="1:6" ht="15" customHeight="1" x14ac:dyDescent="0.25">
      <c r="A92" s="336" t="s">
        <v>173</v>
      </c>
      <c r="B92" s="336" t="s">
        <v>57</v>
      </c>
      <c r="C92" s="336"/>
      <c r="D92" s="337" t="s">
        <v>50</v>
      </c>
      <c r="E92" s="338"/>
      <c r="F92" s="339"/>
    </row>
    <row r="93" spans="1:6" ht="15" customHeight="1" x14ac:dyDescent="0.25">
      <c r="A93" s="336"/>
      <c r="B93" s="336"/>
      <c r="C93" s="336"/>
      <c r="D93" s="340"/>
      <c r="E93" s="341"/>
      <c r="F93" s="342"/>
    </row>
    <row r="95" spans="1:6" ht="15.75" x14ac:dyDescent="0.25">
      <c r="A95" s="17"/>
      <c r="B95" s="343" t="s">
        <v>0</v>
      </c>
      <c r="C95" s="343"/>
      <c r="D95" s="343"/>
      <c r="E95" s="343"/>
      <c r="F95" s="343"/>
    </row>
    <row r="96" spans="1:6" ht="15.75" x14ac:dyDescent="0.25">
      <c r="A96" s="17"/>
      <c r="B96" s="343" t="s">
        <v>1</v>
      </c>
      <c r="C96" s="343"/>
      <c r="D96" s="343"/>
      <c r="E96" s="343"/>
      <c r="F96" s="343"/>
    </row>
    <row r="97" spans="1:6" ht="15.75" x14ac:dyDescent="0.25">
      <c r="A97" s="17"/>
      <c r="B97" s="343" t="s">
        <v>2</v>
      </c>
      <c r="C97" s="343"/>
      <c r="D97" s="343"/>
      <c r="E97" s="343"/>
      <c r="F97" s="343"/>
    </row>
    <row r="98" spans="1:6" ht="15.75" x14ac:dyDescent="0.25">
      <c r="A98" s="17"/>
      <c r="B98" s="346" t="s">
        <v>47</v>
      </c>
      <c r="C98" s="346"/>
      <c r="D98" s="346"/>
      <c r="E98" s="346"/>
      <c r="F98" s="346"/>
    </row>
    <row r="99" spans="1:6" ht="15.75" x14ac:dyDescent="0.25">
      <c r="A99" s="17"/>
      <c r="B99" s="343" t="s">
        <v>58</v>
      </c>
      <c r="C99" s="343"/>
      <c r="D99" s="343"/>
      <c r="E99" s="343"/>
      <c r="F99" s="343"/>
    </row>
    <row r="100" spans="1:6" ht="15.75" x14ac:dyDescent="0.25">
      <c r="A100" s="343" t="s">
        <v>61</v>
      </c>
      <c r="B100" s="343"/>
      <c r="C100" s="343"/>
      <c r="D100" s="343"/>
      <c r="E100" s="343"/>
      <c r="F100" s="343"/>
    </row>
    <row r="101" spans="1:6" ht="15.75" x14ac:dyDescent="0.25">
      <c r="A101" s="17" t="s">
        <v>3</v>
      </c>
      <c r="B101" s="344" t="s">
        <v>94</v>
      </c>
      <c r="C101" s="345"/>
      <c r="D101" s="18"/>
      <c r="E101" s="343"/>
      <c r="F101" s="343"/>
    </row>
    <row r="102" spans="1:6" ht="15.75" x14ac:dyDescent="0.25">
      <c r="A102" s="17" t="s">
        <v>4</v>
      </c>
      <c r="B102" s="344" t="s">
        <v>70</v>
      </c>
      <c r="C102" s="345"/>
      <c r="D102" s="17" t="s">
        <v>48</v>
      </c>
      <c r="E102" s="343">
        <v>5</v>
      </c>
      <c r="F102" s="343"/>
    </row>
    <row r="103" spans="1:6" ht="15.75" x14ac:dyDescent="0.25">
      <c r="A103" s="17" t="s">
        <v>5</v>
      </c>
      <c r="B103" s="27" t="s">
        <v>107</v>
      </c>
      <c r="C103" s="23"/>
      <c r="D103" s="327"/>
      <c r="E103" s="328"/>
      <c r="F103" s="329"/>
    </row>
    <row r="104" spans="1:6" ht="15.75" x14ac:dyDescent="0.25">
      <c r="A104" s="17" t="s">
        <v>64</v>
      </c>
      <c r="B104" s="27" t="s">
        <v>108</v>
      </c>
      <c r="C104" s="23"/>
      <c r="D104" s="17" t="s">
        <v>65</v>
      </c>
      <c r="E104" s="19"/>
      <c r="F104" s="19" t="s">
        <v>109</v>
      </c>
    </row>
    <row r="105" spans="1:6" ht="15.75" x14ac:dyDescent="0.25">
      <c r="A105" s="19" t="s">
        <v>8</v>
      </c>
      <c r="B105" s="19" t="s">
        <v>9</v>
      </c>
      <c r="C105" s="19" t="s">
        <v>49</v>
      </c>
      <c r="D105" s="19" t="s">
        <v>19</v>
      </c>
      <c r="E105" s="330"/>
      <c r="F105" s="331"/>
    </row>
    <row r="106" spans="1:6" ht="15.75" x14ac:dyDescent="0.25">
      <c r="A106" s="19">
        <v>1</v>
      </c>
      <c r="B106" s="20" t="s">
        <v>11</v>
      </c>
      <c r="C106" s="12">
        <v>5.5</v>
      </c>
      <c r="D106" s="21" t="str">
        <f>IF(C106&gt;=18,"A1",IF(C106&gt;=16,"A2",IF(C106&gt;=14,"B1",IF(C106&gt;=12,"B2",IF(C106&gt;=10,"C1",IF(C106&gt;=8,"C2",IF(C106&gt;=6.5,"D","E")))))))</f>
        <v>E</v>
      </c>
      <c r="E106" s="332"/>
      <c r="F106" s="333"/>
    </row>
    <row r="107" spans="1:6" ht="15.75" x14ac:dyDescent="0.25">
      <c r="A107" s="19">
        <v>2</v>
      </c>
      <c r="B107" s="20" t="s">
        <v>12</v>
      </c>
      <c r="C107" s="12">
        <v>9</v>
      </c>
      <c r="D107" s="21" t="str">
        <f t="shared" ref="D107:D111" si="4">IF(C107&gt;=18,"A1",IF(C107&gt;=16,"A2",IF(C107&gt;=14,"B1",IF(C107&gt;=12,"B2",IF(C107&gt;=10,"C1",IF(C107&gt;=8,"C2",IF(C107&gt;=6.5,"D","E")))))))</f>
        <v>C2</v>
      </c>
      <c r="E107" s="332"/>
      <c r="F107" s="333"/>
    </row>
    <row r="108" spans="1:6" ht="15.75" x14ac:dyDescent="0.25">
      <c r="A108" s="19">
        <v>3</v>
      </c>
      <c r="B108" s="20" t="s">
        <v>13</v>
      </c>
      <c r="C108" s="12">
        <v>4</v>
      </c>
      <c r="D108" s="21" t="str">
        <f t="shared" si="4"/>
        <v>E</v>
      </c>
      <c r="E108" s="332"/>
      <c r="F108" s="333"/>
    </row>
    <row r="109" spans="1:6" ht="15.75" x14ac:dyDescent="0.25">
      <c r="A109" s="19">
        <v>4</v>
      </c>
      <c r="B109" s="20" t="s">
        <v>22</v>
      </c>
      <c r="C109" s="12">
        <v>8</v>
      </c>
      <c r="D109" s="21" t="str">
        <f t="shared" si="4"/>
        <v>C2</v>
      </c>
      <c r="E109" s="332"/>
      <c r="F109" s="333"/>
    </row>
    <row r="110" spans="1:6" ht="15.75" x14ac:dyDescent="0.25">
      <c r="A110" s="19">
        <v>5</v>
      </c>
      <c r="B110" s="20" t="s">
        <v>37</v>
      </c>
      <c r="C110" s="12">
        <v>7.25</v>
      </c>
      <c r="D110" s="21" t="str">
        <f t="shared" si="4"/>
        <v>D</v>
      </c>
      <c r="E110" s="332"/>
      <c r="F110" s="333"/>
    </row>
    <row r="111" spans="1:6" ht="15.75" x14ac:dyDescent="0.25">
      <c r="A111" s="19">
        <v>6</v>
      </c>
      <c r="B111" s="20" t="s">
        <v>38</v>
      </c>
      <c r="C111" s="12">
        <v>1</v>
      </c>
      <c r="D111" s="21" t="str">
        <f t="shared" si="4"/>
        <v>E</v>
      </c>
      <c r="E111" s="332"/>
      <c r="F111" s="333"/>
    </row>
    <row r="112" spans="1:6" ht="15.75" x14ac:dyDescent="0.25">
      <c r="A112" s="17"/>
      <c r="B112" s="17"/>
      <c r="C112" s="19"/>
      <c r="D112" s="17"/>
      <c r="E112" s="332"/>
      <c r="F112" s="333"/>
    </row>
    <row r="113" spans="1:6" ht="15.75" x14ac:dyDescent="0.25">
      <c r="A113" s="17"/>
      <c r="B113" s="19" t="s">
        <v>10</v>
      </c>
      <c r="C113" s="19">
        <f>SUM(C106:C111)</f>
        <v>34.75</v>
      </c>
      <c r="D113" s="17"/>
      <c r="E113" s="332"/>
      <c r="F113" s="333"/>
    </row>
    <row r="114" spans="1:6" ht="15.75" x14ac:dyDescent="0.25">
      <c r="A114" s="17"/>
      <c r="B114" s="22" t="s">
        <v>51</v>
      </c>
      <c r="C114" s="47">
        <f>(C113/120*100)</f>
        <v>28.958333333333336</v>
      </c>
      <c r="D114" s="17"/>
      <c r="E114" s="334"/>
      <c r="F114" s="335"/>
    </row>
    <row r="115" spans="1:6" ht="15" customHeight="1" x14ac:dyDescent="0.25">
      <c r="A115" s="336" t="s">
        <v>173</v>
      </c>
      <c r="B115" s="336" t="s">
        <v>57</v>
      </c>
      <c r="C115" s="336"/>
      <c r="D115" s="337" t="s">
        <v>50</v>
      </c>
      <c r="E115" s="338"/>
      <c r="F115" s="339"/>
    </row>
    <row r="116" spans="1:6" ht="15" customHeight="1" x14ac:dyDescent="0.25">
      <c r="A116" s="336"/>
      <c r="B116" s="336"/>
      <c r="C116" s="336"/>
      <c r="D116" s="340"/>
      <c r="E116" s="341"/>
      <c r="F116" s="342"/>
    </row>
    <row r="119" spans="1:6" ht="15.75" x14ac:dyDescent="0.25">
      <c r="A119" s="17"/>
      <c r="B119" s="343" t="s">
        <v>0</v>
      </c>
      <c r="C119" s="343"/>
      <c r="D119" s="343"/>
      <c r="E119" s="343"/>
      <c r="F119" s="343"/>
    </row>
    <row r="120" spans="1:6" ht="15.75" x14ac:dyDescent="0.25">
      <c r="A120" s="17"/>
      <c r="B120" s="343" t="s">
        <v>1</v>
      </c>
      <c r="C120" s="343"/>
      <c r="D120" s="343"/>
      <c r="E120" s="343"/>
      <c r="F120" s="343"/>
    </row>
    <row r="121" spans="1:6" ht="15.75" x14ac:dyDescent="0.25">
      <c r="A121" s="17"/>
      <c r="B121" s="343" t="s">
        <v>2</v>
      </c>
      <c r="C121" s="343"/>
      <c r="D121" s="343"/>
      <c r="E121" s="343"/>
      <c r="F121" s="343"/>
    </row>
    <row r="122" spans="1:6" ht="15.75" x14ac:dyDescent="0.25">
      <c r="A122" s="17"/>
      <c r="B122" s="346" t="s">
        <v>47</v>
      </c>
      <c r="C122" s="346"/>
      <c r="D122" s="346"/>
      <c r="E122" s="346"/>
      <c r="F122" s="346"/>
    </row>
    <row r="123" spans="1:6" ht="15.75" x14ac:dyDescent="0.25">
      <c r="A123" s="17"/>
      <c r="B123" s="343" t="s">
        <v>58</v>
      </c>
      <c r="C123" s="343"/>
      <c r="D123" s="343"/>
      <c r="E123" s="343"/>
      <c r="F123" s="343"/>
    </row>
    <row r="124" spans="1:6" ht="15.75" x14ac:dyDescent="0.25">
      <c r="A124" s="343" t="s">
        <v>61</v>
      </c>
      <c r="B124" s="343"/>
      <c r="C124" s="343"/>
      <c r="D124" s="343"/>
      <c r="E124" s="343"/>
      <c r="F124" s="343"/>
    </row>
    <row r="125" spans="1:6" ht="15.75" x14ac:dyDescent="0.25">
      <c r="A125" s="17" t="s">
        <v>3</v>
      </c>
      <c r="B125" s="344" t="s">
        <v>94</v>
      </c>
      <c r="C125" s="345"/>
      <c r="D125" s="18"/>
      <c r="E125" s="343"/>
      <c r="F125" s="343"/>
    </row>
    <row r="126" spans="1:6" ht="15.75" x14ac:dyDescent="0.25">
      <c r="A126" s="17" t="s">
        <v>4</v>
      </c>
      <c r="B126" s="344" t="s">
        <v>71</v>
      </c>
      <c r="C126" s="345"/>
      <c r="D126" s="17" t="s">
        <v>48</v>
      </c>
      <c r="E126" s="343">
        <v>6</v>
      </c>
      <c r="F126" s="343"/>
    </row>
    <row r="127" spans="1:6" ht="15.75" x14ac:dyDescent="0.25">
      <c r="A127" s="17" t="s">
        <v>5</v>
      </c>
      <c r="B127" s="27" t="s">
        <v>110</v>
      </c>
      <c r="C127" s="23"/>
      <c r="D127" s="327"/>
      <c r="E127" s="328"/>
      <c r="F127" s="329"/>
    </row>
    <row r="128" spans="1:6" ht="15.75" x14ac:dyDescent="0.25">
      <c r="A128" s="17" t="s">
        <v>64</v>
      </c>
      <c r="B128" s="27" t="s">
        <v>112</v>
      </c>
      <c r="C128" s="23"/>
      <c r="D128" s="17" t="s">
        <v>65</v>
      </c>
      <c r="E128" s="19"/>
      <c r="F128" s="19" t="s">
        <v>111</v>
      </c>
    </row>
    <row r="129" spans="1:6" ht="15.75" x14ac:dyDescent="0.25">
      <c r="A129" s="19" t="s">
        <v>8</v>
      </c>
      <c r="B129" s="19" t="s">
        <v>9</v>
      </c>
      <c r="C129" s="19" t="s">
        <v>49</v>
      </c>
      <c r="D129" s="19" t="s">
        <v>19</v>
      </c>
      <c r="E129" s="330"/>
      <c r="F129" s="331"/>
    </row>
    <row r="130" spans="1:6" ht="15.75" x14ac:dyDescent="0.25">
      <c r="A130" s="19">
        <v>1</v>
      </c>
      <c r="B130" s="20" t="s">
        <v>11</v>
      </c>
      <c r="C130" s="12">
        <v>7</v>
      </c>
      <c r="D130" s="21" t="str">
        <f>IF(C130&gt;=18,"A1",IF(C130&gt;=16,"A2",IF(C130&gt;=14,"B1",IF(C130&gt;=12,"B2",IF(C130&gt;=10,"C1",IF(C130&gt;=8,"C2",IF(C130&gt;=6.5,"D","E")))))))</f>
        <v>D</v>
      </c>
      <c r="E130" s="332"/>
      <c r="F130" s="333"/>
    </row>
    <row r="131" spans="1:6" ht="15.75" x14ac:dyDescent="0.25">
      <c r="A131" s="19">
        <v>2</v>
      </c>
      <c r="B131" s="20" t="s">
        <v>12</v>
      </c>
      <c r="C131" s="12">
        <v>7</v>
      </c>
      <c r="D131" s="21" t="str">
        <f t="shared" ref="D131:D135" si="5">IF(C131&gt;=18,"A1",IF(C131&gt;=16,"A2",IF(C131&gt;=14,"B1",IF(C131&gt;=12,"B2",IF(C131&gt;=10,"C1",IF(C131&gt;=8,"C2",IF(C131&gt;=6.5,"D","E")))))))</f>
        <v>D</v>
      </c>
      <c r="E131" s="332"/>
      <c r="F131" s="333"/>
    </row>
    <row r="132" spans="1:6" ht="15.75" x14ac:dyDescent="0.25">
      <c r="A132" s="19">
        <v>3</v>
      </c>
      <c r="B132" s="20" t="s">
        <v>13</v>
      </c>
      <c r="C132" s="12">
        <v>8</v>
      </c>
      <c r="D132" s="21" t="str">
        <f t="shared" si="5"/>
        <v>C2</v>
      </c>
      <c r="E132" s="332"/>
      <c r="F132" s="333"/>
    </row>
    <row r="133" spans="1:6" ht="15.75" x14ac:dyDescent="0.25">
      <c r="A133" s="19">
        <v>4</v>
      </c>
      <c r="B133" s="20" t="s">
        <v>22</v>
      </c>
      <c r="C133" s="12">
        <v>10.5</v>
      </c>
      <c r="D133" s="21" t="str">
        <f t="shared" si="5"/>
        <v>C1</v>
      </c>
      <c r="E133" s="332"/>
      <c r="F133" s="333"/>
    </row>
    <row r="134" spans="1:6" ht="15.75" x14ac:dyDescent="0.25">
      <c r="A134" s="19">
        <v>5</v>
      </c>
      <c r="B134" s="20" t="s">
        <v>37</v>
      </c>
      <c r="C134" s="12">
        <v>9.5</v>
      </c>
      <c r="D134" s="21" t="str">
        <f t="shared" si="5"/>
        <v>C2</v>
      </c>
      <c r="E134" s="332"/>
      <c r="F134" s="333"/>
    </row>
    <row r="135" spans="1:6" ht="15.75" x14ac:dyDescent="0.25">
      <c r="A135" s="19">
        <v>6</v>
      </c>
      <c r="B135" s="20" t="s">
        <v>38</v>
      </c>
      <c r="C135" s="12">
        <v>9</v>
      </c>
      <c r="D135" s="21" t="str">
        <f t="shared" si="5"/>
        <v>C2</v>
      </c>
      <c r="E135" s="332"/>
      <c r="F135" s="333"/>
    </row>
    <row r="136" spans="1:6" ht="15.75" x14ac:dyDescent="0.25">
      <c r="A136" s="17"/>
      <c r="B136" s="17"/>
      <c r="C136" s="19"/>
      <c r="D136" s="17"/>
      <c r="E136" s="332"/>
      <c r="F136" s="333"/>
    </row>
    <row r="137" spans="1:6" ht="15.75" x14ac:dyDescent="0.25">
      <c r="A137" s="17"/>
      <c r="B137" s="19" t="s">
        <v>10</v>
      </c>
      <c r="C137" s="19">
        <f>SUM(C130:C135)</f>
        <v>51</v>
      </c>
      <c r="D137" s="17"/>
      <c r="E137" s="332"/>
      <c r="F137" s="333"/>
    </row>
    <row r="138" spans="1:6" ht="15.75" x14ac:dyDescent="0.25">
      <c r="A138" s="17"/>
      <c r="B138" s="22" t="s">
        <v>51</v>
      </c>
      <c r="C138" s="47">
        <f>(C137/120*100)</f>
        <v>42.5</v>
      </c>
      <c r="D138" s="17"/>
      <c r="E138" s="334"/>
      <c r="F138" s="335"/>
    </row>
    <row r="139" spans="1:6" ht="15" customHeight="1" x14ac:dyDescent="0.25">
      <c r="A139" s="336" t="s">
        <v>173</v>
      </c>
      <c r="B139" s="336" t="s">
        <v>57</v>
      </c>
      <c r="C139" s="336"/>
      <c r="D139" s="337" t="s">
        <v>50</v>
      </c>
      <c r="E139" s="338"/>
      <c r="F139" s="339"/>
    </row>
    <row r="140" spans="1:6" ht="15" customHeight="1" x14ac:dyDescent="0.25">
      <c r="A140" s="336"/>
      <c r="B140" s="336"/>
      <c r="C140" s="336"/>
      <c r="D140" s="340"/>
      <c r="E140" s="341"/>
      <c r="F140" s="342"/>
    </row>
    <row r="144" spans="1:6" ht="15.75" x14ac:dyDescent="0.25">
      <c r="A144" s="17"/>
      <c r="B144" s="343" t="s">
        <v>0</v>
      </c>
      <c r="C144" s="343"/>
      <c r="D144" s="343"/>
      <c r="E144" s="343"/>
      <c r="F144" s="343"/>
    </row>
    <row r="145" spans="1:6" ht="15.75" x14ac:dyDescent="0.25">
      <c r="A145" s="17"/>
      <c r="B145" s="343" t="s">
        <v>1</v>
      </c>
      <c r="C145" s="343"/>
      <c r="D145" s="343"/>
      <c r="E145" s="343"/>
      <c r="F145" s="343"/>
    </row>
    <row r="146" spans="1:6" ht="15.75" x14ac:dyDescent="0.25">
      <c r="A146" s="17"/>
      <c r="B146" s="343" t="s">
        <v>2</v>
      </c>
      <c r="C146" s="343"/>
      <c r="D146" s="343"/>
      <c r="E146" s="343"/>
      <c r="F146" s="343"/>
    </row>
    <row r="147" spans="1:6" ht="15.75" x14ac:dyDescent="0.25">
      <c r="A147" s="17"/>
      <c r="B147" s="346" t="s">
        <v>47</v>
      </c>
      <c r="C147" s="346"/>
      <c r="D147" s="346"/>
      <c r="E147" s="346"/>
      <c r="F147" s="346"/>
    </row>
    <row r="148" spans="1:6" ht="15.75" x14ac:dyDescent="0.25">
      <c r="A148" s="17"/>
      <c r="B148" s="343" t="s">
        <v>58</v>
      </c>
      <c r="C148" s="343"/>
      <c r="D148" s="343"/>
      <c r="E148" s="343"/>
      <c r="F148" s="343"/>
    </row>
    <row r="149" spans="1:6" ht="15.75" x14ac:dyDescent="0.25">
      <c r="A149" s="343" t="s">
        <v>61</v>
      </c>
      <c r="B149" s="343"/>
      <c r="C149" s="343"/>
      <c r="D149" s="343"/>
      <c r="E149" s="343"/>
      <c r="F149" s="343"/>
    </row>
    <row r="150" spans="1:6" ht="15.75" x14ac:dyDescent="0.25">
      <c r="A150" s="17" t="s">
        <v>3</v>
      </c>
      <c r="B150" s="344" t="s">
        <v>94</v>
      </c>
      <c r="C150" s="345"/>
      <c r="D150" s="18"/>
      <c r="E150" s="343"/>
      <c r="F150" s="343"/>
    </row>
    <row r="151" spans="1:6" ht="15.75" x14ac:dyDescent="0.25">
      <c r="A151" s="17" t="s">
        <v>4</v>
      </c>
      <c r="B151" s="344" t="s">
        <v>72</v>
      </c>
      <c r="C151" s="345"/>
      <c r="D151" s="17" t="s">
        <v>48</v>
      </c>
      <c r="E151" s="343">
        <v>7</v>
      </c>
      <c r="F151" s="343"/>
    </row>
    <row r="152" spans="1:6" ht="15.75" x14ac:dyDescent="0.25">
      <c r="A152" s="17" t="s">
        <v>5</v>
      </c>
      <c r="B152" s="27" t="s">
        <v>113</v>
      </c>
      <c r="C152" s="23"/>
      <c r="D152" s="327"/>
      <c r="E152" s="328"/>
      <c r="F152" s="329"/>
    </row>
    <row r="153" spans="1:6" ht="15.75" x14ac:dyDescent="0.25">
      <c r="A153" s="17" t="s">
        <v>64</v>
      </c>
      <c r="B153" s="27" t="s">
        <v>114</v>
      </c>
      <c r="C153" s="23"/>
      <c r="D153" s="17" t="s">
        <v>65</v>
      </c>
      <c r="E153" s="19"/>
      <c r="F153" s="19" t="s">
        <v>115</v>
      </c>
    </row>
    <row r="154" spans="1:6" ht="15.75" x14ac:dyDescent="0.25">
      <c r="A154" s="19" t="s">
        <v>8</v>
      </c>
      <c r="B154" s="19" t="s">
        <v>9</v>
      </c>
      <c r="C154" s="19" t="s">
        <v>49</v>
      </c>
      <c r="D154" s="19" t="s">
        <v>19</v>
      </c>
      <c r="E154" s="330"/>
      <c r="F154" s="331"/>
    </row>
    <row r="155" spans="1:6" ht="15.75" x14ac:dyDescent="0.25">
      <c r="A155" s="19">
        <v>1</v>
      </c>
      <c r="B155" s="20" t="s">
        <v>11</v>
      </c>
      <c r="C155" s="19">
        <v>15.5</v>
      </c>
      <c r="D155" s="21" t="str">
        <f>IF(C155&gt;=18,"A1",IF(C155&gt;=16,"A2",IF(C155&gt;=14,"B1",IF(C155&gt;=12,"B2",IF(C155&gt;=10,"C1",IF(C155&gt;=8,"C2",IF(C155&gt;=6.5,"D","E")))))))</f>
        <v>B1</v>
      </c>
      <c r="E155" s="332"/>
      <c r="F155" s="333"/>
    </row>
    <row r="156" spans="1:6" ht="15.75" x14ac:dyDescent="0.25">
      <c r="A156" s="19">
        <v>2</v>
      </c>
      <c r="B156" s="20" t="s">
        <v>12</v>
      </c>
      <c r="C156" s="19">
        <v>12</v>
      </c>
      <c r="D156" s="21" t="str">
        <f t="shared" ref="D156:D160" si="6">IF(C156&gt;=18,"A1",IF(C156&gt;=16,"A2",IF(C156&gt;=14,"B1",IF(C156&gt;=12,"B2",IF(C156&gt;=10,"C1",IF(C156&gt;=8,"C2",IF(C156&gt;=6.5,"D","E")))))))</f>
        <v>B2</v>
      </c>
      <c r="E156" s="332"/>
      <c r="F156" s="333"/>
    </row>
    <row r="157" spans="1:6" ht="15.75" x14ac:dyDescent="0.25">
      <c r="A157" s="19">
        <v>3</v>
      </c>
      <c r="B157" s="20" t="s">
        <v>13</v>
      </c>
      <c r="C157" s="19">
        <v>18</v>
      </c>
      <c r="D157" s="21" t="str">
        <f t="shared" si="6"/>
        <v>A1</v>
      </c>
      <c r="E157" s="332"/>
      <c r="F157" s="333"/>
    </row>
    <row r="158" spans="1:6" ht="15.75" x14ac:dyDescent="0.25">
      <c r="A158" s="19">
        <v>4</v>
      </c>
      <c r="B158" s="20" t="s">
        <v>22</v>
      </c>
      <c r="C158" s="19">
        <v>18.5</v>
      </c>
      <c r="D158" s="21" t="str">
        <f t="shared" si="6"/>
        <v>A1</v>
      </c>
      <c r="E158" s="332"/>
      <c r="F158" s="333"/>
    </row>
    <row r="159" spans="1:6" ht="15.75" x14ac:dyDescent="0.25">
      <c r="A159" s="19">
        <v>5</v>
      </c>
      <c r="B159" s="20" t="s">
        <v>37</v>
      </c>
      <c r="C159" s="19">
        <v>17.25</v>
      </c>
      <c r="D159" s="21" t="str">
        <f t="shared" si="6"/>
        <v>A2</v>
      </c>
      <c r="E159" s="332"/>
      <c r="F159" s="333"/>
    </row>
    <row r="160" spans="1:6" ht="15.75" x14ac:dyDescent="0.25">
      <c r="A160" s="19">
        <v>6</v>
      </c>
      <c r="B160" s="20" t="s">
        <v>38</v>
      </c>
      <c r="C160" s="19">
        <v>18</v>
      </c>
      <c r="D160" s="21" t="str">
        <f t="shared" si="6"/>
        <v>A1</v>
      </c>
      <c r="E160" s="332"/>
      <c r="F160" s="333"/>
    </row>
    <row r="161" spans="1:6" ht="15.75" x14ac:dyDescent="0.25">
      <c r="A161" s="17"/>
      <c r="B161" s="17"/>
      <c r="C161" s="19"/>
      <c r="D161" s="17"/>
      <c r="E161" s="332"/>
      <c r="F161" s="333"/>
    </row>
    <row r="162" spans="1:6" ht="15.75" x14ac:dyDescent="0.25">
      <c r="A162" s="17"/>
      <c r="B162" s="19" t="s">
        <v>10</v>
      </c>
      <c r="C162" s="19">
        <f>SUM(C155:C160)</f>
        <v>99.25</v>
      </c>
      <c r="D162" s="17"/>
      <c r="E162" s="332"/>
      <c r="F162" s="333"/>
    </row>
    <row r="163" spans="1:6" ht="15.75" x14ac:dyDescent="0.25">
      <c r="A163" s="17"/>
      <c r="B163" s="22" t="s">
        <v>51</v>
      </c>
      <c r="C163" s="47">
        <f>(C162/120*100)</f>
        <v>82.708333333333329</v>
      </c>
      <c r="D163" s="17"/>
      <c r="E163" s="334"/>
      <c r="F163" s="335"/>
    </row>
    <row r="164" spans="1:6" ht="15" customHeight="1" x14ac:dyDescent="0.25">
      <c r="A164" s="336" t="s">
        <v>173</v>
      </c>
      <c r="B164" s="336" t="s">
        <v>57</v>
      </c>
      <c r="C164" s="336"/>
      <c r="D164" s="337" t="s">
        <v>50</v>
      </c>
      <c r="E164" s="338"/>
      <c r="F164" s="339"/>
    </row>
    <row r="165" spans="1:6" ht="38.25" customHeight="1" x14ac:dyDescent="0.25">
      <c r="A165" s="336"/>
      <c r="B165" s="336"/>
      <c r="C165" s="336"/>
      <c r="D165" s="340"/>
      <c r="E165" s="341"/>
      <c r="F165" s="342"/>
    </row>
    <row r="167" spans="1:6" ht="15.75" x14ac:dyDescent="0.25">
      <c r="A167" s="17"/>
      <c r="B167" s="343" t="s">
        <v>0</v>
      </c>
      <c r="C167" s="343"/>
      <c r="D167" s="343"/>
      <c r="E167" s="343"/>
      <c r="F167" s="343"/>
    </row>
    <row r="168" spans="1:6" ht="15.75" x14ac:dyDescent="0.25">
      <c r="A168" s="17"/>
      <c r="B168" s="343" t="s">
        <v>1</v>
      </c>
      <c r="C168" s="343"/>
      <c r="D168" s="343"/>
      <c r="E168" s="343"/>
      <c r="F168" s="343"/>
    </row>
    <row r="169" spans="1:6" ht="15.75" x14ac:dyDescent="0.25">
      <c r="A169" s="17"/>
      <c r="B169" s="343" t="s">
        <v>2</v>
      </c>
      <c r="C169" s="343"/>
      <c r="D169" s="343"/>
      <c r="E169" s="343"/>
      <c r="F169" s="343"/>
    </row>
    <row r="170" spans="1:6" ht="15.75" x14ac:dyDescent="0.25">
      <c r="A170" s="17"/>
      <c r="B170" s="346" t="s">
        <v>47</v>
      </c>
      <c r="C170" s="346"/>
      <c r="D170" s="346"/>
      <c r="E170" s="346"/>
      <c r="F170" s="346"/>
    </row>
    <row r="171" spans="1:6" ht="15.75" x14ac:dyDescent="0.25">
      <c r="A171" s="17"/>
      <c r="B171" s="343" t="s">
        <v>58</v>
      </c>
      <c r="C171" s="343"/>
      <c r="D171" s="343"/>
      <c r="E171" s="343"/>
      <c r="F171" s="343"/>
    </row>
    <row r="172" spans="1:6" ht="15.75" x14ac:dyDescent="0.25">
      <c r="A172" s="343" t="s">
        <v>61</v>
      </c>
      <c r="B172" s="343"/>
      <c r="C172" s="343"/>
      <c r="D172" s="343"/>
      <c r="E172" s="343"/>
      <c r="F172" s="343"/>
    </row>
    <row r="173" spans="1:6" ht="15.75" x14ac:dyDescent="0.25">
      <c r="A173" s="17" t="s">
        <v>3</v>
      </c>
      <c r="B173" s="344" t="s">
        <v>94</v>
      </c>
      <c r="C173" s="345"/>
      <c r="D173" s="18"/>
      <c r="E173" s="343"/>
      <c r="F173" s="343"/>
    </row>
    <row r="174" spans="1:6" ht="15.75" x14ac:dyDescent="0.25">
      <c r="A174" s="17" t="s">
        <v>4</v>
      </c>
      <c r="B174" s="344" t="s">
        <v>73</v>
      </c>
      <c r="C174" s="345"/>
      <c r="D174" s="17" t="s">
        <v>48</v>
      </c>
      <c r="E174" s="343">
        <v>8</v>
      </c>
      <c r="F174" s="343"/>
    </row>
    <row r="175" spans="1:6" ht="15.75" x14ac:dyDescent="0.25">
      <c r="A175" s="17" t="s">
        <v>5</v>
      </c>
      <c r="B175" s="27" t="s">
        <v>116</v>
      </c>
      <c r="C175" s="23"/>
      <c r="D175" s="327"/>
      <c r="E175" s="328"/>
      <c r="F175" s="329"/>
    </row>
    <row r="176" spans="1:6" ht="15.75" x14ac:dyDescent="0.25">
      <c r="A176" s="17" t="s">
        <v>64</v>
      </c>
      <c r="B176" s="27" t="s">
        <v>117</v>
      </c>
      <c r="C176" s="23"/>
      <c r="D176" s="17" t="s">
        <v>65</v>
      </c>
      <c r="E176" s="19"/>
      <c r="F176" s="19" t="s">
        <v>118</v>
      </c>
    </row>
    <row r="177" spans="1:6" ht="15.75" x14ac:dyDescent="0.25">
      <c r="A177" s="19" t="s">
        <v>8</v>
      </c>
      <c r="B177" s="19" t="s">
        <v>9</v>
      </c>
      <c r="C177" s="19" t="s">
        <v>49</v>
      </c>
      <c r="D177" s="19" t="s">
        <v>19</v>
      </c>
      <c r="E177" s="330"/>
      <c r="F177" s="331"/>
    </row>
    <row r="178" spans="1:6" ht="15.75" x14ac:dyDescent="0.25">
      <c r="A178" s="19">
        <v>1</v>
      </c>
      <c r="B178" s="20" t="s">
        <v>11</v>
      </c>
      <c r="C178" s="12">
        <v>7</v>
      </c>
      <c r="D178" s="21" t="str">
        <f>IF(C178&gt;=18,"A1",IF(C178&gt;=16,"A2",IF(C178&gt;=14,"B1",IF(C178&gt;=12,"B2",IF(C178&gt;=10,"C1",IF(C178&gt;=8,"C2",IF(C178&gt;=6.5,"D","E")))))))</f>
        <v>D</v>
      </c>
      <c r="E178" s="332"/>
      <c r="F178" s="333"/>
    </row>
    <row r="179" spans="1:6" ht="15.75" x14ac:dyDescent="0.25">
      <c r="A179" s="19">
        <v>2</v>
      </c>
      <c r="B179" s="20" t="s">
        <v>12</v>
      </c>
      <c r="C179" s="12">
        <v>12</v>
      </c>
      <c r="D179" s="21" t="str">
        <f t="shared" ref="D179:D183" si="7">IF(C179&gt;=18,"A1",IF(C179&gt;=16,"A2",IF(C179&gt;=14,"B1",IF(C179&gt;=12,"B2",IF(C179&gt;=10,"C1",IF(C179&gt;=8,"C2",IF(C179&gt;=6.5,"D","E")))))))</f>
        <v>B2</v>
      </c>
      <c r="E179" s="332"/>
      <c r="F179" s="333"/>
    </row>
    <row r="180" spans="1:6" ht="15.75" x14ac:dyDescent="0.25">
      <c r="A180" s="19">
        <v>3</v>
      </c>
      <c r="B180" s="20" t="s">
        <v>13</v>
      </c>
      <c r="C180" s="12">
        <v>14</v>
      </c>
      <c r="D180" s="21" t="str">
        <f t="shared" si="7"/>
        <v>B1</v>
      </c>
      <c r="E180" s="332"/>
      <c r="F180" s="333"/>
    </row>
    <row r="181" spans="1:6" ht="15.75" x14ac:dyDescent="0.25">
      <c r="A181" s="19">
        <v>4</v>
      </c>
      <c r="B181" s="20" t="s">
        <v>22</v>
      </c>
      <c r="C181" s="12">
        <v>11.5</v>
      </c>
      <c r="D181" s="21" t="str">
        <f t="shared" si="7"/>
        <v>C1</v>
      </c>
      <c r="E181" s="332"/>
      <c r="F181" s="333"/>
    </row>
    <row r="182" spans="1:6" ht="15.75" x14ac:dyDescent="0.25">
      <c r="A182" s="19">
        <v>5</v>
      </c>
      <c r="B182" s="20" t="s">
        <v>37</v>
      </c>
      <c r="C182" s="12">
        <v>11</v>
      </c>
      <c r="D182" s="21" t="str">
        <f t="shared" si="7"/>
        <v>C1</v>
      </c>
      <c r="E182" s="332"/>
      <c r="F182" s="333"/>
    </row>
    <row r="183" spans="1:6" ht="15.75" x14ac:dyDescent="0.25">
      <c r="A183" s="19">
        <v>6</v>
      </c>
      <c r="B183" s="20" t="s">
        <v>38</v>
      </c>
      <c r="C183" s="12">
        <v>8.5</v>
      </c>
      <c r="D183" s="21" t="str">
        <f t="shared" si="7"/>
        <v>C2</v>
      </c>
      <c r="E183" s="332"/>
      <c r="F183" s="333"/>
    </row>
    <row r="184" spans="1:6" ht="15.75" x14ac:dyDescent="0.25">
      <c r="A184" s="17"/>
      <c r="B184" s="17"/>
      <c r="C184" s="19"/>
      <c r="D184" s="17"/>
      <c r="E184" s="332"/>
      <c r="F184" s="333"/>
    </row>
    <row r="185" spans="1:6" ht="15.75" x14ac:dyDescent="0.25">
      <c r="A185" s="17"/>
      <c r="B185" s="19" t="s">
        <v>10</v>
      </c>
      <c r="C185" s="19">
        <f>SUM(C178:C183)</f>
        <v>64</v>
      </c>
      <c r="D185" s="17"/>
      <c r="E185" s="332"/>
      <c r="F185" s="333"/>
    </row>
    <row r="186" spans="1:6" ht="15.75" x14ac:dyDescent="0.25">
      <c r="A186" s="17"/>
      <c r="B186" s="22" t="s">
        <v>51</v>
      </c>
      <c r="C186" s="47">
        <f>(C185/120*100)</f>
        <v>53.333333333333336</v>
      </c>
      <c r="D186" s="17"/>
      <c r="E186" s="334"/>
      <c r="F186" s="335"/>
    </row>
    <row r="187" spans="1:6" ht="15" customHeight="1" x14ac:dyDescent="0.25">
      <c r="A187" s="336" t="s">
        <v>173</v>
      </c>
      <c r="B187" s="336" t="s">
        <v>57</v>
      </c>
      <c r="C187" s="336"/>
      <c r="D187" s="337" t="s">
        <v>50</v>
      </c>
      <c r="E187" s="338"/>
      <c r="F187" s="339"/>
    </row>
    <row r="188" spans="1:6" ht="15" customHeight="1" x14ac:dyDescent="0.25">
      <c r="A188" s="336"/>
      <c r="B188" s="336"/>
      <c r="C188" s="336"/>
      <c r="D188" s="340"/>
      <c r="E188" s="341"/>
      <c r="F188" s="342"/>
    </row>
    <row r="191" spans="1:6" ht="15.75" x14ac:dyDescent="0.25">
      <c r="A191" s="17"/>
      <c r="B191" s="343" t="s">
        <v>0</v>
      </c>
      <c r="C191" s="343"/>
      <c r="D191" s="343"/>
      <c r="E191" s="343"/>
      <c r="F191" s="343"/>
    </row>
    <row r="192" spans="1:6" ht="15.75" x14ac:dyDescent="0.25">
      <c r="A192" s="17"/>
      <c r="B192" s="343" t="s">
        <v>1</v>
      </c>
      <c r="C192" s="343"/>
      <c r="D192" s="343"/>
      <c r="E192" s="343"/>
      <c r="F192" s="343"/>
    </row>
    <row r="193" spans="1:6" ht="15.75" x14ac:dyDescent="0.25">
      <c r="A193" s="17"/>
      <c r="B193" s="343" t="s">
        <v>2</v>
      </c>
      <c r="C193" s="343"/>
      <c r="D193" s="343"/>
      <c r="E193" s="343"/>
      <c r="F193" s="343"/>
    </row>
    <row r="194" spans="1:6" ht="15.75" x14ac:dyDescent="0.25">
      <c r="A194" s="17"/>
      <c r="B194" s="346" t="s">
        <v>47</v>
      </c>
      <c r="C194" s="346"/>
      <c r="D194" s="346"/>
      <c r="E194" s="346"/>
      <c r="F194" s="346"/>
    </row>
    <row r="195" spans="1:6" ht="15.75" x14ac:dyDescent="0.25">
      <c r="A195" s="17"/>
      <c r="B195" s="343" t="s">
        <v>58</v>
      </c>
      <c r="C195" s="343"/>
      <c r="D195" s="343"/>
      <c r="E195" s="343"/>
      <c r="F195" s="343"/>
    </row>
    <row r="196" spans="1:6" ht="15.75" x14ac:dyDescent="0.25">
      <c r="A196" s="343" t="s">
        <v>61</v>
      </c>
      <c r="B196" s="343"/>
      <c r="C196" s="343"/>
      <c r="D196" s="343"/>
      <c r="E196" s="343"/>
      <c r="F196" s="343"/>
    </row>
    <row r="197" spans="1:6" ht="15.75" x14ac:dyDescent="0.25">
      <c r="A197" s="17" t="s">
        <v>3</v>
      </c>
      <c r="B197" s="344" t="s">
        <v>94</v>
      </c>
      <c r="C197" s="345"/>
      <c r="D197" s="18"/>
      <c r="E197" s="343"/>
      <c r="F197" s="343"/>
    </row>
    <row r="198" spans="1:6" ht="15.75" x14ac:dyDescent="0.25">
      <c r="A198" s="17" t="s">
        <v>4</v>
      </c>
      <c r="B198" s="344" t="s">
        <v>74</v>
      </c>
      <c r="C198" s="345"/>
      <c r="D198" s="17" t="s">
        <v>48</v>
      </c>
      <c r="E198" s="343">
        <v>9</v>
      </c>
      <c r="F198" s="343"/>
    </row>
    <row r="199" spans="1:6" ht="15.75" x14ac:dyDescent="0.25">
      <c r="A199" s="17" t="s">
        <v>5</v>
      </c>
      <c r="B199" s="27" t="s">
        <v>119</v>
      </c>
      <c r="C199" s="23"/>
      <c r="D199" s="327"/>
      <c r="E199" s="328"/>
      <c r="F199" s="329"/>
    </row>
    <row r="200" spans="1:6" ht="15.75" x14ac:dyDescent="0.25">
      <c r="A200" s="17" t="s">
        <v>64</v>
      </c>
      <c r="B200" s="27" t="s">
        <v>120</v>
      </c>
      <c r="C200" s="23"/>
      <c r="D200" s="17" t="s">
        <v>65</v>
      </c>
      <c r="E200" s="19"/>
      <c r="F200" s="19" t="s">
        <v>121</v>
      </c>
    </row>
    <row r="201" spans="1:6" ht="15.75" x14ac:dyDescent="0.25">
      <c r="A201" s="19" t="s">
        <v>8</v>
      </c>
      <c r="B201" s="19" t="s">
        <v>9</v>
      </c>
      <c r="C201" s="19" t="s">
        <v>49</v>
      </c>
      <c r="D201" s="19" t="s">
        <v>19</v>
      </c>
      <c r="E201" s="330"/>
      <c r="F201" s="331"/>
    </row>
    <row r="202" spans="1:6" ht="15.75" x14ac:dyDescent="0.25">
      <c r="A202" s="19">
        <v>1</v>
      </c>
      <c r="B202" s="20" t="s">
        <v>11</v>
      </c>
      <c r="C202" s="12">
        <v>16</v>
      </c>
      <c r="D202" s="21" t="str">
        <f>IF(C202&gt;=18,"A1",IF(C202&gt;=16,"A2",IF(C202&gt;=14,"B1",IF(C202&gt;=12,"B2",IF(C202&gt;=10,"C1",IF(C202&gt;=8,"C2",IF(C202&gt;=6.5,"D","E")))))))</f>
        <v>A2</v>
      </c>
      <c r="E202" s="332"/>
      <c r="F202" s="333"/>
    </row>
    <row r="203" spans="1:6" ht="15.75" x14ac:dyDescent="0.25">
      <c r="A203" s="19">
        <v>2</v>
      </c>
      <c r="B203" s="20" t="s">
        <v>12</v>
      </c>
      <c r="C203" s="12">
        <v>13.5</v>
      </c>
      <c r="D203" s="21" t="str">
        <f t="shared" ref="D203:D207" si="8">IF(C203&gt;=18,"A1",IF(C203&gt;=16,"A2",IF(C203&gt;=14,"B1",IF(C203&gt;=12,"B2",IF(C203&gt;=10,"C1",IF(C203&gt;=8,"C2",IF(C203&gt;=6.5,"D","E")))))))</f>
        <v>B2</v>
      </c>
      <c r="E203" s="332"/>
      <c r="F203" s="333"/>
    </row>
    <row r="204" spans="1:6" ht="15.75" x14ac:dyDescent="0.25">
      <c r="A204" s="19">
        <v>3</v>
      </c>
      <c r="B204" s="20" t="s">
        <v>13</v>
      </c>
      <c r="C204" s="12">
        <v>16.5</v>
      </c>
      <c r="D204" s="21" t="str">
        <f t="shared" si="8"/>
        <v>A2</v>
      </c>
      <c r="E204" s="332"/>
      <c r="F204" s="333"/>
    </row>
    <row r="205" spans="1:6" ht="15.75" x14ac:dyDescent="0.25">
      <c r="A205" s="19">
        <v>4</v>
      </c>
      <c r="B205" s="20" t="s">
        <v>22</v>
      </c>
      <c r="C205" s="12">
        <v>14.5</v>
      </c>
      <c r="D205" s="21" t="str">
        <f t="shared" si="8"/>
        <v>B1</v>
      </c>
      <c r="E205" s="332"/>
      <c r="F205" s="333"/>
    </row>
    <row r="206" spans="1:6" ht="15.75" x14ac:dyDescent="0.25">
      <c r="A206" s="19">
        <v>5</v>
      </c>
      <c r="B206" s="20" t="s">
        <v>37</v>
      </c>
      <c r="C206" s="12">
        <v>14</v>
      </c>
      <c r="D206" s="21" t="str">
        <f t="shared" si="8"/>
        <v>B1</v>
      </c>
      <c r="E206" s="332"/>
      <c r="F206" s="333"/>
    </row>
    <row r="207" spans="1:6" ht="15.75" x14ac:dyDescent="0.25">
      <c r="A207" s="19">
        <v>6</v>
      </c>
      <c r="B207" s="20" t="s">
        <v>38</v>
      </c>
      <c r="C207" s="12">
        <v>20</v>
      </c>
      <c r="D207" s="21" t="str">
        <f t="shared" si="8"/>
        <v>A1</v>
      </c>
      <c r="E207" s="332"/>
      <c r="F207" s="333"/>
    </row>
    <row r="208" spans="1:6" ht="15.75" x14ac:dyDescent="0.25">
      <c r="A208" s="17"/>
      <c r="B208" s="17"/>
      <c r="C208" s="19"/>
      <c r="D208" s="17"/>
      <c r="E208" s="332"/>
      <c r="F208" s="333"/>
    </row>
    <row r="209" spans="1:6" ht="15.75" x14ac:dyDescent="0.25">
      <c r="A209" s="17"/>
      <c r="B209" s="19" t="s">
        <v>10</v>
      </c>
      <c r="C209" s="19">
        <f>SUM(C202:C207)</f>
        <v>94.5</v>
      </c>
      <c r="D209" s="17"/>
      <c r="E209" s="332"/>
      <c r="F209" s="333"/>
    </row>
    <row r="210" spans="1:6" ht="15.75" x14ac:dyDescent="0.25">
      <c r="A210" s="17"/>
      <c r="B210" s="22" t="s">
        <v>51</v>
      </c>
      <c r="C210" s="47">
        <f>(C209/120*100)</f>
        <v>78.75</v>
      </c>
      <c r="D210" s="17"/>
      <c r="E210" s="334"/>
      <c r="F210" s="335"/>
    </row>
    <row r="211" spans="1:6" ht="15" customHeight="1" x14ac:dyDescent="0.25">
      <c r="A211" s="336" t="s">
        <v>173</v>
      </c>
      <c r="B211" s="336" t="s">
        <v>57</v>
      </c>
      <c r="C211" s="336"/>
      <c r="D211" s="337" t="s">
        <v>50</v>
      </c>
      <c r="E211" s="338"/>
      <c r="F211" s="339"/>
    </row>
    <row r="212" spans="1:6" ht="15" customHeight="1" x14ac:dyDescent="0.25">
      <c r="A212" s="336"/>
      <c r="B212" s="336"/>
      <c r="C212" s="336"/>
      <c r="D212" s="340"/>
      <c r="E212" s="341"/>
      <c r="F212" s="342"/>
    </row>
    <row r="215" spans="1:6" ht="15.75" x14ac:dyDescent="0.25">
      <c r="A215" s="17"/>
      <c r="B215" s="343" t="s">
        <v>0</v>
      </c>
      <c r="C215" s="343"/>
      <c r="D215" s="343"/>
      <c r="E215" s="343"/>
      <c r="F215" s="343"/>
    </row>
    <row r="216" spans="1:6" ht="15.75" x14ac:dyDescent="0.25">
      <c r="A216" s="17"/>
      <c r="B216" s="343" t="s">
        <v>1</v>
      </c>
      <c r="C216" s="343"/>
      <c r="D216" s="343"/>
      <c r="E216" s="343"/>
      <c r="F216" s="343"/>
    </row>
    <row r="217" spans="1:6" ht="15.75" x14ac:dyDescent="0.25">
      <c r="A217" s="17"/>
      <c r="B217" s="343" t="s">
        <v>2</v>
      </c>
      <c r="C217" s="343"/>
      <c r="D217" s="343"/>
      <c r="E217" s="343"/>
      <c r="F217" s="343"/>
    </row>
    <row r="218" spans="1:6" ht="15.75" x14ac:dyDescent="0.25">
      <c r="A218" s="17"/>
      <c r="B218" s="346" t="s">
        <v>47</v>
      </c>
      <c r="C218" s="346"/>
      <c r="D218" s="346"/>
      <c r="E218" s="346"/>
      <c r="F218" s="346"/>
    </row>
    <row r="219" spans="1:6" ht="15.75" x14ac:dyDescent="0.25">
      <c r="A219" s="17"/>
      <c r="B219" s="343" t="s">
        <v>58</v>
      </c>
      <c r="C219" s="343"/>
      <c r="D219" s="343"/>
      <c r="E219" s="343"/>
      <c r="F219" s="343"/>
    </row>
    <row r="220" spans="1:6" ht="15.75" x14ac:dyDescent="0.25">
      <c r="A220" s="343" t="s">
        <v>61</v>
      </c>
      <c r="B220" s="343"/>
      <c r="C220" s="343"/>
      <c r="D220" s="343"/>
      <c r="E220" s="343"/>
      <c r="F220" s="343"/>
    </row>
    <row r="221" spans="1:6" ht="15.75" x14ac:dyDescent="0.25">
      <c r="A221" s="17" t="s">
        <v>3</v>
      </c>
      <c r="B221" s="344" t="s">
        <v>94</v>
      </c>
      <c r="C221" s="345"/>
      <c r="D221" s="18"/>
      <c r="E221" s="343"/>
      <c r="F221" s="343"/>
    </row>
    <row r="222" spans="1:6" ht="15.75" x14ac:dyDescent="0.25">
      <c r="A222" s="17" t="s">
        <v>4</v>
      </c>
      <c r="B222" s="344" t="s">
        <v>75</v>
      </c>
      <c r="C222" s="345"/>
      <c r="D222" s="17" t="s">
        <v>48</v>
      </c>
      <c r="E222" s="343">
        <v>10</v>
      </c>
      <c r="F222" s="343"/>
    </row>
    <row r="223" spans="1:6" ht="15.75" x14ac:dyDescent="0.25">
      <c r="A223" s="17" t="s">
        <v>5</v>
      </c>
      <c r="B223" s="27" t="s">
        <v>122</v>
      </c>
      <c r="C223" s="23"/>
      <c r="D223" s="327"/>
      <c r="E223" s="328"/>
      <c r="F223" s="329"/>
    </row>
    <row r="224" spans="1:6" ht="15.75" x14ac:dyDescent="0.25">
      <c r="A224" s="17" t="s">
        <v>64</v>
      </c>
      <c r="B224" s="27" t="s">
        <v>123</v>
      </c>
      <c r="C224" s="23"/>
      <c r="D224" s="17" t="s">
        <v>65</v>
      </c>
      <c r="E224" s="19"/>
      <c r="F224" s="19" t="s">
        <v>124</v>
      </c>
    </row>
    <row r="225" spans="1:6" ht="15.75" x14ac:dyDescent="0.25">
      <c r="A225" s="19" t="s">
        <v>8</v>
      </c>
      <c r="B225" s="19" t="s">
        <v>9</v>
      </c>
      <c r="C225" s="19" t="s">
        <v>49</v>
      </c>
      <c r="D225" s="19" t="s">
        <v>19</v>
      </c>
      <c r="E225" s="330"/>
      <c r="F225" s="331"/>
    </row>
    <row r="226" spans="1:6" ht="15.75" x14ac:dyDescent="0.25">
      <c r="A226" s="19">
        <v>1</v>
      </c>
      <c r="B226" s="20" t="s">
        <v>11</v>
      </c>
      <c r="C226" s="12">
        <v>11.5</v>
      </c>
      <c r="D226" s="21" t="str">
        <f>IF(C226&gt;=18,"A1",IF(C226&gt;=16,"A2",IF(C226&gt;=14,"B1",IF(C226&gt;=12,"B2",IF(C226&gt;=10,"C1",IF(C226&gt;=8,"C2",IF(C226&gt;=6.5,"D","E")))))))</f>
        <v>C1</v>
      </c>
      <c r="E226" s="332"/>
      <c r="F226" s="333"/>
    </row>
    <row r="227" spans="1:6" ht="15.75" x14ac:dyDescent="0.25">
      <c r="A227" s="19">
        <v>2</v>
      </c>
      <c r="B227" s="20" t="s">
        <v>12</v>
      </c>
      <c r="C227" s="12">
        <v>10.5</v>
      </c>
      <c r="D227" s="21" t="str">
        <f t="shared" ref="D227:D231" si="9">IF(C227&gt;=18,"A1",IF(C227&gt;=16,"A2",IF(C227&gt;=14,"B1",IF(C227&gt;=12,"B2",IF(C227&gt;=10,"C1",IF(C227&gt;=8,"C2",IF(C227&gt;=6.5,"D","E")))))))</f>
        <v>C1</v>
      </c>
      <c r="E227" s="332"/>
      <c r="F227" s="333"/>
    </row>
    <row r="228" spans="1:6" ht="15.75" x14ac:dyDescent="0.25">
      <c r="A228" s="19">
        <v>3</v>
      </c>
      <c r="B228" s="20" t="s">
        <v>13</v>
      </c>
      <c r="C228" s="12">
        <v>14</v>
      </c>
      <c r="D228" s="21" t="str">
        <f t="shared" si="9"/>
        <v>B1</v>
      </c>
      <c r="E228" s="332"/>
      <c r="F228" s="333"/>
    </row>
    <row r="229" spans="1:6" ht="15.75" x14ac:dyDescent="0.25">
      <c r="A229" s="19">
        <v>4</v>
      </c>
      <c r="B229" s="20" t="s">
        <v>22</v>
      </c>
      <c r="C229" s="12">
        <v>19</v>
      </c>
      <c r="D229" s="21" t="str">
        <f t="shared" si="9"/>
        <v>A1</v>
      </c>
      <c r="E229" s="332"/>
      <c r="F229" s="333"/>
    </row>
    <row r="230" spans="1:6" ht="15.75" x14ac:dyDescent="0.25">
      <c r="A230" s="19">
        <v>5</v>
      </c>
      <c r="B230" s="20" t="s">
        <v>37</v>
      </c>
      <c r="C230" s="12">
        <v>13.5</v>
      </c>
      <c r="D230" s="21" t="str">
        <f t="shared" si="9"/>
        <v>B2</v>
      </c>
      <c r="E230" s="332"/>
      <c r="F230" s="333"/>
    </row>
    <row r="231" spans="1:6" ht="15.75" x14ac:dyDescent="0.25">
      <c r="A231" s="19">
        <v>6</v>
      </c>
      <c r="B231" s="20" t="s">
        <v>38</v>
      </c>
      <c r="C231" s="12">
        <v>20</v>
      </c>
      <c r="D231" s="21" t="str">
        <f t="shared" si="9"/>
        <v>A1</v>
      </c>
      <c r="E231" s="332"/>
      <c r="F231" s="333"/>
    </row>
    <row r="232" spans="1:6" ht="15.75" x14ac:dyDescent="0.25">
      <c r="A232" s="17"/>
      <c r="B232" s="17"/>
      <c r="C232" s="19"/>
      <c r="D232" s="17"/>
      <c r="E232" s="332"/>
      <c r="F232" s="333"/>
    </row>
    <row r="233" spans="1:6" ht="15.75" x14ac:dyDescent="0.25">
      <c r="A233" s="17"/>
      <c r="B233" s="19" t="s">
        <v>10</v>
      </c>
      <c r="C233" s="19">
        <f>SUM(C226:C231)</f>
        <v>88.5</v>
      </c>
      <c r="D233" s="17"/>
      <c r="E233" s="332"/>
      <c r="F233" s="333"/>
    </row>
    <row r="234" spans="1:6" ht="15.75" x14ac:dyDescent="0.25">
      <c r="A234" s="17"/>
      <c r="B234" s="22" t="s">
        <v>51</v>
      </c>
      <c r="C234" s="47">
        <f>(C233/120*100)</f>
        <v>73.75</v>
      </c>
      <c r="D234" s="17"/>
      <c r="E234" s="334"/>
      <c r="F234" s="335"/>
    </row>
    <row r="235" spans="1:6" ht="15" customHeight="1" x14ac:dyDescent="0.25">
      <c r="A235" s="336" t="s">
        <v>173</v>
      </c>
      <c r="B235" s="336" t="s">
        <v>57</v>
      </c>
      <c r="C235" s="336"/>
      <c r="D235" s="337" t="s">
        <v>50</v>
      </c>
      <c r="E235" s="338"/>
      <c r="F235" s="339"/>
    </row>
    <row r="236" spans="1:6" ht="15" customHeight="1" x14ac:dyDescent="0.25">
      <c r="A236" s="336"/>
      <c r="B236" s="336"/>
      <c r="C236" s="336"/>
      <c r="D236" s="340"/>
      <c r="E236" s="341"/>
      <c r="F236" s="342"/>
    </row>
    <row r="238" spans="1:6" ht="15.75" x14ac:dyDescent="0.25">
      <c r="A238" s="17"/>
      <c r="B238" s="343" t="s">
        <v>0</v>
      </c>
      <c r="C238" s="343"/>
      <c r="D238" s="343"/>
      <c r="E238" s="343"/>
      <c r="F238" s="343"/>
    </row>
    <row r="239" spans="1:6" ht="15.75" x14ac:dyDescent="0.25">
      <c r="A239" s="17"/>
      <c r="B239" s="343" t="s">
        <v>1</v>
      </c>
      <c r="C239" s="343"/>
      <c r="D239" s="343"/>
      <c r="E239" s="343"/>
      <c r="F239" s="343"/>
    </row>
    <row r="240" spans="1:6" ht="15.75" x14ac:dyDescent="0.25">
      <c r="A240" s="17"/>
      <c r="B240" s="343" t="s">
        <v>2</v>
      </c>
      <c r="C240" s="343"/>
      <c r="D240" s="343"/>
      <c r="E240" s="343"/>
      <c r="F240" s="343"/>
    </row>
    <row r="241" spans="1:6" ht="15.75" x14ac:dyDescent="0.25">
      <c r="A241" s="17"/>
      <c r="B241" s="346" t="s">
        <v>47</v>
      </c>
      <c r="C241" s="346"/>
      <c r="D241" s="346"/>
      <c r="E241" s="346"/>
      <c r="F241" s="346"/>
    </row>
    <row r="242" spans="1:6" ht="15.75" x14ac:dyDescent="0.25">
      <c r="A242" s="17"/>
      <c r="B242" s="343" t="s">
        <v>58</v>
      </c>
      <c r="C242" s="343"/>
      <c r="D242" s="343"/>
      <c r="E242" s="343"/>
      <c r="F242" s="343"/>
    </row>
    <row r="243" spans="1:6" ht="15.75" x14ac:dyDescent="0.25">
      <c r="A243" s="343" t="s">
        <v>61</v>
      </c>
      <c r="B243" s="343"/>
      <c r="C243" s="343"/>
      <c r="D243" s="343"/>
      <c r="E243" s="343"/>
      <c r="F243" s="343"/>
    </row>
    <row r="244" spans="1:6" ht="15.75" x14ac:dyDescent="0.25">
      <c r="A244" s="17" t="s">
        <v>3</v>
      </c>
      <c r="B244" s="344" t="s">
        <v>94</v>
      </c>
      <c r="C244" s="345"/>
      <c r="D244" s="18"/>
      <c r="E244" s="343"/>
      <c r="F244" s="343"/>
    </row>
    <row r="245" spans="1:6" ht="15.75" x14ac:dyDescent="0.25">
      <c r="A245" s="17" t="s">
        <v>4</v>
      </c>
      <c r="B245" s="344" t="s">
        <v>76</v>
      </c>
      <c r="C245" s="345"/>
      <c r="D245" s="17" t="s">
        <v>48</v>
      </c>
      <c r="E245" s="343">
        <v>11</v>
      </c>
      <c r="F245" s="343"/>
    </row>
    <row r="246" spans="1:6" ht="15.75" x14ac:dyDescent="0.25">
      <c r="A246" s="17" t="s">
        <v>5</v>
      </c>
      <c r="B246" s="27" t="s">
        <v>125</v>
      </c>
      <c r="C246" s="23"/>
      <c r="D246" s="327"/>
      <c r="E246" s="328"/>
      <c r="F246" s="329"/>
    </row>
    <row r="247" spans="1:6" ht="15.75" x14ac:dyDescent="0.25">
      <c r="A247" s="17" t="s">
        <v>64</v>
      </c>
      <c r="B247" s="27" t="s">
        <v>126</v>
      </c>
      <c r="C247" s="23"/>
      <c r="D247" s="17" t="s">
        <v>65</v>
      </c>
      <c r="E247" s="19"/>
      <c r="F247" s="19" t="s">
        <v>127</v>
      </c>
    </row>
    <row r="248" spans="1:6" ht="15.75" x14ac:dyDescent="0.25">
      <c r="A248" s="19" t="s">
        <v>8</v>
      </c>
      <c r="B248" s="19" t="s">
        <v>9</v>
      </c>
      <c r="C248" s="19" t="s">
        <v>49</v>
      </c>
      <c r="D248" s="19" t="s">
        <v>19</v>
      </c>
      <c r="E248" s="330"/>
      <c r="F248" s="331"/>
    </row>
    <row r="249" spans="1:6" ht="15.75" x14ac:dyDescent="0.25">
      <c r="A249" s="19">
        <v>1</v>
      </c>
      <c r="B249" s="20" t="s">
        <v>11</v>
      </c>
      <c r="C249" s="12">
        <v>15.5</v>
      </c>
      <c r="D249" s="21" t="str">
        <f>IF(C249&gt;=18,"A1",IF(C249&gt;=16,"A2",IF(C249&gt;=14,"B1",IF(C249&gt;=12,"B2",IF(C249&gt;=10,"C1",IF(C249&gt;=8,"C2",IF(C249&gt;=6.5,"D","E")))))))</f>
        <v>B1</v>
      </c>
      <c r="E249" s="332"/>
      <c r="F249" s="333"/>
    </row>
    <row r="250" spans="1:6" ht="15.75" x14ac:dyDescent="0.25">
      <c r="A250" s="19">
        <v>2</v>
      </c>
      <c r="B250" s="20" t="s">
        <v>12</v>
      </c>
      <c r="C250" s="12">
        <v>15</v>
      </c>
      <c r="D250" s="21" t="str">
        <f t="shared" ref="D250:D254" si="10">IF(C250&gt;=18,"A1",IF(C250&gt;=16,"A2",IF(C250&gt;=14,"B1",IF(C250&gt;=12,"B2",IF(C250&gt;=10,"C1",IF(C250&gt;=8,"C2",IF(C250&gt;=6.5,"D","E")))))))</f>
        <v>B1</v>
      </c>
      <c r="E250" s="332"/>
      <c r="F250" s="333"/>
    </row>
    <row r="251" spans="1:6" ht="15.75" x14ac:dyDescent="0.25">
      <c r="A251" s="19">
        <v>3</v>
      </c>
      <c r="B251" s="20" t="s">
        <v>13</v>
      </c>
      <c r="C251" s="12">
        <v>8</v>
      </c>
      <c r="D251" s="21" t="str">
        <f t="shared" si="10"/>
        <v>C2</v>
      </c>
      <c r="E251" s="332"/>
      <c r="F251" s="333"/>
    </row>
    <row r="252" spans="1:6" ht="15.75" x14ac:dyDescent="0.25">
      <c r="A252" s="19">
        <v>4</v>
      </c>
      <c r="B252" s="20" t="s">
        <v>22</v>
      </c>
      <c r="C252" s="12">
        <v>14</v>
      </c>
      <c r="D252" s="21" t="str">
        <f t="shared" si="10"/>
        <v>B1</v>
      </c>
      <c r="E252" s="332"/>
      <c r="F252" s="333"/>
    </row>
    <row r="253" spans="1:6" ht="15.75" x14ac:dyDescent="0.25">
      <c r="A253" s="19">
        <v>5</v>
      </c>
      <c r="B253" s="20" t="s">
        <v>37</v>
      </c>
      <c r="C253" s="12">
        <v>15</v>
      </c>
      <c r="D253" s="21" t="str">
        <f t="shared" si="10"/>
        <v>B1</v>
      </c>
      <c r="E253" s="332"/>
      <c r="F253" s="333"/>
    </row>
    <row r="254" spans="1:6" ht="15.75" x14ac:dyDescent="0.25">
      <c r="A254" s="19">
        <v>6</v>
      </c>
      <c r="B254" s="20" t="s">
        <v>38</v>
      </c>
      <c r="C254" s="12">
        <v>19.5</v>
      </c>
      <c r="D254" s="21" t="str">
        <f t="shared" si="10"/>
        <v>A1</v>
      </c>
      <c r="E254" s="332"/>
      <c r="F254" s="333"/>
    </row>
    <row r="255" spans="1:6" ht="15.75" x14ac:dyDescent="0.25">
      <c r="A255" s="17"/>
      <c r="B255" s="17"/>
      <c r="C255" s="19"/>
      <c r="D255" s="17"/>
      <c r="E255" s="332"/>
      <c r="F255" s="333"/>
    </row>
    <row r="256" spans="1:6" ht="15.75" x14ac:dyDescent="0.25">
      <c r="A256" s="17"/>
      <c r="B256" s="19" t="s">
        <v>10</v>
      </c>
      <c r="C256" s="19">
        <f>SUM(C249:C254)</f>
        <v>87</v>
      </c>
      <c r="D256" s="17"/>
      <c r="E256" s="332"/>
      <c r="F256" s="333"/>
    </row>
    <row r="257" spans="1:6" ht="15.75" x14ac:dyDescent="0.25">
      <c r="A257" s="17"/>
      <c r="B257" s="22" t="s">
        <v>51</v>
      </c>
      <c r="C257" s="47">
        <f>(C256/120*100)</f>
        <v>72.5</v>
      </c>
      <c r="D257" s="17"/>
      <c r="E257" s="334"/>
      <c r="F257" s="335"/>
    </row>
    <row r="258" spans="1:6" ht="15" customHeight="1" x14ac:dyDescent="0.25">
      <c r="A258" s="336" t="s">
        <v>173</v>
      </c>
      <c r="B258" s="336" t="s">
        <v>57</v>
      </c>
      <c r="C258" s="336"/>
      <c r="D258" s="337" t="s">
        <v>50</v>
      </c>
      <c r="E258" s="338"/>
      <c r="F258" s="339"/>
    </row>
    <row r="259" spans="1:6" ht="15" customHeight="1" x14ac:dyDescent="0.25">
      <c r="A259" s="336"/>
      <c r="B259" s="336"/>
      <c r="C259" s="336"/>
      <c r="D259" s="340"/>
      <c r="E259" s="341"/>
      <c r="F259" s="342"/>
    </row>
    <row r="262" spans="1:6" ht="15.75" x14ac:dyDescent="0.25">
      <c r="A262" s="17"/>
      <c r="B262" s="343" t="s">
        <v>0</v>
      </c>
      <c r="C262" s="343"/>
      <c r="D262" s="343"/>
      <c r="E262" s="343"/>
      <c r="F262" s="343"/>
    </row>
    <row r="263" spans="1:6" ht="15.75" x14ac:dyDescent="0.25">
      <c r="A263" s="17"/>
      <c r="B263" s="343" t="s">
        <v>1</v>
      </c>
      <c r="C263" s="343"/>
      <c r="D263" s="343"/>
      <c r="E263" s="343"/>
      <c r="F263" s="343"/>
    </row>
    <row r="264" spans="1:6" ht="15.75" x14ac:dyDescent="0.25">
      <c r="A264" s="17"/>
      <c r="B264" s="343" t="s">
        <v>2</v>
      </c>
      <c r="C264" s="343"/>
      <c r="D264" s="343"/>
      <c r="E264" s="343"/>
      <c r="F264" s="343"/>
    </row>
    <row r="265" spans="1:6" ht="15.75" x14ac:dyDescent="0.25">
      <c r="A265" s="17"/>
      <c r="B265" s="346" t="s">
        <v>47</v>
      </c>
      <c r="C265" s="346"/>
      <c r="D265" s="346"/>
      <c r="E265" s="346"/>
      <c r="F265" s="346"/>
    </row>
    <row r="266" spans="1:6" ht="15.75" x14ac:dyDescent="0.25">
      <c r="A266" s="17"/>
      <c r="B266" s="343" t="s">
        <v>58</v>
      </c>
      <c r="C266" s="343"/>
      <c r="D266" s="343"/>
      <c r="E266" s="343"/>
      <c r="F266" s="343"/>
    </row>
    <row r="267" spans="1:6" ht="15.75" x14ac:dyDescent="0.25">
      <c r="A267" s="343" t="s">
        <v>61</v>
      </c>
      <c r="B267" s="343"/>
      <c r="C267" s="343"/>
      <c r="D267" s="343"/>
      <c r="E267" s="343"/>
      <c r="F267" s="343"/>
    </row>
    <row r="268" spans="1:6" ht="15.75" x14ac:dyDescent="0.25">
      <c r="A268" s="17" t="s">
        <v>3</v>
      </c>
      <c r="B268" s="344" t="s">
        <v>94</v>
      </c>
      <c r="C268" s="345"/>
      <c r="D268" s="18"/>
      <c r="E268" s="343"/>
      <c r="F268" s="343"/>
    </row>
    <row r="269" spans="1:6" ht="15.75" x14ac:dyDescent="0.25">
      <c r="A269" s="17" t="s">
        <v>4</v>
      </c>
      <c r="B269" s="344" t="s">
        <v>77</v>
      </c>
      <c r="C269" s="345"/>
      <c r="D269" s="17" t="s">
        <v>48</v>
      </c>
      <c r="E269" s="343">
        <v>12</v>
      </c>
      <c r="F269" s="343"/>
    </row>
    <row r="270" spans="1:6" ht="15.75" x14ac:dyDescent="0.25">
      <c r="A270" s="17" t="s">
        <v>5</v>
      </c>
      <c r="B270" s="27" t="s">
        <v>128</v>
      </c>
      <c r="C270" s="23"/>
      <c r="D270" s="327"/>
      <c r="E270" s="328"/>
      <c r="F270" s="329"/>
    </row>
    <row r="271" spans="1:6" ht="15.75" x14ac:dyDescent="0.25">
      <c r="A271" s="17" t="s">
        <v>64</v>
      </c>
      <c r="B271" s="27" t="s">
        <v>129</v>
      </c>
      <c r="C271" s="23"/>
      <c r="D271" s="17" t="s">
        <v>65</v>
      </c>
      <c r="E271" s="19"/>
      <c r="F271" s="19" t="s">
        <v>130</v>
      </c>
    </row>
    <row r="272" spans="1:6" ht="15.75" x14ac:dyDescent="0.25">
      <c r="A272" s="19" t="s">
        <v>8</v>
      </c>
      <c r="B272" s="19" t="s">
        <v>9</v>
      </c>
      <c r="C272" s="19" t="s">
        <v>49</v>
      </c>
      <c r="D272" s="19" t="s">
        <v>19</v>
      </c>
      <c r="E272" s="330"/>
      <c r="F272" s="331"/>
    </row>
    <row r="273" spans="1:6" ht="15.75" x14ac:dyDescent="0.25">
      <c r="A273" s="19">
        <v>1</v>
      </c>
      <c r="B273" s="20" t="s">
        <v>11</v>
      </c>
      <c r="C273" s="12">
        <v>17</v>
      </c>
      <c r="D273" s="21" t="str">
        <f>IF(C273&gt;=18,"A1",IF(C273&gt;=16,"A2",IF(C273&gt;=14,"B1",IF(C273&gt;=12,"B2",IF(C273&gt;=10,"C1",IF(C273&gt;=8,"C2",IF(C273&gt;=6.5,"D","E")))))))</f>
        <v>A2</v>
      </c>
      <c r="E273" s="332"/>
      <c r="F273" s="333"/>
    </row>
    <row r="274" spans="1:6" ht="15.75" x14ac:dyDescent="0.25">
      <c r="A274" s="19">
        <v>2</v>
      </c>
      <c r="B274" s="20" t="s">
        <v>12</v>
      </c>
      <c r="C274" s="12">
        <v>17.5</v>
      </c>
      <c r="D274" s="21" t="str">
        <f t="shared" ref="D274:D278" si="11">IF(C274&gt;=18,"A1",IF(C274&gt;=16,"A2",IF(C274&gt;=14,"B1",IF(C274&gt;=12,"B2",IF(C274&gt;=10,"C1",IF(C274&gt;=8,"C2",IF(C274&gt;=6.5,"D","E")))))))</f>
        <v>A2</v>
      </c>
      <c r="E274" s="332"/>
      <c r="F274" s="333"/>
    </row>
    <row r="275" spans="1:6" ht="15.75" x14ac:dyDescent="0.25">
      <c r="A275" s="19">
        <v>3</v>
      </c>
      <c r="B275" s="20" t="s">
        <v>13</v>
      </c>
      <c r="C275" s="12">
        <v>14</v>
      </c>
      <c r="D275" s="21" t="str">
        <f t="shared" si="11"/>
        <v>B1</v>
      </c>
      <c r="E275" s="332"/>
      <c r="F275" s="333"/>
    </row>
    <row r="276" spans="1:6" ht="15.75" x14ac:dyDescent="0.25">
      <c r="A276" s="19">
        <v>4</v>
      </c>
      <c r="B276" s="20" t="s">
        <v>22</v>
      </c>
      <c r="C276" s="12">
        <v>19</v>
      </c>
      <c r="D276" s="21" t="str">
        <f t="shared" si="11"/>
        <v>A1</v>
      </c>
      <c r="E276" s="332"/>
      <c r="F276" s="333"/>
    </row>
    <row r="277" spans="1:6" ht="15.75" x14ac:dyDescent="0.25">
      <c r="A277" s="19">
        <v>5</v>
      </c>
      <c r="B277" s="20" t="s">
        <v>37</v>
      </c>
      <c r="C277" s="12">
        <v>17</v>
      </c>
      <c r="D277" s="21" t="str">
        <f t="shared" si="11"/>
        <v>A2</v>
      </c>
      <c r="E277" s="332"/>
      <c r="F277" s="333"/>
    </row>
    <row r="278" spans="1:6" ht="15.75" x14ac:dyDescent="0.25">
      <c r="A278" s="19">
        <v>6</v>
      </c>
      <c r="B278" s="20" t="s">
        <v>38</v>
      </c>
      <c r="C278" s="12">
        <v>20</v>
      </c>
      <c r="D278" s="21" t="str">
        <f t="shared" si="11"/>
        <v>A1</v>
      </c>
      <c r="E278" s="332"/>
      <c r="F278" s="333"/>
    </row>
    <row r="279" spans="1:6" ht="15.75" x14ac:dyDescent="0.25">
      <c r="A279" s="17"/>
      <c r="B279" s="17"/>
      <c r="C279" s="19"/>
      <c r="D279" s="17"/>
      <c r="E279" s="332"/>
      <c r="F279" s="333"/>
    </row>
    <row r="280" spans="1:6" ht="15.75" x14ac:dyDescent="0.25">
      <c r="A280" s="17"/>
      <c r="B280" s="19" t="s">
        <v>10</v>
      </c>
      <c r="C280" s="19">
        <f>SUM(C273:C278)</f>
        <v>104.5</v>
      </c>
      <c r="D280" s="17"/>
      <c r="E280" s="332"/>
      <c r="F280" s="333"/>
    </row>
    <row r="281" spans="1:6" ht="15.75" x14ac:dyDescent="0.25">
      <c r="A281" s="17"/>
      <c r="B281" s="22" t="s">
        <v>51</v>
      </c>
      <c r="C281" s="47">
        <f>(C280/120*100)</f>
        <v>87.083333333333329</v>
      </c>
      <c r="D281" s="17"/>
      <c r="E281" s="334"/>
      <c r="F281" s="335"/>
    </row>
    <row r="282" spans="1:6" ht="15" customHeight="1" x14ac:dyDescent="0.25">
      <c r="A282" s="336" t="s">
        <v>173</v>
      </c>
      <c r="B282" s="336" t="s">
        <v>57</v>
      </c>
      <c r="C282" s="336"/>
      <c r="D282" s="337" t="s">
        <v>50</v>
      </c>
      <c r="E282" s="338"/>
      <c r="F282" s="339"/>
    </row>
    <row r="283" spans="1:6" ht="15" customHeight="1" x14ac:dyDescent="0.25">
      <c r="A283" s="336"/>
      <c r="B283" s="336"/>
      <c r="C283" s="336"/>
      <c r="D283" s="340"/>
      <c r="E283" s="341"/>
      <c r="F283" s="342"/>
    </row>
    <row r="286" spans="1:6" ht="15.75" x14ac:dyDescent="0.25">
      <c r="A286" s="17"/>
      <c r="B286" s="343" t="s">
        <v>0</v>
      </c>
      <c r="C286" s="343"/>
      <c r="D286" s="343"/>
      <c r="E286" s="343"/>
      <c r="F286" s="343"/>
    </row>
    <row r="287" spans="1:6" ht="15.75" x14ac:dyDescent="0.25">
      <c r="A287" s="17"/>
      <c r="B287" s="343" t="s">
        <v>1</v>
      </c>
      <c r="C287" s="343"/>
      <c r="D287" s="343"/>
      <c r="E287" s="343"/>
      <c r="F287" s="343"/>
    </row>
    <row r="288" spans="1:6" ht="15.75" x14ac:dyDescent="0.25">
      <c r="A288" s="17"/>
      <c r="B288" s="343" t="s">
        <v>2</v>
      </c>
      <c r="C288" s="343"/>
      <c r="D288" s="343"/>
      <c r="E288" s="343"/>
      <c r="F288" s="343"/>
    </row>
    <row r="289" spans="1:6" ht="15.75" x14ac:dyDescent="0.25">
      <c r="A289" s="17"/>
      <c r="B289" s="346" t="s">
        <v>47</v>
      </c>
      <c r="C289" s="346"/>
      <c r="D289" s="346"/>
      <c r="E289" s="346"/>
      <c r="F289" s="346"/>
    </row>
    <row r="290" spans="1:6" ht="15.75" x14ac:dyDescent="0.25">
      <c r="A290" s="17"/>
      <c r="B290" s="343" t="s">
        <v>58</v>
      </c>
      <c r="C290" s="343"/>
      <c r="D290" s="343"/>
      <c r="E290" s="343"/>
      <c r="F290" s="343"/>
    </row>
    <row r="291" spans="1:6" ht="15.75" x14ac:dyDescent="0.25">
      <c r="A291" s="343" t="s">
        <v>61</v>
      </c>
      <c r="B291" s="343"/>
      <c r="C291" s="343"/>
      <c r="D291" s="343"/>
      <c r="E291" s="343"/>
      <c r="F291" s="343"/>
    </row>
    <row r="292" spans="1:6" ht="15.75" x14ac:dyDescent="0.25">
      <c r="A292" s="17" t="s">
        <v>3</v>
      </c>
      <c r="B292" s="344" t="s">
        <v>94</v>
      </c>
      <c r="C292" s="345"/>
      <c r="D292" s="18"/>
      <c r="E292" s="343"/>
      <c r="F292" s="343"/>
    </row>
    <row r="293" spans="1:6" ht="15.75" x14ac:dyDescent="0.25">
      <c r="A293" s="17" t="s">
        <v>4</v>
      </c>
      <c r="B293" s="344" t="s">
        <v>78</v>
      </c>
      <c r="C293" s="345"/>
      <c r="D293" s="17" t="s">
        <v>48</v>
      </c>
      <c r="E293" s="343">
        <v>13</v>
      </c>
      <c r="F293" s="343"/>
    </row>
    <row r="294" spans="1:6" ht="15.75" x14ac:dyDescent="0.25">
      <c r="A294" s="17" t="s">
        <v>5</v>
      </c>
      <c r="B294" s="27" t="s">
        <v>133</v>
      </c>
      <c r="C294" s="23"/>
      <c r="D294" s="327"/>
      <c r="E294" s="328"/>
      <c r="F294" s="329"/>
    </row>
    <row r="295" spans="1:6" ht="15.75" x14ac:dyDescent="0.25">
      <c r="A295" s="17" t="s">
        <v>64</v>
      </c>
      <c r="B295" s="27" t="s">
        <v>131</v>
      </c>
      <c r="C295" s="23"/>
      <c r="D295" s="17" t="s">
        <v>65</v>
      </c>
      <c r="E295" s="19"/>
      <c r="F295" s="19" t="s">
        <v>132</v>
      </c>
    </row>
    <row r="296" spans="1:6" ht="15.75" x14ac:dyDescent="0.25">
      <c r="A296" s="19" t="s">
        <v>8</v>
      </c>
      <c r="B296" s="19" t="s">
        <v>9</v>
      </c>
      <c r="C296" s="19" t="s">
        <v>49</v>
      </c>
      <c r="D296" s="19" t="s">
        <v>19</v>
      </c>
      <c r="E296" s="330"/>
      <c r="F296" s="331"/>
    </row>
    <row r="297" spans="1:6" ht="15.75" x14ac:dyDescent="0.25">
      <c r="A297" s="19">
        <v>1</v>
      </c>
      <c r="B297" s="20" t="s">
        <v>11</v>
      </c>
      <c r="C297" s="19">
        <v>8.5</v>
      </c>
      <c r="D297" s="21" t="str">
        <f>IF(C297&gt;=18,"A1",IF(C297&gt;=16,"A2",IF(C297&gt;=14,"B1",IF(C297&gt;=12,"B2",IF(C297&gt;=10,"C1",IF(C297&gt;=8,"C2",IF(C297&gt;=6.5,"D","E")))))))</f>
        <v>C2</v>
      </c>
      <c r="E297" s="332"/>
      <c r="F297" s="333"/>
    </row>
    <row r="298" spans="1:6" ht="15.75" x14ac:dyDescent="0.25">
      <c r="A298" s="19">
        <v>2</v>
      </c>
      <c r="B298" s="20" t="s">
        <v>12</v>
      </c>
      <c r="C298" s="19">
        <v>12</v>
      </c>
      <c r="D298" s="21" t="str">
        <f t="shared" ref="D298:D302" si="12">IF(C298&gt;=18,"A1",IF(C298&gt;=16,"A2",IF(C298&gt;=14,"B1",IF(C298&gt;=12,"B2",IF(C298&gt;=10,"C1",IF(C298&gt;=8,"C2",IF(C298&gt;=6.5,"D","E")))))))</f>
        <v>B2</v>
      </c>
      <c r="E298" s="332"/>
      <c r="F298" s="333"/>
    </row>
    <row r="299" spans="1:6" ht="15.75" x14ac:dyDescent="0.25">
      <c r="A299" s="19">
        <v>3</v>
      </c>
      <c r="B299" s="20" t="s">
        <v>13</v>
      </c>
      <c r="C299" s="19">
        <v>2</v>
      </c>
      <c r="D299" s="21" t="str">
        <f t="shared" si="12"/>
        <v>E</v>
      </c>
      <c r="E299" s="332"/>
      <c r="F299" s="333"/>
    </row>
    <row r="300" spans="1:6" ht="15.75" x14ac:dyDescent="0.25">
      <c r="A300" s="19">
        <v>4</v>
      </c>
      <c r="B300" s="20" t="s">
        <v>22</v>
      </c>
      <c r="C300" s="19">
        <v>4</v>
      </c>
      <c r="D300" s="21" t="str">
        <f t="shared" si="12"/>
        <v>E</v>
      </c>
      <c r="E300" s="332"/>
      <c r="F300" s="333"/>
    </row>
    <row r="301" spans="1:6" ht="15.75" x14ac:dyDescent="0.25">
      <c r="A301" s="19">
        <v>5</v>
      </c>
      <c r="B301" s="20" t="s">
        <v>37</v>
      </c>
      <c r="C301" s="19">
        <v>8.5</v>
      </c>
      <c r="D301" s="21" t="str">
        <f t="shared" si="12"/>
        <v>C2</v>
      </c>
      <c r="E301" s="332"/>
      <c r="F301" s="333"/>
    </row>
    <row r="302" spans="1:6" ht="15.75" x14ac:dyDescent="0.25">
      <c r="A302" s="19">
        <v>6</v>
      </c>
      <c r="B302" s="20" t="s">
        <v>38</v>
      </c>
      <c r="C302" s="19">
        <v>5</v>
      </c>
      <c r="D302" s="21" t="str">
        <f t="shared" si="12"/>
        <v>E</v>
      </c>
      <c r="E302" s="332"/>
      <c r="F302" s="333"/>
    </row>
    <row r="303" spans="1:6" ht="15.75" x14ac:dyDescent="0.25">
      <c r="A303" s="17"/>
      <c r="B303" s="17"/>
      <c r="C303" s="19"/>
      <c r="D303" s="17"/>
      <c r="E303" s="332"/>
      <c r="F303" s="333"/>
    </row>
    <row r="304" spans="1:6" ht="15.75" x14ac:dyDescent="0.25">
      <c r="A304" s="17"/>
      <c r="B304" s="19" t="s">
        <v>10</v>
      </c>
      <c r="C304" s="19">
        <f>SUM(C297:C302)</f>
        <v>40</v>
      </c>
      <c r="D304" s="17"/>
      <c r="E304" s="332"/>
      <c r="F304" s="333"/>
    </row>
    <row r="305" spans="1:6" ht="15.75" x14ac:dyDescent="0.25">
      <c r="A305" s="17"/>
      <c r="B305" s="22" t="s">
        <v>51</v>
      </c>
      <c r="C305" s="47">
        <f>(C304/120*100)</f>
        <v>33.333333333333329</v>
      </c>
      <c r="D305" s="17"/>
      <c r="E305" s="334"/>
      <c r="F305" s="335"/>
    </row>
    <row r="306" spans="1:6" ht="15" customHeight="1" x14ac:dyDescent="0.25">
      <c r="A306" s="336" t="s">
        <v>173</v>
      </c>
      <c r="B306" s="336" t="s">
        <v>57</v>
      </c>
      <c r="C306" s="336"/>
      <c r="D306" s="337" t="s">
        <v>50</v>
      </c>
      <c r="E306" s="338"/>
      <c r="F306" s="339"/>
    </row>
    <row r="307" spans="1:6" ht="38.25" customHeight="1" x14ac:dyDescent="0.25">
      <c r="A307" s="336"/>
      <c r="B307" s="336"/>
      <c r="C307" s="336"/>
      <c r="D307" s="340"/>
      <c r="E307" s="341"/>
      <c r="F307" s="342"/>
    </row>
    <row r="309" spans="1:6" ht="15.75" x14ac:dyDescent="0.25">
      <c r="A309" s="17"/>
      <c r="B309" s="343" t="s">
        <v>0</v>
      </c>
      <c r="C309" s="343"/>
      <c r="D309" s="343"/>
      <c r="E309" s="343"/>
      <c r="F309" s="343"/>
    </row>
    <row r="310" spans="1:6" ht="15.75" x14ac:dyDescent="0.25">
      <c r="A310" s="17"/>
      <c r="B310" s="343" t="s">
        <v>1</v>
      </c>
      <c r="C310" s="343"/>
      <c r="D310" s="343"/>
      <c r="E310" s="343"/>
      <c r="F310" s="343"/>
    </row>
    <row r="311" spans="1:6" ht="15.75" x14ac:dyDescent="0.25">
      <c r="A311" s="17"/>
      <c r="B311" s="343" t="s">
        <v>2</v>
      </c>
      <c r="C311" s="343"/>
      <c r="D311" s="343"/>
      <c r="E311" s="343"/>
      <c r="F311" s="343"/>
    </row>
    <row r="312" spans="1:6" ht="15.75" x14ac:dyDescent="0.25">
      <c r="A312" s="17"/>
      <c r="B312" s="346" t="s">
        <v>47</v>
      </c>
      <c r="C312" s="346"/>
      <c r="D312" s="346"/>
      <c r="E312" s="346"/>
      <c r="F312" s="346"/>
    </row>
    <row r="313" spans="1:6" ht="15.75" x14ac:dyDescent="0.25">
      <c r="A313" s="17"/>
      <c r="B313" s="343" t="s">
        <v>58</v>
      </c>
      <c r="C313" s="343"/>
      <c r="D313" s="343"/>
      <c r="E313" s="343"/>
      <c r="F313" s="343"/>
    </row>
    <row r="314" spans="1:6" ht="15.75" x14ac:dyDescent="0.25">
      <c r="A314" s="343" t="s">
        <v>61</v>
      </c>
      <c r="B314" s="343"/>
      <c r="C314" s="343"/>
      <c r="D314" s="343"/>
      <c r="E314" s="343"/>
      <c r="F314" s="343"/>
    </row>
    <row r="315" spans="1:6" ht="15.75" x14ac:dyDescent="0.25">
      <c r="A315" s="17" t="s">
        <v>3</v>
      </c>
      <c r="B315" s="344" t="s">
        <v>94</v>
      </c>
      <c r="C315" s="345"/>
      <c r="D315" s="18"/>
      <c r="E315" s="343"/>
      <c r="F315" s="343"/>
    </row>
    <row r="316" spans="1:6" ht="15.75" x14ac:dyDescent="0.25">
      <c r="A316" s="17" t="s">
        <v>4</v>
      </c>
      <c r="B316" s="344" t="s">
        <v>79</v>
      </c>
      <c r="C316" s="345"/>
      <c r="D316" s="17" t="s">
        <v>48</v>
      </c>
      <c r="E316" s="343">
        <v>14</v>
      </c>
      <c r="F316" s="343"/>
    </row>
    <row r="317" spans="1:6" ht="15.75" x14ac:dyDescent="0.25">
      <c r="A317" s="17" t="s">
        <v>5</v>
      </c>
      <c r="B317" s="27" t="s">
        <v>134</v>
      </c>
      <c r="C317" s="23"/>
      <c r="D317" s="327"/>
      <c r="E317" s="328"/>
      <c r="F317" s="329"/>
    </row>
    <row r="318" spans="1:6" ht="15.75" x14ac:dyDescent="0.25">
      <c r="A318" s="17" t="s">
        <v>64</v>
      </c>
      <c r="B318" s="27" t="s">
        <v>135</v>
      </c>
      <c r="C318" s="23"/>
      <c r="D318" s="17" t="s">
        <v>65</v>
      </c>
      <c r="E318" s="19"/>
      <c r="F318" s="19" t="s">
        <v>136</v>
      </c>
    </row>
    <row r="319" spans="1:6" ht="15.75" x14ac:dyDescent="0.25">
      <c r="A319" s="19" t="s">
        <v>8</v>
      </c>
      <c r="B319" s="19" t="s">
        <v>9</v>
      </c>
      <c r="C319" s="19" t="s">
        <v>49</v>
      </c>
      <c r="D319" s="19" t="s">
        <v>19</v>
      </c>
      <c r="E319" s="330"/>
      <c r="F319" s="331"/>
    </row>
    <row r="320" spans="1:6" ht="15.75" x14ac:dyDescent="0.25">
      <c r="A320" s="19">
        <v>1</v>
      </c>
      <c r="B320" s="20" t="s">
        <v>11</v>
      </c>
      <c r="C320" s="12">
        <v>8</v>
      </c>
      <c r="D320" s="21" t="str">
        <f>IF(C320&gt;=18,"A1",IF(C320&gt;=16,"A2",IF(C320&gt;=14,"B1",IF(C320&gt;=12,"B2",IF(C320&gt;=10,"C1",IF(C320&gt;=8,"C2",IF(C320&gt;=6.5,"D","E")))))))</f>
        <v>C2</v>
      </c>
      <c r="E320" s="332"/>
      <c r="F320" s="333"/>
    </row>
    <row r="321" spans="1:6" ht="15.75" x14ac:dyDescent="0.25">
      <c r="A321" s="19">
        <v>2</v>
      </c>
      <c r="B321" s="20" t="s">
        <v>12</v>
      </c>
      <c r="C321" s="12">
        <v>16</v>
      </c>
      <c r="D321" s="21" t="str">
        <f t="shared" ref="D321:D325" si="13">IF(C321&gt;=18,"A1",IF(C321&gt;=16,"A2",IF(C321&gt;=14,"B1",IF(C321&gt;=12,"B2",IF(C321&gt;=10,"C1",IF(C321&gt;=8,"C2",IF(C321&gt;=6.5,"D","E")))))))</f>
        <v>A2</v>
      </c>
      <c r="E321" s="332"/>
      <c r="F321" s="333"/>
    </row>
    <row r="322" spans="1:6" ht="15.75" x14ac:dyDescent="0.25">
      <c r="A322" s="19">
        <v>3</v>
      </c>
      <c r="B322" s="20" t="s">
        <v>13</v>
      </c>
      <c r="C322" s="12">
        <v>7</v>
      </c>
      <c r="D322" s="21" t="str">
        <f t="shared" si="13"/>
        <v>D</v>
      </c>
      <c r="E322" s="332"/>
      <c r="F322" s="333"/>
    </row>
    <row r="323" spans="1:6" ht="15.75" x14ac:dyDescent="0.25">
      <c r="A323" s="19">
        <v>4</v>
      </c>
      <c r="B323" s="20" t="s">
        <v>22</v>
      </c>
      <c r="C323" s="12">
        <v>12</v>
      </c>
      <c r="D323" s="21" t="str">
        <f t="shared" si="13"/>
        <v>B2</v>
      </c>
      <c r="E323" s="332"/>
      <c r="F323" s="333"/>
    </row>
    <row r="324" spans="1:6" ht="15.75" x14ac:dyDescent="0.25">
      <c r="A324" s="19">
        <v>5</v>
      </c>
      <c r="B324" s="20" t="s">
        <v>37</v>
      </c>
      <c r="C324" s="12">
        <v>12</v>
      </c>
      <c r="D324" s="21" t="str">
        <f t="shared" si="13"/>
        <v>B2</v>
      </c>
      <c r="E324" s="332"/>
      <c r="F324" s="333"/>
    </row>
    <row r="325" spans="1:6" ht="15.75" x14ac:dyDescent="0.25">
      <c r="A325" s="19">
        <v>6</v>
      </c>
      <c r="B325" s="20" t="s">
        <v>38</v>
      </c>
      <c r="C325" s="12">
        <v>12</v>
      </c>
      <c r="D325" s="21" t="str">
        <f t="shared" si="13"/>
        <v>B2</v>
      </c>
      <c r="E325" s="332"/>
      <c r="F325" s="333"/>
    </row>
    <row r="326" spans="1:6" ht="15.75" x14ac:dyDescent="0.25">
      <c r="A326" s="17"/>
      <c r="B326" s="17"/>
      <c r="C326" s="19"/>
      <c r="D326" s="17"/>
      <c r="E326" s="332"/>
      <c r="F326" s="333"/>
    </row>
    <row r="327" spans="1:6" ht="15.75" x14ac:dyDescent="0.25">
      <c r="A327" s="17"/>
      <c r="B327" s="19" t="s">
        <v>10</v>
      </c>
      <c r="C327" s="19">
        <f>SUM(C320:C325)</f>
        <v>67</v>
      </c>
      <c r="D327" s="17"/>
      <c r="E327" s="332"/>
      <c r="F327" s="333"/>
    </row>
    <row r="328" spans="1:6" ht="15.75" x14ac:dyDescent="0.25">
      <c r="A328" s="17"/>
      <c r="B328" s="22" t="s">
        <v>51</v>
      </c>
      <c r="C328" s="47">
        <f>(C327/120*100)</f>
        <v>55.833333333333336</v>
      </c>
      <c r="D328" s="17"/>
      <c r="E328" s="334"/>
      <c r="F328" s="335"/>
    </row>
    <row r="329" spans="1:6" ht="15" customHeight="1" x14ac:dyDescent="0.25">
      <c r="A329" s="336" t="s">
        <v>173</v>
      </c>
      <c r="B329" s="336" t="s">
        <v>57</v>
      </c>
      <c r="C329" s="336"/>
      <c r="D329" s="337" t="s">
        <v>50</v>
      </c>
      <c r="E329" s="338"/>
      <c r="F329" s="339"/>
    </row>
    <row r="330" spans="1:6" ht="15" customHeight="1" x14ac:dyDescent="0.25">
      <c r="A330" s="336"/>
      <c r="B330" s="336"/>
      <c r="C330" s="336"/>
      <c r="D330" s="340"/>
      <c r="E330" s="341"/>
      <c r="F330" s="342"/>
    </row>
    <row r="333" spans="1:6" ht="15.75" x14ac:dyDescent="0.25">
      <c r="A333" s="17"/>
      <c r="B333" s="343" t="s">
        <v>0</v>
      </c>
      <c r="C333" s="343"/>
      <c r="D333" s="343"/>
      <c r="E333" s="343"/>
      <c r="F333" s="343"/>
    </row>
    <row r="334" spans="1:6" ht="15.75" x14ac:dyDescent="0.25">
      <c r="A334" s="17"/>
      <c r="B334" s="343" t="s">
        <v>1</v>
      </c>
      <c r="C334" s="343"/>
      <c r="D334" s="343"/>
      <c r="E334" s="343"/>
      <c r="F334" s="343"/>
    </row>
    <row r="335" spans="1:6" ht="15.75" x14ac:dyDescent="0.25">
      <c r="A335" s="17"/>
      <c r="B335" s="343" t="s">
        <v>2</v>
      </c>
      <c r="C335" s="343"/>
      <c r="D335" s="343"/>
      <c r="E335" s="343"/>
      <c r="F335" s="343"/>
    </row>
    <row r="336" spans="1:6" ht="15.75" x14ac:dyDescent="0.25">
      <c r="A336" s="17"/>
      <c r="B336" s="346" t="s">
        <v>47</v>
      </c>
      <c r="C336" s="346"/>
      <c r="D336" s="346"/>
      <c r="E336" s="346"/>
      <c r="F336" s="346"/>
    </row>
    <row r="337" spans="1:6" ht="15.75" x14ac:dyDescent="0.25">
      <c r="A337" s="17"/>
      <c r="B337" s="343" t="s">
        <v>58</v>
      </c>
      <c r="C337" s="343"/>
      <c r="D337" s="343"/>
      <c r="E337" s="343"/>
      <c r="F337" s="343"/>
    </row>
    <row r="338" spans="1:6" ht="15.75" x14ac:dyDescent="0.25">
      <c r="A338" s="343" t="s">
        <v>61</v>
      </c>
      <c r="B338" s="343"/>
      <c r="C338" s="343"/>
      <c r="D338" s="343"/>
      <c r="E338" s="343"/>
      <c r="F338" s="343"/>
    </row>
    <row r="339" spans="1:6" ht="15.75" x14ac:dyDescent="0.25">
      <c r="A339" s="17" t="s">
        <v>3</v>
      </c>
      <c r="B339" s="344" t="s">
        <v>94</v>
      </c>
      <c r="C339" s="345"/>
      <c r="D339" s="18"/>
      <c r="E339" s="343"/>
      <c r="F339" s="343"/>
    </row>
    <row r="340" spans="1:6" ht="15.75" x14ac:dyDescent="0.25">
      <c r="A340" s="17" t="s">
        <v>4</v>
      </c>
      <c r="B340" s="344" t="s">
        <v>80</v>
      </c>
      <c r="C340" s="345"/>
      <c r="D340" s="17" t="s">
        <v>48</v>
      </c>
      <c r="E340" s="343">
        <v>15</v>
      </c>
      <c r="F340" s="343"/>
    </row>
    <row r="341" spans="1:6" ht="15.75" x14ac:dyDescent="0.25">
      <c r="A341" s="17" t="s">
        <v>5</v>
      </c>
      <c r="B341" s="27" t="s">
        <v>137</v>
      </c>
      <c r="C341" s="23"/>
      <c r="D341" s="327"/>
      <c r="E341" s="328"/>
      <c r="F341" s="329"/>
    </row>
    <row r="342" spans="1:6" ht="15.75" x14ac:dyDescent="0.25">
      <c r="A342" s="17" t="s">
        <v>64</v>
      </c>
      <c r="B342" s="27" t="s">
        <v>138</v>
      </c>
      <c r="C342" s="23"/>
      <c r="D342" s="17" t="s">
        <v>65</v>
      </c>
      <c r="E342" s="19"/>
      <c r="F342" s="19" t="s">
        <v>139</v>
      </c>
    </row>
    <row r="343" spans="1:6" ht="15.75" x14ac:dyDescent="0.25">
      <c r="A343" s="19" t="s">
        <v>8</v>
      </c>
      <c r="B343" s="19" t="s">
        <v>9</v>
      </c>
      <c r="C343" s="19" t="s">
        <v>49</v>
      </c>
      <c r="D343" s="19" t="s">
        <v>19</v>
      </c>
      <c r="E343" s="330"/>
      <c r="F343" s="331"/>
    </row>
    <row r="344" spans="1:6" ht="15.75" x14ac:dyDescent="0.25">
      <c r="A344" s="19">
        <v>1</v>
      </c>
      <c r="B344" s="20" t="s">
        <v>11</v>
      </c>
      <c r="C344" s="12">
        <v>10.5</v>
      </c>
      <c r="D344" s="21" t="str">
        <f>IF(C344&gt;=18,"A1",IF(C344&gt;=16,"A2",IF(C344&gt;=14,"B1",IF(C344&gt;=12,"B2",IF(C344&gt;=10,"C1",IF(C344&gt;=8,"C2",IF(C344&gt;=6.5,"D","E")))))))</f>
        <v>C1</v>
      </c>
      <c r="E344" s="332"/>
      <c r="F344" s="333"/>
    </row>
    <row r="345" spans="1:6" ht="15.75" x14ac:dyDescent="0.25">
      <c r="A345" s="19">
        <v>2</v>
      </c>
      <c r="B345" s="20" t="s">
        <v>12</v>
      </c>
      <c r="C345" s="12">
        <v>16</v>
      </c>
      <c r="D345" s="21" t="str">
        <f t="shared" ref="D345:D349" si="14">IF(C345&gt;=18,"A1",IF(C345&gt;=16,"A2",IF(C345&gt;=14,"B1",IF(C345&gt;=12,"B2",IF(C345&gt;=10,"C1",IF(C345&gt;=8,"C2",IF(C345&gt;=6.5,"D","E")))))))</f>
        <v>A2</v>
      </c>
      <c r="E345" s="332"/>
      <c r="F345" s="333"/>
    </row>
    <row r="346" spans="1:6" ht="15.75" x14ac:dyDescent="0.25">
      <c r="A346" s="19">
        <v>3</v>
      </c>
      <c r="B346" s="20" t="s">
        <v>13</v>
      </c>
      <c r="C346" s="12">
        <v>20</v>
      </c>
      <c r="D346" s="21" t="str">
        <f t="shared" si="14"/>
        <v>A1</v>
      </c>
      <c r="E346" s="332"/>
      <c r="F346" s="333"/>
    </row>
    <row r="347" spans="1:6" ht="15.75" x14ac:dyDescent="0.25">
      <c r="A347" s="19">
        <v>4</v>
      </c>
      <c r="B347" s="20" t="s">
        <v>22</v>
      </c>
      <c r="C347" s="12">
        <v>17.5</v>
      </c>
      <c r="D347" s="21" t="str">
        <f t="shared" si="14"/>
        <v>A2</v>
      </c>
      <c r="E347" s="332"/>
      <c r="F347" s="333"/>
    </row>
    <row r="348" spans="1:6" ht="15.75" x14ac:dyDescent="0.25">
      <c r="A348" s="19">
        <v>5</v>
      </c>
      <c r="B348" s="20" t="s">
        <v>37</v>
      </c>
      <c r="C348" s="12">
        <v>16.5</v>
      </c>
      <c r="D348" s="21" t="str">
        <f t="shared" si="14"/>
        <v>A2</v>
      </c>
      <c r="E348" s="332"/>
      <c r="F348" s="333"/>
    </row>
    <row r="349" spans="1:6" ht="15.75" x14ac:dyDescent="0.25">
      <c r="A349" s="19">
        <v>6</v>
      </c>
      <c r="B349" s="20" t="s">
        <v>38</v>
      </c>
      <c r="C349" s="12">
        <v>19.5</v>
      </c>
      <c r="D349" s="21" t="str">
        <f t="shared" si="14"/>
        <v>A1</v>
      </c>
      <c r="E349" s="332"/>
      <c r="F349" s="333"/>
    </row>
    <row r="350" spans="1:6" ht="15.75" x14ac:dyDescent="0.25">
      <c r="A350" s="17"/>
      <c r="B350" s="17"/>
      <c r="C350" s="19"/>
      <c r="D350" s="17"/>
      <c r="E350" s="332"/>
      <c r="F350" s="333"/>
    </row>
    <row r="351" spans="1:6" ht="15.75" x14ac:dyDescent="0.25">
      <c r="A351" s="17"/>
      <c r="B351" s="19" t="s">
        <v>10</v>
      </c>
      <c r="C351" s="19">
        <f>SUM(C344:C349)</f>
        <v>100</v>
      </c>
      <c r="D351" s="17"/>
      <c r="E351" s="332"/>
      <c r="F351" s="333"/>
    </row>
    <row r="352" spans="1:6" ht="15.75" x14ac:dyDescent="0.25">
      <c r="A352" s="17"/>
      <c r="B352" s="22" t="s">
        <v>51</v>
      </c>
      <c r="C352" s="47">
        <f>(C351/120*100)</f>
        <v>83.333333333333343</v>
      </c>
      <c r="D352" s="17"/>
      <c r="E352" s="334"/>
      <c r="F352" s="335"/>
    </row>
    <row r="353" spans="1:6" ht="15" customHeight="1" x14ac:dyDescent="0.25">
      <c r="A353" s="336" t="s">
        <v>173</v>
      </c>
      <c r="B353" s="336" t="s">
        <v>57</v>
      </c>
      <c r="C353" s="336"/>
      <c r="D353" s="337" t="s">
        <v>50</v>
      </c>
      <c r="E353" s="338"/>
      <c r="F353" s="339"/>
    </row>
    <row r="354" spans="1:6" ht="15" customHeight="1" x14ac:dyDescent="0.25">
      <c r="A354" s="336"/>
      <c r="B354" s="336"/>
      <c r="C354" s="336"/>
      <c r="D354" s="340"/>
      <c r="E354" s="341"/>
      <c r="F354" s="342"/>
    </row>
    <row r="357" spans="1:6" ht="15.75" x14ac:dyDescent="0.25">
      <c r="A357" s="17"/>
      <c r="B357" s="343" t="s">
        <v>0</v>
      </c>
      <c r="C357" s="343"/>
      <c r="D357" s="343"/>
      <c r="E357" s="343"/>
      <c r="F357" s="343"/>
    </row>
    <row r="358" spans="1:6" ht="15.75" x14ac:dyDescent="0.25">
      <c r="A358" s="17"/>
      <c r="B358" s="343" t="s">
        <v>1</v>
      </c>
      <c r="C358" s="343"/>
      <c r="D358" s="343"/>
      <c r="E358" s="343"/>
      <c r="F358" s="343"/>
    </row>
    <row r="359" spans="1:6" ht="15.75" x14ac:dyDescent="0.25">
      <c r="A359" s="17"/>
      <c r="B359" s="343" t="s">
        <v>2</v>
      </c>
      <c r="C359" s="343"/>
      <c r="D359" s="343"/>
      <c r="E359" s="343"/>
      <c r="F359" s="343"/>
    </row>
    <row r="360" spans="1:6" ht="15.75" x14ac:dyDescent="0.25">
      <c r="A360" s="17"/>
      <c r="B360" s="346" t="s">
        <v>47</v>
      </c>
      <c r="C360" s="346"/>
      <c r="D360" s="346"/>
      <c r="E360" s="346"/>
      <c r="F360" s="346"/>
    </row>
    <row r="361" spans="1:6" ht="15.75" x14ac:dyDescent="0.25">
      <c r="A361" s="17"/>
      <c r="B361" s="343" t="s">
        <v>58</v>
      </c>
      <c r="C361" s="343"/>
      <c r="D361" s="343"/>
      <c r="E361" s="343"/>
      <c r="F361" s="343"/>
    </row>
    <row r="362" spans="1:6" ht="15.75" x14ac:dyDescent="0.25">
      <c r="A362" s="343" t="s">
        <v>61</v>
      </c>
      <c r="B362" s="343"/>
      <c r="C362" s="343"/>
      <c r="D362" s="343"/>
      <c r="E362" s="343"/>
      <c r="F362" s="343"/>
    </row>
    <row r="363" spans="1:6" ht="15.75" x14ac:dyDescent="0.25">
      <c r="A363" s="17" t="s">
        <v>3</v>
      </c>
      <c r="B363" s="344" t="s">
        <v>94</v>
      </c>
      <c r="C363" s="345"/>
      <c r="D363" s="18"/>
      <c r="E363" s="343"/>
      <c r="F363" s="343"/>
    </row>
    <row r="364" spans="1:6" ht="15.75" x14ac:dyDescent="0.25">
      <c r="A364" s="17" t="s">
        <v>4</v>
      </c>
      <c r="B364" s="344" t="s">
        <v>81</v>
      </c>
      <c r="C364" s="345"/>
      <c r="D364" s="17" t="s">
        <v>48</v>
      </c>
      <c r="E364" s="343">
        <v>16</v>
      </c>
      <c r="F364" s="343"/>
    </row>
    <row r="365" spans="1:6" ht="15.75" x14ac:dyDescent="0.25">
      <c r="A365" s="17" t="s">
        <v>5</v>
      </c>
      <c r="B365" s="27" t="s">
        <v>140</v>
      </c>
      <c r="C365" s="23"/>
      <c r="D365" s="327"/>
      <c r="E365" s="328"/>
      <c r="F365" s="329"/>
    </row>
    <row r="366" spans="1:6" ht="15.75" x14ac:dyDescent="0.25">
      <c r="A366" s="17" t="s">
        <v>64</v>
      </c>
      <c r="B366" s="27" t="s">
        <v>141</v>
      </c>
      <c r="C366" s="23"/>
      <c r="D366" s="17" t="s">
        <v>65</v>
      </c>
      <c r="E366" s="19"/>
      <c r="F366" s="19" t="s">
        <v>142</v>
      </c>
    </row>
    <row r="367" spans="1:6" ht="15.75" x14ac:dyDescent="0.25">
      <c r="A367" s="19" t="s">
        <v>8</v>
      </c>
      <c r="B367" s="19" t="s">
        <v>9</v>
      </c>
      <c r="C367" s="19" t="s">
        <v>49</v>
      </c>
      <c r="D367" s="19" t="s">
        <v>19</v>
      </c>
      <c r="E367" s="330"/>
      <c r="F367" s="331"/>
    </row>
    <row r="368" spans="1:6" ht="15.75" x14ac:dyDescent="0.25">
      <c r="A368" s="19">
        <v>1</v>
      </c>
      <c r="B368" s="20" t="s">
        <v>11</v>
      </c>
      <c r="C368" s="12">
        <v>8.5</v>
      </c>
      <c r="D368" s="21" t="str">
        <f>IF(C368&gt;=18,"A1",IF(C368&gt;=16,"A2",IF(C368&gt;=14,"B1",IF(C368&gt;=12,"B2",IF(C368&gt;=10,"C1",IF(C368&gt;=8,"C2",IF(C368&gt;=6.5,"D","E")))))))</f>
        <v>C2</v>
      </c>
      <c r="E368" s="332"/>
      <c r="F368" s="333"/>
    </row>
    <row r="369" spans="1:6" ht="15.75" x14ac:dyDescent="0.25">
      <c r="A369" s="19">
        <v>2</v>
      </c>
      <c r="B369" s="20" t="s">
        <v>12</v>
      </c>
      <c r="C369" s="12">
        <v>10</v>
      </c>
      <c r="D369" s="21" t="str">
        <f t="shared" ref="D369:D373" si="15">IF(C369&gt;=18,"A1",IF(C369&gt;=16,"A2",IF(C369&gt;=14,"B1",IF(C369&gt;=12,"B2",IF(C369&gt;=10,"C1",IF(C369&gt;=8,"C2",IF(C369&gt;=6.5,"D","E")))))))</f>
        <v>C1</v>
      </c>
      <c r="E369" s="332"/>
      <c r="F369" s="333"/>
    </row>
    <row r="370" spans="1:6" ht="15.75" x14ac:dyDescent="0.25">
      <c r="A370" s="19">
        <v>3</v>
      </c>
      <c r="B370" s="20" t="s">
        <v>13</v>
      </c>
      <c r="C370" s="12">
        <v>4.5</v>
      </c>
      <c r="D370" s="21" t="str">
        <f t="shared" si="15"/>
        <v>E</v>
      </c>
      <c r="E370" s="332"/>
      <c r="F370" s="333"/>
    </row>
    <row r="371" spans="1:6" ht="15.75" x14ac:dyDescent="0.25">
      <c r="A371" s="19">
        <v>4</v>
      </c>
      <c r="B371" s="20" t="s">
        <v>22</v>
      </c>
      <c r="C371" s="12">
        <v>7.5</v>
      </c>
      <c r="D371" s="21" t="str">
        <f t="shared" si="15"/>
        <v>D</v>
      </c>
      <c r="E371" s="332"/>
      <c r="F371" s="333"/>
    </row>
    <row r="372" spans="1:6" ht="15.75" x14ac:dyDescent="0.25">
      <c r="A372" s="19">
        <v>5</v>
      </c>
      <c r="B372" s="20" t="s">
        <v>37</v>
      </c>
      <c r="C372" s="12">
        <v>10.5</v>
      </c>
      <c r="D372" s="21" t="str">
        <f t="shared" si="15"/>
        <v>C1</v>
      </c>
      <c r="E372" s="332"/>
      <c r="F372" s="333"/>
    </row>
    <row r="373" spans="1:6" ht="15.75" x14ac:dyDescent="0.25">
      <c r="A373" s="19">
        <v>6</v>
      </c>
      <c r="B373" s="20" t="s">
        <v>38</v>
      </c>
      <c r="C373" s="12">
        <v>14.5</v>
      </c>
      <c r="D373" s="21" t="str">
        <f t="shared" si="15"/>
        <v>B1</v>
      </c>
      <c r="E373" s="332"/>
      <c r="F373" s="333"/>
    </row>
    <row r="374" spans="1:6" ht="15.75" x14ac:dyDescent="0.25">
      <c r="A374" s="17"/>
      <c r="B374" s="17"/>
      <c r="C374" s="19"/>
      <c r="D374" s="17"/>
      <c r="E374" s="332"/>
      <c r="F374" s="333"/>
    </row>
    <row r="375" spans="1:6" ht="15.75" x14ac:dyDescent="0.25">
      <c r="A375" s="17"/>
      <c r="B375" s="19" t="s">
        <v>10</v>
      </c>
      <c r="C375" s="19">
        <f>SUM(C368:C373)</f>
        <v>55.5</v>
      </c>
      <c r="D375" s="17"/>
      <c r="E375" s="332"/>
      <c r="F375" s="333"/>
    </row>
    <row r="376" spans="1:6" ht="15.75" x14ac:dyDescent="0.25">
      <c r="A376" s="17"/>
      <c r="B376" s="22" t="s">
        <v>51</v>
      </c>
      <c r="C376" s="47">
        <f>(C375/120*100)</f>
        <v>46.25</v>
      </c>
      <c r="D376" s="17"/>
      <c r="E376" s="334"/>
      <c r="F376" s="335"/>
    </row>
    <row r="377" spans="1:6" ht="15" customHeight="1" x14ac:dyDescent="0.25">
      <c r="A377" s="336" t="s">
        <v>173</v>
      </c>
      <c r="B377" s="336" t="s">
        <v>57</v>
      </c>
      <c r="C377" s="336"/>
      <c r="D377" s="337" t="s">
        <v>50</v>
      </c>
      <c r="E377" s="338"/>
      <c r="F377" s="339"/>
    </row>
    <row r="378" spans="1:6" ht="15" customHeight="1" x14ac:dyDescent="0.25">
      <c r="A378" s="336"/>
      <c r="B378" s="336"/>
      <c r="C378" s="336"/>
      <c r="D378" s="340"/>
      <c r="E378" s="341"/>
      <c r="F378" s="342"/>
    </row>
    <row r="380" spans="1:6" ht="15.75" x14ac:dyDescent="0.25">
      <c r="A380" s="17"/>
      <c r="B380" s="343" t="s">
        <v>0</v>
      </c>
      <c r="C380" s="343"/>
      <c r="D380" s="343"/>
      <c r="E380" s="343"/>
      <c r="F380" s="343"/>
    </row>
    <row r="381" spans="1:6" ht="15.75" x14ac:dyDescent="0.25">
      <c r="A381" s="17"/>
      <c r="B381" s="343" t="s">
        <v>1</v>
      </c>
      <c r="C381" s="343"/>
      <c r="D381" s="343"/>
      <c r="E381" s="343"/>
      <c r="F381" s="343"/>
    </row>
    <row r="382" spans="1:6" ht="15.75" x14ac:dyDescent="0.25">
      <c r="A382" s="17"/>
      <c r="B382" s="343" t="s">
        <v>2</v>
      </c>
      <c r="C382" s="343"/>
      <c r="D382" s="343"/>
      <c r="E382" s="343"/>
      <c r="F382" s="343"/>
    </row>
    <row r="383" spans="1:6" ht="15.75" x14ac:dyDescent="0.25">
      <c r="A383" s="17"/>
      <c r="B383" s="346" t="s">
        <v>47</v>
      </c>
      <c r="C383" s="346"/>
      <c r="D383" s="346"/>
      <c r="E383" s="346"/>
      <c r="F383" s="346"/>
    </row>
    <row r="384" spans="1:6" ht="15.75" x14ac:dyDescent="0.25">
      <c r="A384" s="17"/>
      <c r="B384" s="343" t="s">
        <v>58</v>
      </c>
      <c r="C384" s="343"/>
      <c r="D384" s="343"/>
      <c r="E384" s="343"/>
      <c r="F384" s="343"/>
    </row>
    <row r="385" spans="1:6" ht="15.75" x14ac:dyDescent="0.25">
      <c r="A385" s="343" t="s">
        <v>61</v>
      </c>
      <c r="B385" s="343"/>
      <c r="C385" s="343"/>
      <c r="D385" s="343"/>
      <c r="E385" s="343"/>
      <c r="F385" s="343"/>
    </row>
    <row r="386" spans="1:6" ht="15.75" x14ac:dyDescent="0.25">
      <c r="A386" s="17" t="s">
        <v>3</v>
      </c>
      <c r="B386" s="344" t="s">
        <v>94</v>
      </c>
      <c r="C386" s="345"/>
      <c r="D386" s="18"/>
      <c r="E386" s="343"/>
      <c r="F386" s="343"/>
    </row>
    <row r="387" spans="1:6" ht="15.75" x14ac:dyDescent="0.25">
      <c r="A387" s="17" t="s">
        <v>4</v>
      </c>
      <c r="B387" s="344" t="s">
        <v>82</v>
      </c>
      <c r="C387" s="345"/>
      <c r="D387" s="17" t="s">
        <v>48</v>
      </c>
      <c r="E387" s="343">
        <v>17</v>
      </c>
      <c r="F387" s="343"/>
    </row>
    <row r="388" spans="1:6" ht="15.75" x14ac:dyDescent="0.25">
      <c r="A388" s="17" t="s">
        <v>5</v>
      </c>
      <c r="B388" s="27" t="s">
        <v>143</v>
      </c>
      <c r="C388" s="23"/>
      <c r="D388" s="327"/>
      <c r="E388" s="328"/>
      <c r="F388" s="329"/>
    </row>
    <row r="389" spans="1:6" ht="15.75" x14ac:dyDescent="0.25">
      <c r="A389" s="17" t="s">
        <v>64</v>
      </c>
      <c r="B389" s="27" t="s">
        <v>144</v>
      </c>
      <c r="C389" s="23"/>
      <c r="D389" s="17" t="s">
        <v>65</v>
      </c>
      <c r="E389" s="19"/>
      <c r="F389" s="19" t="s">
        <v>145</v>
      </c>
    </row>
    <row r="390" spans="1:6" ht="15.75" x14ac:dyDescent="0.25">
      <c r="A390" s="19" t="s">
        <v>8</v>
      </c>
      <c r="B390" s="19" t="s">
        <v>9</v>
      </c>
      <c r="C390" s="19" t="s">
        <v>49</v>
      </c>
      <c r="D390" s="19" t="s">
        <v>19</v>
      </c>
      <c r="E390" s="330"/>
      <c r="F390" s="331"/>
    </row>
    <row r="391" spans="1:6" ht="15.75" x14ac:dyDescent="0.25">
      <c r="A391" s="19">
        <v>1</v>
      </c>
      <c r="B391" s="20" t="s">
        <v>11</v>
      </c>
      <c r="C391" s="12">
        <v>7</v>
      </c>
      <c r="D391" s="21" t="str">
        <f>IF(C391&gt;=18,"A1",IF(C391&gt;=16,"A2",IF(C391&gt;=14,"B1",IF(C391&gt;=12,"B2",IF(C391&gt;=10,"C1",IF(C391&gt;=8,"C2",IF(C391&gt;=6.5,"D","E")))))))</f>
        <v>D</v>
      </c>
      <c r="E391" s="332"/>
      <c r="F391" s="333"/>
    </row>
    <row r="392" spans="1:6" ht="15.75" x14ac:dyDescent="0.25">
      <c r="A392" s="19">
        <v>2</v>
      </c>
      <c r="B392" s="20" t="s">
        <v>12</v>
      </c>
      <c r="C392" s="12">
        <v>12.5</v>
      </c>
      <c r="D392" s="21" t="str">
        <f t="shared" ref="D392:D396" si="16">IF(C392&gt;=18,"A1",IF(C392&gt;=16,"A2",IF(C392&gt;=14,"B1",IF(C392&gt;=12,"B2",IF(C392&gt;=10,"C1",IF(C392&gt;=8,"C2",IF(C392&gt;=6.5,"D","E")))))))</f>
        <v>B2</v>
      </c>
      <c r="E392" s="332"/>
      <c r="F392" s="333"/>
    </row>
    <row r="393" spans="1:6" ht="15.75" x14ac:dyDescent="0.25">
      <c r="A393" s="19">
        <v>3</v>
      </c>
      <c r="B393" s="20" t="s">
        <v>13</v>
      </c>
      <c r="C393" s="12">
        <v>7</v>
      </c>
      <c r="D393" s="21" t="str">
        <f t="shared" si="16"/>
        <v>D</v>
      </c>
      <c r="E393" s="332"/>
      <c r="F393" s="333"/>
    </row>
    <row r="394" spans="1:6" ht="15.75" x14ac:dyDescent="0.25">
      <c r="A394" s="19">
        <v>4</v>
      </c>
      <c r="B394" s="20" t="s">
        <v>22</v>
      </c>
      <c r="C394" s="12">
        <v>17.5</v>
      </c>
      <c r="D394" s="21" t="str">
        <f t="shared" si="16"/>
        <v>A2</v>
      </c>
      <c r="E394" s="332"/>
      <c r="F394" s="333"/>
    </row>
    <row r="395" spans="1:6" ht="15.75" x14ac:dyDescent="0.25">
      <c r="A395" s="19">
        <v>5</v>
      </c>
      <c r="B395" s="20" t="s">
        <v>37</v>
      </c>
      <c r="C395" s="12">
        <v>11.5</v>
      </c>
      <c r="D395" s="21" t="str">
        <f t="shared" si="16"/>
        <v>C1</v>
      </c>
      <c r="E395" s="332"/>
      <c r="F395" s="333"/>
    </row>
    <row r="396" spans="1:6" ht="15.75" x14ac:dyDescent="0.25">
      <c r="A396" s="19">
        <v>6</v>
      </c>
      <c r="B396" s="20" t="s">
        <v>38</v>
      </c>
      <c r="C396" s="12">
        <v>13</v>
      </c>
      <c r="D396" s="21" t="str">
        <f t="shared" si="16"/>
        <v>B2</v>
      </c>
      <c r="E396" s="332"/>
      <c r="F396" s="333"/>
    </row>
    <row r="397" spans="1:6" ht="15.75" x14ac:dyDescent="0.25">
      <c r="A397" s="17"/>
      <c r="B397" s="17"/>
      <c r="C397" s="19"/>
      <c r="D397" s="17"/>
      <c r="E397" s="332"/>
      <c r="F397" s="333"/>
    </row>
    <row r="398" spans="1:6" ht="15.75" x14ac:dyDescent="0.25">
      <c r="A398" s="17"/>
      <c r="B398" s="19" t="s">
        <v>10</v>
      </c>
      <c r="C398" s="19">
        <f>SUM(C391:C396)</f>
        <v>68.5</v>
      </c>
      <c r="D398" s="17"/>
      <c r="E398" s="332"/>
      <c r="F398" s="333"/>
    </row>
    <row r="399" spans="1:6" ht="15.75" x14ac:dyDescent="0.25">
      <c r="A399" s="17"/>
      <c r="B399" s="22" t="s">
        <v>51</v>
      </c>
      <c r="C399" s="47">
        <f>(C398/120*100)</f>
        <v>57.083333333333329</v>
      </c>
      <c r="D399" s="17"/>
      <c r="E399" s="334"/>
      <c r="F399" s="335"/>
    </row>
    <row r="400" spans="1:6" ht="15" customHeight="1" x14ac:dyDescent="0.25">
      <c r="A400" s="336" t="s">
        <v>173</v>
      </c>
      <c r="B400" s="336" t="s">
        <v>57</v>
      </c>
      <c r="C400" s="336"/>
      <c r="D400" s="337" t="s">
        <v>50</v>
      </c>
      <c r="E400" s="338"/>
      <c r="F400" s="339"/>
    </row>
    <row r="401" spans="1:6" ht="15" customHeight="1" x14ac:dyDescent="0.25">
      <c r="A401" s="336"/>
      <c r="B401" s="336"/>
      <c r="C401" s="336"/>
      <c r="D401" s="340"/>
      <c r="E401" s="341"/>
      <c r="F401" s="342"/>
    </row>
    <row r="404" spans="1:6" ht="15.75" x14ac:dyDescent="0.25">
      <c r="A404" s="17"/>
      <c r="B404" s="343" t="s">
        <v>0</v>
      </c>
      <c r="C404" s="343"/>
      <c r="D404" s="343"/>
      <c r="E404" s="343"/>
      <c r="F404" s="343"/>
    </row>
    <row r="405" spans="1:6" ht="15.75" x14ac:dyDescent="0.25">
      <c r="A405" s="17"/>
      <c r="B405" s="343" t="s">
        <v>1</v>
      </c>
      <c r="C405" s="343"/>
      <c r="D405" s="343"/>
      <c r="E405" s="343"/>
      <c r="F405" s="343"/>
    </row>
    <row r="406" spans="1:6" ht="15.75" x14ac:dyDescent="0.25">
      <c r="A406" s="17"/>
      <c r="B406" s="343" t="s">
        <v>2</v>
      </c>
      <c r="C406" s="343"/>
      <c r="D406" s="343"/>
      <c r="E406" s="343"/>
      <c r="F406" s="343"/>
    </row>
    <row r="407" spans="1:6" ht="15.75" x14ac:dyDescent="0.25">
      <c r="A407" s="17"/>
      <c r="B407" s="346" t="s">
        <v>47</v>
      </c>
      <c r="C407" s="346"/>
      <c r="D407" s="346"/>
      <c r="E407" s="346"/>
      <c r="F407" s="346"/>
    </row>
    <row r="408" spans="1:6" ht="15.75" x14ac:dyDescent="0.25">
      <c r="A408" s="17"/>
      <c r="B408" s="343" t="s">
        <v>58</v>
      </c>
      <c r="C408" s="343"/>
      <c r="D408" s="343"/>
      <c r="E408" s="343"/>
      <c r="F408" s="343"/>
    </row>
    <row r="409" spans="1:6" ht="15.75" x14ac:dyDescent="0.25">
      <c r="A409" s="343" t="s">
        <v>61</v>
      </c>
      <c r="B409" s="343"/>
      <c r="C409" s="343"/>
      <c r="D409" s="343"/>
      <c r="E409" s="343"/>
      <c r="F409" s="343"/>
    </row>
    <row r="410" spans="1:6" ht="15.75" x14ac:dyDescent="0.25">
      <c r="A410" s="17" t="s">
        <v>3</v>
      </c>
      <c r="B410" s="344" t="s">
        <v>94</v>
      </c>
      <c r="C410" s="345"/>
      <c r="D410" s="18"/>
      <c r="E410" s="343"/>
      <c r="F410" s="343"/>
    </row>
    <row r="411" spans="1:6" ht="15.75" x14ac:dyDescent="0.25">
      <c r="A411" s="17" t="s">
        <v>4</v>
      </c>
      <c r="B411" s="344" t="s">
        <v>83</v>
      </c>
      <c r="C411" s="345"/>
      <c r="D411" s="17" t="s">
        <v>48</v>
      </c>
      <c r="E411" s="343">
        <v>18</v>
      </c>
      <c r="F411" s="343"/>
    </row>
    <row r="412" spans="1:6" ht="15.75" x14ac:dyDescent="0.25">
      <c r="A412" s="17" t="s">
        <v>5</v>
      </c>
      <c r="B412" s="27" t="s">
        <v>146</v>
      </c>
      <c r="C412" s="23"/>
      <c r="D412" s="327"/>
      <c r="E412" s="328"/>
      <c r="F412" s="329"/>
    </row>
    <row r="413" spans="1:6" ht="15.75" x14ac:dyDescent="0.25">
      <c r="A413" s="17" t="s">
        <v>64</v>
      </c>
      <c r="B413" s="27" t="s">
        <v>147</v>
      </c>
      <c r="C413" s="23"/>
      <c r="D413" s="17" t="s">
        <v>65</v>
      </c>
      <c r="E413" s="19"/>
      <c r="F413" s="19" t="s">
        <v>148</v>
      </c>
    </row>
    <row r="414" spans="1:6" ht="15.75" x14ac:dyDescent="0.25">
      <c r="A414" s="19" t="s">
        <v>8</v>
      </c>
      <c r="B414" s="19" t="s">
        <v>9</v>
      </c>
      <c r="C414" s="19" t="s">
        <v>49</v>
      </c>
      <c r="D414" s="19" t="s">
        <v>19</v>
      </c>
      <c r="E414" s="330"/>
      <c r="F414" s="331"/>
    </row>
    <row r="415" spans="1:6" ht="15.75" x14ac:dyDescent="0.25">
      <c r="A415" s="19">
        <v>1</v>
      </c>
      <c r="B415" s="20" t="s">
        <v>11</v>
      </c>
      <c r="C415" s="12">
        <v>13.5</v>
      </c>
      <c r="D415" s="21" t="str">
        <f>IF(C415&gt;=18,"A1",IF(C415&gt;=16,"A2",IF(C415&gt;=14,"B1",IF(C415&gt;=12,"B2",IF(C415&gt;=10,"C1",IF(C415&gt;=8,"C2",IF(C415&gt;=6.5,"D","E")))))))</f>
        <v>B2</v>
      </c>
      <c r="E415" s="332"/>
      <c r="F415" s="333"/>
    </row>
    <row r="416" spans="1:6" ht="15.75" x14ac:dyDescent="0.25">
      <c r="A416" s="19">
        <v>2</v>
      </c>
      <c r="B416" s="20" t="s">
        <v>12</v>
      </c>
      <c r="C416" s="12">
        <v>13</v>
      </c>
      <c r="D416" s="21" t="str">
        <f t="shared" ref="D416:D420" si="17">IF(C416&gt;=18,"A1",IF(C416&gt;=16,"A2",IF(C416&gt;=14,"B1",IF(C416&gt;=12,"B2",IF(C416&gt;=10,"C1",IF(C416&gt;=8,"C2",IF(C416&gt;=6.5,"D","E")))))))</f>
        <v>B2</v>
      </c>
      <c r="E416" s="332"/>
      <c r="F416" s="333"/>
    </row>
    <row r="417" spans="1:6" ht="15.75" x14ac:dyDescent="0.25">
      <c r="A417" s="19">
        <v>3</v>
      </c>
      <c r="B417" s="20" t="s">
        <v>13</v>
      </c>
      <c r="C417" s="12">
        <v>13</v>
      </c>
      <c r="D417" s="21" t="str">
        <f t="shared" si="17"/>
        <v>B2</v>
      </c>
      <c r="E417" s="332"/>
      <c r="F417" s="333"/>
    </row>
    <row r="418" spans="1:6" ht="15.75" x14ac:dyDescent="0.25">
      <c r="A418" s="19">
        <v>4</v>
      </c>
      <c r="B418" s="20" t="s">
        <v>22</v>
      </c>
      <c r="C418" s="12">
        <v>16.5</v>
      </c>
      <c r="D418" s="21" t="str">
        <f t="shared" si="17"/>
        <v>A2</v>
      </c>
      <c r="E418" s="332"/>
      <c r="F418" s="333"/>
    </row>
    <row r="419" spans="1:6" ht="15.75" x14ac:dyDescent="0.25">
      <c r="A419" s="19">
        <v>5</v>
      </c>
      <c r="B419" s="20" t="s">
        <v>37</v>
      </c>
      <c r="C419" s="12">
        <v>14</v>
      </c>
      <c r="D419" s="21" t="str">
        <f t="shared" si="17"/>
        <v>B1</v>
      </c>
      <c r="E419" s="332"/>
      <c r="F419" s="333"/>
    </row>
    <row r="420" spans="1:6" ht="15.75" x14ac:dyDescent="0.25">
      <c r="A420" s="19">
        <v>6</v>
      </c>
      <c r="B420" s="20" t="s">
        <v>38</v>
      </c>
      <c r="C420" s="12">
        <v>16</v>
      </c>
      <c r="D420" s="21" t="str">
        <f t="shared" si="17"/>
        <v>A2</v>
      </c>
      <c r="E420" s="332"/>
      <c r="F420" s="333"/>
    </row>
    <row r="421" spans="1:6" ht="15.75" x14ac:dyDescent="0.25">
      <c r="A421" s="17"/>
      <c r="B421" s="17"/>
      <c r="C421" s="19"/>
      <c r="D421" s="17"/>
      <c r="E421" s="332"/>
      <c r="F421" s="333"/>
    </row>
    <row r="422" spans="1:6" ht="15.75" x14ac:dyDescent="0.25">
      <c r="A422" s="17"/>
      <c r="B422" s="19" t="s">
        <v>10</v>
      </c>
      <c r="C422" s="19">
        <f>SUM(C415:C420)</f>
        <v>86</v>
      </c>
      <c r="D422" s="17"/>
      <c r="E422" s="332"/>
      <c r="F422" s="333"/>
    </row>
    <row r="423" spans="1:6" ht="15.75" x14ac:dyDescent="0.25">
      <c r="A423" s="17"/>
      <c r="B423" s="22" t="s">
        <v>51</v>
      </c>
      <c r="C423" s="47">
        <f>(C422/120*100)</f>
        <v>71.666666666666671</v>
      </c>
      <c r="D423" s="17"/>
      <c r="E423" s="334"/>
      <c r="F423" s="335"/>
    </row>
    <row r="424" spans="1:6" ht="15" customHeight="1" x14ac:dyDescent="0.25">
      <c r="A424" s="336" t="s">
        <v>173</v>
      </c>
      <c r="B424" s="336" t="s">
        <v>57</v>
      </c>
      <c r="C424" s="336"/>
      <c r="D424" s="337" t="s">
        <v>50</v>
      </c>
      <c r="E424" s="338"/>
      <c r="F424" s="339"/>
    </row>
    <row r="425" spans="1:6" ht="15" customHeight="1" x14ac:dyDescent="0.25">
      <c r="A425" s="336"/>
      <c r="B425" s="336"/>
      <c r="C425" s="336"/>
      <c r="D425" s="340"/>
      <c r="E425" s="341"/>
      <c r="F425" s="342"/>
    </row>
    <row r="428" spans="1:6" ht="15.75" x14ac:dyDescent="0.25">
      <c r="A428" s="17"/>
      <c r="B428" s="343" t="s">
        <v>0</v>
      </c>
      <c r="C428" s="343"/>
      <c r="D428" s="343"/>
      <c r="E428" s="343"/>
      <c r="F428" s="343"/>
    </row>
    <row r="429" spans="1:6" ht="15.75" x14ac:dyDescent="0.25">
      <c r="A429" s="17"/>
      <c r="B429" s="343" t="s">
        <v>1</v>
      </c>
      <c r="C429" s="343"/>
      <c r="D429" s="343"/>
      <c r="E429" s="343"/>
      <c r="F429" s="343"/>
    </row>
    <row r="430" spans="1:6" ht="15.75" x14ac:dyDescent="0.25">
      <c r="A430" s="17"/>
      <c r="B430" s="343" t="s">
        <v>2</v>
      </c>
      <c r="C430" s="343"/>
      <c r="D430" s="343"/>
      <c r="E430" s="343"/>
      <c r="F430" s="343"/>
    </row>
    <row r="431" spans="1:6" ht="15.75" x14ac:dyDescent="0.25">
      <c r="A431" s="17"/>
      <c r="B431" s="346" t="s">
        <v>47</v>
      </c>
      <c r="C431" s="346"/>
      <c r="D431" s="346"/>
      <c r="E431" s="346"/>
      <c r="F431" s="346"/>
    </row>
    <row r="432" spans="1:6" ht="15.75" x14ac:dyDescent="0.25">
      <c r="A432" s="17"/>
      <c r="B432" s="343" t="s">
        <v>58</v>
      </c>
      <c r="C432" s="343"/>
      <c r="D432" s="343"/>
      <c r="E432" s="343"/>
      <c r="F432" s="343"/>
    </row>
    <row r="433" spans="1:6" ht="15.75" x14ac:dyDescent="0.25">
      <c r="A433" s="343" t="s">
        <v>61</v>
      </c>
      <c r="B433" s="343"/>
      <c r="C433" s="343"/>
      <c r="D433" s="343"/>
      <c r="E433" s="343"/>
      <c r="F433" s="343"/>
    </row>
    <row r="434" spans="1:6" ht="15.75" x14ac:dyDescent="0.25">
      <c r="A434" s="17" t="s">
        <v>3</v>
      </c>
      <c r="B434" s="344" t="s">
        <v>94</v>
      </c>
      <c r="C434" s="345"/>
      <c r="D434" s="18"/>
      <c r="E434" s="343"/>
      <c r="F434" s="343"/>
    </row>
    <row r="435" spans="1:6" ht="15.75" x14ac:dyDescent="0.25">
      <c r="A435" s="17" t="s">
        <v>4</v>
      </c>
      <c r="B435" s="344" t="s">
        <v>84</v>
      </c>
      <c r="C435" s="345"/>
      <c r="D435" s="17" t="s">
        <v>48</v>
      </c>
      <c r="E435" s="343">
        <v>19</v>
      </c>
      <c r="F435" s="343"/>
    </row>
    <row r="436" spans="1:6" ht="15.75" x14ac:dyDescent="0.25">
      <c r="A436" s="17" t="s">
        <v>5</v>
      </c>
      <c r="B436" s="27" t="s">
        <v>151</v>
      </c>
      <c r="C436" s="23"/>
      <c r="D436" s="327"/>
      <c r="E436" s="328"/>
      <c r="F436" s="329"/>
    </row>
    <row r="437" spans="1:6" ht="15.75" x14ac:dyDescent="0.25">
      <c r="A437" s="17" t="s">
        <v>64</v>
      </c>
      <c r="B437" s="27" t="s">
        <v>149</v>
      </c>
      <c r="C437" s="23"/>
      <c r="D437" s="17" t="s">
        <v>65</v>
      </c>
      <c r="E437" s="19"/>
      <c r="F437" s="19" t="s">
        <v>150</v>
      </c>
    </row>
    <row r="438" spans="1:6" ht="15.75" x14ac:dyDescent="0.25">
      <c r="A438" s="19" t="s">
        <v>8</v>
      </c>
      <c r="B438" s="19" t="s">
        <v>9</v>
      </c>
      <c r="C438" s="19" t="s">
        <v>49</v>
      </c>
      <c r="D438" s="19" t="s">
        <v>19</v>
      </c>
      <c r="E438" s="330"/>
      <c r="F438" s="331"/>
    </row>
    <row r="439" spans="1:6" ht="15.75" x14ac:dyDescent="0.25">
      <c r="A439" s="19">
        <v>1</v>
      </c>
      <c r="B439" s="20" t="s">
        <v>11</v>
      </c>
      <c r="C439" s="19">
        <v>16.5</v>
      </c>
      <c r="D439" s="21" t="str">
        <f>IF(C439&gt;=18,"A1",IF(C439&gt;=16,"A2",IF(C439&gt;=14,"B1",IF(C439&gt;=12,"B2",IF(C439&gt;=10,"C1",IF(C439&gt;=8,"C2",IF(C439&gt;=6.5,"D","E")))))))</f>
        <v>A2</v>
      </c>
      <c r="E439" s="332"/>
      <c r="F439" s="333"/>
    </row>
    <row r="440" spans="1:6" ht="15.75" x14ac:dyDescent="0.25">
      <c r="A440" s="19">
        <v>2</v>
      </c>
      <c r="B440" s="20" t="s">
        <v>12</v>
      </c>
      <c r="C440" s="19">
        <v>17</v>
      </c>
      <c r="D440" s="21" t="str">
        <f t="shared" ref="D440:D444" si="18">IF(C440&gt;=18,"A1",IF(C440&gt;=16,"A2",IF(C440&gt;=14,"B1",IF(C440&gt;=12,"B2",IF(C440&gt;=10,"C1",IF(C440&gt;=8,"C2",IF(C440&gt;=6.5,"D","E")))))))</f>
        <v>A2</v>
      </c>
      <c r="E440" s="332"/>
      <c r="F440" s="333"/>
    </row>
    <row r="441" spans="1:6" ht="15.75" x14ac:dyDescent="0.25">
      <c r="A441" s="19">
        <v>3</v>
      </c>
      <c r="B441" s="20" t="s">
        <v>13</v>
      </c>
      <c r="C441" s="19">
        <v>20</v>
      </c>
      <c r="D441" s="21" t="str">
        <f t="shared" si="18"/>
        <v>A1</v>
      </c>
      <c r="E441" s="332"/>
      <c r="F441" s="333"/>
    </row>
    <row r="442" spans="1:6" ht="15.75" x14ac:dyDescent="0.25">
      <c r="A442" s="19">
        <v>4</v>
      </c>
      <c r="B442" s="20" t="s">
        <v>22</v>
      </c>
      <c r="C442" s="19">
        <v>19.5</v>
      </c>
      <c r="D442" s="21" t="str">
        <f t="shared" si="18"/>
        <v>A1</v>
      </c>
      <c r="E442" s="332"/>
      <c r="F442" s="333"/>
    </row>
    <row r="443" spans="1:6" ht="15.75" x14ac:dyDescent="0.25">
      <c r="A443" s="19">
        <v>5</v>
      </c>
      <c r="B443" s="20" t="s">
        <v>37</v>
      </c>
      <c r="C443" s="19">
        <v>19</v>
      </c>
      <c r="D443" s="21" t="str">
        <f t="shared" si="18"/>
        <v>A1</v>
      </c>
      <c r="E443" s="332"/>
      <c r="F443" s="333"/>
    </row>
    <row r="444" spans="1:6" ht="15.75" x14ac:dyDescent="0.25">
      <c r="A444" s="19">
        <v>6</v>
      </c>
      <c r="B444" s="20" t="s">
        <v>38</v>
      </c>
      <c r="C444" s="19">
        <v>20</v>
      </c>
      <c r="D444" s="21" t="str">
        <f t="shared" si="18"/>
        <v>A1</v>
      </c>
      <c r="E444" s="332"/>
      <c r="F444" s="333"/>
    </row>
    <row r="445" spans="1:6" ht="15.75" x14ac:dyDescent="0.25">
      <c r="A445" s="17"/>
      <c r="B445" s="17"/>
      <c r="C445" s="19"/>
      <c r="D445" s="17"/>
      <c r="E445" s="332"/>
      <c r="F445" s="333"/>
    </row>
    <row r="446" spans="1:6" ht="15.75" x14ac:dyDescent="0.25">
      <c r="A446" s="17"/>
      <c r="B446" s="19" t="s">
        <v>10</v>
      </c>
      <c r="C446" s="19">
        <f>SUM(C439:C444)</f>
        <v>112</v>
      </c>
      <c r="D446" s="17"/>
      <c r="E446" s="332"/>
      <c r="F446" s="333"/>
    </row>
    <row r="447" spans="1:6" ht="15.75" x14ac:dyDescent="0.25">
      <c r="A447" s="17"/>
      <c r="B447" s="22" t="s">
        <v>51</v>
      </c>
      <c r="C447" s="47">
        <f>(C446/120*100)</f>
        <v>93.333333333333329</v>
      </c>
      <c r="D447" s="17"/>
      <c r="E447" s="334"/>
      <c r="F447" s="335"/>
    </row>
    <row r="448" spans="1:6" ht="15" customHeight="1" x14ac:dyDescent="0.25">
      <c r="A448" s="336" t="s">
        <v>173</v>
      </c>
      <c r="B448" s="336" t="s">
        <v>57</v>
      </c>
      <c r="C448" s="336"/>
      <c r="D448" s="337" t="s">
        <v>50</v>
      </c>
      <c r="E448" s="338"/>
      <c r="F448" s="339"/>
    </row>
    <row r="449" spans="1:6" ht="38.25" customHeight="1" x14ac:dyDescent="0.25">
      <c r="A449" s="336"/>
      <c r="B449" s="336"/>
      <c r="C449" s="336"/>
      <c r="D449" s="340"/>
      <c r="E449" s="341"/>
      <c r="F449" s="342"/>
    </row>
    <row r="451" spans="1:6" ht="15.75" x14ac:dyDescent="0.25">
      <c r="A451" s="17"/>
      <c r="B451" s="343" t="s">
        <v>0</v>
      </c>
      <c r="C451" s="343"/>
      <c r="D451" s="343"/>
      <c r="E451" s="343"/>
      <c r="F451" s="343"/>
    </row>
    <row r="452" spans="1:6" ht="15.75" x14ac:dyDescent="0.25">
      <c r="A452" s="17"/>
      <c r="B452" s="343" t="s">
        <v>1</v>
      </c>
      <c r="C452" s="343"/>
      <c r="D452" s="343"/>
      <c r="E452" s="343"/>
      <c r="F452" s="343"/>
    </row>
    <row r="453" spans="1:6" ht="15.75" x14ac:dyDescent="0.25">
      <c r="A453" s="17"/>
      <c r="B453" s="343" t="s">
        <v>2</v>
      </c>
      <c r="C453" s="343"/>
      <c r="D453" s="343"/>
      <c r="E453" s="343"/>
      <c r="F453" s="343"/>
    </row>
    <row r="454" spans="1:6" ht="15.75" x14ac:dyDescent="0.25">
      <c r="A454" s="17"/>
      <c r="B454" s="346" t="s">
        <v>47</v>
      </c>
      <c r="C454" s="346"/>
      <c r="D454" s="346"/>
      <c r="E454" s="346"/>
      <c r="F454" s="346"/>
    </row>
    <row r="455" spans="1:6" ht="15.75" x14ac:dyDescent="0.25">
      <c r="A455" s="17"/>
      <c r="B455" s="343" t="s">
        <v>58</v>
      </c>
      <c r="C455" s="343"/>
      <c r="D455" s="343"/>
      <c r="E455" s="343"/>
      <c r="F455" s="343"/>
    </row>
    <row r="456" spans="1:6" ht="15.75" x14ac:dyDescent="0.25">
      <c r="A456" s="343" t="s">
        <v>61</v>
      </c>
      <c r="B456" s="343"/>
      <c r="C456" s="343"/>
      <c r="D456" s="343"/>
      <c r="E456" s="343"/>
      <c r="F456" s="343"/>
    </row>
    <row r="457" spans="1:6" ht="15.75" x14ac:dyDescent="0.25">
      <c r="A457" s="17" t="s">
        <v>3</v>
      </c>
      <c r="B457" s="344" t="s">
        <v>94</v>
      </c>
      <c r="C457" s="345"/>
      <c r="D457" s="18"/>
      <c r="E457" s="343"/>
      <c r="F457" s="343"/>
    </row>
    <row r="458" spans="1:6" ht="15.75" x14ac:dyDescent="0.25">
      <c r="A458" s="17" t="s">
        <v>4</v>
      </c>
      <c r="B458" s="344" t="s">
        <v>85</v>
      </c>
      <c r="C458" s="345"/>
      <c r="D458" s="17" t="s">
        <v>48</v>
      </c>
      <c r="E458" s="343">
        <v>20</v>
      </c>
      <c r="F458" s="343"/>
    </row>
    <row r="459" spans="1:6" ht="15.75" x14ac:dyDescent="0.25">
      <c r="A459" s="17" t="s">
        <v>5</v>
      </c>
      <c r="B459" s="27" t="s">
        <v>152</v>
      </c>
      <c r="C459" s="23"/>
      <c r="D459" s="327"/>
      <c r="E459" s="328"/>
      <c r="F459" s="329"/>
    </row>
    <row r="460" spans="1:6" ht="15.75" x14ac:dyDescent="0.25">
      <c r="A460" s="17" t="s">
        <v>64</v>
      </c>
      <c r="B460" s="27" t="s">
        <v>153</v>
      </c>
      <c r="C460" s="23"/>
      <c r="D460" s="17" t="s">
        <v>65</v>
      </c>
      <c r="E460" s="19"/>
      <c r="F460" s="19" t="s">
        <v>154</v>
      </c>
    </row>
    <row r="461" spans="1:6" ht="15.75" x14ac:dyDescent="0.25">
      <c r="A461" s="19" t="s">
        <v>8</v>
      </c>
      <c r="B461" s="19" t="s">
        <v>9</v>
      </c>
      <c r="C461" s="19" t="s">
        <v>49</v>
      </c>
      <c r="D461" s="19" t="s">
        <v>19</v>
      </c>
      <c r="E461" s="330"/>
      <c r="F461" s="331"/>
    </row>
    <row r="462" spans="1:6" ht="15.75" x14ac:dyDescent="0.25">
      <c r="A462" s="19">
        <v>1</v>
      </c>
      <c r="B462" s="20" t="s">
        <v>11</v>
      </c>
      <c r="C462" s="12">
        <v>17</v>
      </c>
      <c r="D462" s="21" t="str">
        <f>IF(C462&gt;=18,"A1",IF(C462&gt;=16,"A2",IF(C462&gt;=14,"B1",IF(C462&gt;=12,"B2",IF(C462&gt;=10,"C1",IF(C462&gt;=8,"C2",IF(C462&gt;=6.5,"D","E")))))))</f>
        <v>A2</v>
      </c>
      <c r="E462" s="332"/>
      <c r="F462" s="333"/>
    </row>
    <row r="463" spans="1:6" ht="15.75" x14ac:dyDescent="0.25">
      <c r="A463" s="19">
        <v>2</v>
      </c>
      <c r="B463" s="20" t="s">
        <v>12</v>
      </c>
      <c r="C463" s="12">
        <v>15.5</v>
      </c>
      <c r="D463" s="21" t="str">
        <f t="shared" ref="D463:D467" si="19">IF(C463&gt;=18,"A1",IF(C463&gt;=16,"A2",IF(C463&gt;=14,"B1",IF(C463&gt;=12,"B2",IF(C463&gt;=10,"C1",IF(C463&gt;=8,"C2",IF(C463&gt;=6.5,"D","E")))))))</f>
        <v>B1</v>
      </c>
      <c r="E463" s="332"/>
      <c r="F463" s="333"/>
    </row>
    <row r="464" spans="1:6" ht="15.75" x14ac:dyDescent="0.25">
      <c r="A464" s="19">
        <v>3</v>
      </c>
      <c r="B464" s="20" t="s">
        <v>13</v>
      </c>
      <c r="C464" s="12">
        <v>15</v>
      </c>
      <c r="D464" s="21" t="str">
        <f t="shared" si="19"/>
        <v>B1</v>
      </c>
      <c r="E464" s="332"/>
      <c r="F464" s="333"/>
    </row>
    <row r="465" spans="1:6" ht="15.75" x14ac:dyDescent="0.25">
      <c r="A465" s="19">
        <v>4</v>
      </c>
      <c r="B465" s="20" t="s">
        <v>22</v>
      </c>
      <c r="C465" s="12">
        <v>19.5</v>
      </c>
      <c r="D465" s="21" t="str">
        <f t="shared" si="19"/>
        <v>A1</v>
      </c>
      <c r="E465" s="332"/>
      <c r="F465" s="333"/>
    </row>
    <row r="466" spans="1:6" ht="15.75" x14ac:dyDescent="0.25">
      <c r="A466" s="19">
        <v>5</v>
      </c>
      <c r="B466" s="20" t="s">
        <v>37</v>
      </c>
      <c r="C466" s="12">
        <v>18</v>
      </c>
      <c r="D466" s="21" t="str">
        <f t="shared" si="19"/>
        <v>A1</v>
      </c>
      <c r="E466" s="332"/>
      <c r="F466" s="333"/>
    </row>
    <row r="467" spans="1:6" ht="15.75" x14ac:dyDescent="0.25">
      <c r="A467" s="19">
        <v>6</v>
      </c>
      <c r="B467" s="20" t="s">
        <v>38</v>
      </c>
      <c r="C467" s="12">
        <v>19</v>
      </c>
      <c r="D467" s="21" t="str">
        <f t="shared" si="19"/>
        <v>A1</v>
      </c>
      <c r="E467" s="332"/>
      <c r="F467" s="333"/>
    </row>
    <row r="468" spans="1:6" ht="15.75" x14ac:dyDescent="0.25">
      <c r="A468" s="17"/>
      <c r="B468" s="17"/>
      <c r="C468" s="19"/>
      <c r="D468" s="17"/>
      <c r="E468" s="332"/>
      <c r="F468" s="333"/>
    </row>
    <row r="469" spans="1:6" ht="15.75" x14ac:dyDescent="0.25">
      <c r="A469" s="17"/>
      <c r="B469" s="19" t="s">
        <v>10</v>
      </c>
      <c r="C469" s="19">
        <f>SUM(C462:C467)</f>
        <v>104</v>
      </c>
      <c r="D469" s="17"/>
      <c r="E469" s="332"/>
      <c r="F469" s="333"/>
    </row>
    <row r="470" spans="1:6" ht="15.75" x14ac:dyDescent="0.25">
      <c r="A470" s="17"/>
      <c r="B470" s="22" t="s">
        <v>51</v>
      </c>
      <c r="C470" s="47">
        <f>(C469/120*100)</f>
        <v>86.666666666666671</v>
      </c>
      <c r="D470" s="17"/>
      <c r="E470" s="334"/>
      <c r="F470" s="335"/>
    </row>
    <row r="471" spans="1:6" ht="15" customHeight="1" x14ac:dyDescent="0.25">
      <c r="A471" s="336" t="s">
        <v>173</v>
      </c>
      <c r="B471" s="336" t="s">
        <v>57</v>
      </c>
      <c r="C471" s="336"/>
      <c r="D471" s="337" t="s">
        <v>50</v>
      </c>
      <c r="E471" s="338"/>
      <c r="F471" s="339"/>
    </row>
    <row r="472" spans="1:6" ht="15" customHeight="1" x14ac:dyDescent="0.25">
      <c r="A472" s="336"/>
      <c r="B472" s="336"/>
      <c r="C472" s="336"/>
      <c r="D472" s="340"/>
      <c r="E472" s="341"/>
      <c r="F472" s="342"/>
    </row>
    <row r="475" spans="1:6" ht="15.75" x14ac:dyDescent="0.25">
      <c r="A475" s="17"/>
      <c r="B475" s="343" t="s">
        <v>0</v>
      </c>
      <c r="C475" s="343"/>
      <c r="D475" s="343"/>
      <c r="E475" s="343"/>
      <c r="F475" s="343"/>
    </row>
    <row r="476" spans="1:6" ht="15.75" x14ac:dyDescent="0.25">
      <c r="A476" s="17"/>
      <c r="B476" s="343" t="s">
        <v>1</v>
      </c>
      <c r="C476" s="343"/>
      <c r="D476" s="343"/>
      <c r="E476" s="343"/>
      <c r="F476" s="343"/>
    </row>
    <row r="477" spans="1:6" ht="15.75" x14ac:dyDescent="0.25">
      <c r="A477" s="17"/>
      <c r="B477" s="343" t="s">
        <v>2</v>
      </c>
      <c r="C477" s="343"/>
      <c r="D477" s="343"/>
      <c r="E477" s="343"/>
      <c r="F477" s="343"/>
    </row>
    <row r="478" spans="1:6" ht="15.75" x14ac:dyDescent="0.25">
      <c r="A478" s="17"/>
      <c r="B478" s="346" t="s">
        <v>47</v>
      </c>
      <c r="C478" s="346"/>
      <c r="D478" s="346"/>
      <c r="E478" s="346"/>
      <c r="F478" s="346"/>
    </row>
    <row r="479" spans="1:6" ht="15.75" x14ac:dyDescent="0.25">
      <c r="A479" s="17"/>
      <c r="B479" s="343" t="s">
        <v>58</v>
      </c>
      <c r="C479" s="343"/>
      <c r="D479" s="343"/>
      <c r="E479" s="343"/>
      <c r="F479" s="343"/>
    </row>
    <row r="480" spans="1:6" ht="15.75" x14ac:dyDescent="0.25">
      <c r="A480" s="343" t="s">
        <v>61</v>
      </c>
      <c r="B480" s="343"/>
      <c r="C480" s="343"/>
      <c r="D480" s="343"/>
      <c r="E480" s="343"/>
      <c r="F480" s="343"/>
    </row>
    <row r="481" spans="1:6" ht="15.75" x14ac:dyDescent="0.25">
      <c r="A481" s="17" t="s">
        <v>3</v>
      </c>
      <c r="B481" s="344" t="s">
        <v>94</v>
      </c>
      <c r="C481" s="345"/>
      <c r="D481" s="18"/>
      <c r="E481" s="343"/>
      <c r="F481" s="343"/>
    </row>
    <row r="482" spans="1:6" ht="15.75" x14ac:dyDescent="0.25">
      <c r="A482" s="17" t="s">
        <v>4</v>
      </c>
      <c r="B482" s="344" t="s">
        <v>86</v>
      </c>
      <c r="C482" s="345"/>
      <c r="D482" s="17" t="s">
        <v>48</v>
      </c>
      <c r="E482" s="343">
        <v>21</v>
      </c>
      <c r="F482" s="343"/>
    </row>
    <row r="483" spans="1:6" ht="15.75" x14ac:dyDescent="0.25">
      <c r="A483" s="17" t="s">
        <v>5</v>
      </c>
      <c r="B483" s="27" t="s">
        <v>155</v>
      </c>
      <c r="C483" s="23"/>
      <c r="D483" s="327"/>
      <c r="E483" s="328"/>
      <c r="F483" s="329"/>
    </row>
    <row r="484" spans="1:6" ht="15.75" x14ac:dyDescent="0.25">
      <c r="A484" s="17" t="s">
        <v>64</v>
      </c>
      <c r="B484" s="27" t="s">
        <v>156</v>
      </c>
      <c r="C484" s="23"/>
      <c r="D484" s="17" t="s">
        <v>65</v>
      </c>
      <c r="E484" s="19"/>
      <c r="F484" s="19" t="s">
        <v>157</v>
      </c>
    </row>
    <row r="485" spans="1:6" ht="15.75" x14ac:dyDescent="0.25">
      <c r="A485" s="19" t="s">
        <v>8</v>
      </c>
      <c r="B485" s="19" t="s">
        <v>9</v>
      </c>
      <c r="C485" s="19" t="s">
        <v>49</v>
      </c>
      <c r="D485" s="19" t="s">
        <v>19</v>
      </c>
      <c r="E485" s="330"/>
      <c r="F485" s="331"/>
    </row>
    <row r="486" spans="1:6" ht="15.75" x14ac:dyDescent="0.25">
      <c r="A486" s="19">
        <v>1</v>
      </c>
      <c r="B486" s="20" t="s">
        <v>11</v>
      </c>
      <c r="C486" s="12">
        <v>16</v>
      </c>
      <c r="D486" s="21" t="str">
        <f>IF(C486&gt;=18,"A1",IF(C486&gt;=16,"A2",IF(C486&gt;=14,"B1",IF(C486&gt;=12,"B2",IF(C486&gt;=10,"C1",IF(C486&gt;=8,"C2",IF(C486&gt;=6.5,"D","E")))))))</f>
        <v>A2</v>
      </c>
      <c r="E486" s="332"/>
      <c r="F486" s="333"/>
    </row>
    <row r="487" spans="1:6" ht="15.75" x14ac:dyDescent="0.25">
      <c r="A487" s="19">
        <v>2</v>
      </c>
      <c r="B487" s="20" t="s">
        <v>12</v>
      </c>
      <c r="C487" s="12">
        <v>17</v>
      </c>
      <c r="D487" s="21" t="str">
        <f t="shared" ref="D487:D491" si="20">IF(C487&gt;=18,"A1",IF(C487&gt;=16,"A2",IF(C487&gt;=14,"B1",IF(C487&gt;=12,"B2",IF(C487&gt;=10,"C1",IF(C487&gt;=8,"C2",IF(C487&gt;=6.5,"D","E")))))))</f>
        <v>A2</v>
      </c>
      <c r="E487" s="332"/>
      <c r="F487" s="333"/>
    </row>
    <row r="488" spans="1:6" ht="15.75" x14ac:dyDescent="0.25">
      <c r="A488" s="19">
        <v>3</v>
      </c>
      <c r="B488" s="20" t="s">
        <v>13</v>
      </c>
      <c r="C488" s="12">
        <v>18</v>
      </c>
      <c r="D488" s="21" t="str">
        <f t="shared" si="20"/>
        <v>A1</v>
      </c>
      <c r="E488" s="332"/>
      <c r="F488" s="333"/>
    </row>
    <row r="489" spans="1:6" ht="15.75" x14ac:dyDescent="0.25">
      <c r="A489" s="19">
        <v>4</v>
      </c>
      <c r="B489" s="20" t="s">
        <v>22</v>
      </c>
      <c r="C489" s="12">
        <v>18.5</v>
      </c>
      <c r="D489" s="21" t="str">
        <f t="shared" si="20"/>
        <v>A1</v>
      </c>
      <c r="E489" s="332"/>
      <c r="F489" s="333"/>
    </row>
    <row r="490" spans="1:6" ht="15.75" x14ac:dyDescent="0.25">
      <c r="A490" s="19">
        <v>5</v>
      </c>
      <c r="B490" s="20" t="s">
        <v>37</v>
      </c>
      <c r="C490" s="12">
        <v>19.5</v>
      </c>
      <c r="D490" s="21" t="str">
        <f t="shared" si="20"/>
        <v>A1</v>
      </c>
      <c r="E490" s="332"/>
      <c r="F490" s="333"/>
    </row>
    <row r="491" spans="1:6" ht="15.75" x14ac:dyDescent="0.25">
      <c r="A491" s="19">
        <v>6</v>
      </c>
      <c r="B491" s="20" t="s">
        <v>38</v>
      </c>
      <c r="C491" s="12">
        <v>19.5</v>
      </c>
      <c r="D491" s="21" t="str">
        <f t="shared" si="20"/>
        <v>A1</v>
      </c>
      <c r="E491" s="332"/>
      <c r="F491" s="333"/>
    </row>
    <row r="492" spans="1:6" ht="15.75" x14ac:dyDescent="0.25">
      <c r="A492" s="17"/>
      <c r="B492" s="17"/>
      <c r="C492" s="19"/>
      <c r="D492" s="17"/>
      <c r="E492" s="332"/>
      <c r="F492" s="333"/>
    </row>
    <row r="493" spans="1:6" ht="15.75" x14ac:dyDescent="0.25">
      <c r="A493" s="17"/>
      <c r="B493" s="19" t="s">
        <v>10</v>
      </c>
      <c r="C493" s="19">
        <f>SUM(C486:C491)</f>
        <v>108.5</v>
      </c>
      <c r="D493" s="17"/>
      <c r="E493" s="332"/>
      <c r="F493" s="333"/>
    </row>
    <row r="494" spans="1:6" ht="15.75" x14ac:dyDescent="0.25">
      <c r="A494" s="17"/>
      <c r="B494" s="22" t="s">
        <v>51</v>
      </c>
      <c r="C494" s="47">
        <f>(C493/120*100)</f>
        <v>90.416666666666671</v>
      </c>
      <c r="D494" s="17"/>
      <c r="E494" s="334"/>
      <c r="F494" s="335"/>
    </row>
    <row r="495" spans="1:6" ht="15" customHeight="1" x14ac:dyDescent="0.25">
      <c r="A495" s="336" t="s">
        <v>173</v>
      </c>
      <c r="B495" s="336" t="s">
        <v>57</v>
      </c>
      <c r="C495" s="336"/>
      <c r="D495" s="337" t="s">
        <v>50</v>
      </c>
      <c r="E495" s="338"/>
      <c r="F495" s="339"/>
    </row>
    <row r="496" spans="1:6" ht="15" customHeight="1" x14ac:dyDescent="0.25">
      <c r="A496" s="336"/>
      <c r="B496" s="336"/>
      <c r="C496" s="336"/>
      <c r="D496" s="340"/>
      <c r="E496" s="341"/>
      <c r="F496" s="342"/>
    </row>
    <row r="499" spans="1:6" ht="15.75" x14ac:dyDescent="0.25">
      <c r="A499" s="17"/>
      <c r="B499" s="343" t="s">
        <v>0</v>
      </c>
      <c r="C499" s="343"/>
      <c r="D499" s="343"/>
      <c r="E499" s="343"/>
      <c r="F499" s="343"/>
    </row>
    <row r="500" spans="1:6" ht="15.75" x14ac:dyDescent="0.25">
      <c r="A500" s="17"/>
      <c r="B500" s="343" t="s">
        <v>1</v>
      </c>
      <c r="C500" s="343"/>
      <c r="D500" s="343"/>
      <c r="E500" s="343"/>
      <c r="F500" s="343"/>
    </row>
    <row r="501" spans="1:6" ht="15.75" x14ac:dyDescent="0.25">
      <c r="A501" s="17"/>
      <c r="B501" s="343" t="s">
        <v>2</v>
      </c>
      <c r="C501" s="343"/>
      <c r="D501" s="343"/>
      <c r="E501" s="343"/>
      <c r="F501" s="343"/>
    </row>
    <row r="502" spans="1:6" ht="15.75" x14ac:dyDescent="0.25">
      <c r="A502" s="17"/>
      <c r="B502" s="346" t="s">
        <v>47</v>
      </c>
      <c r="C502" s="346"/>
      <c r="D502" s="346"/>
      <c r="E502" s="346"/>
      <c r="F502" s="346"/>
    </row>
    <row r="503" spans="1:6" ht="15.75" x14ac:dyDescent="0.25">
      <c r="A503" s="17"/>
      <c r="B503" s="343" t="s">
        <v>58</v>
      </c>
      <c r="C503" s="343"/>
      <c r="D503" s="343"/>
      <c r="E503" s="343"/>
      <c r="F503" s="343"/>
    </row>
    <row r="504" spans="1:6" ht="15.75" x14ac:dyDescent="0.25">
      <c r="A504" s="343" t="s">
        <v>61</v>
      </c>
      <c r="B504" s="343"/>
      <c r="C504" s="343"/>
      <c r="D504" s="343"/>
      <c r="E504" s="343"/>
      <c r="F504" s="343"/>
    </row>
    <row r="505" spans="1:6" ht="15.75" x14ac:dyDescent="0.25">
      <c r="A505" s="17" t="s">
        <v>3</v>
      </c>
      <c r="B505" s="344" t="s">
        <v>94</v>
      </c>
      <c r="C505" s="345"/>
      <c r="D505" s="18"/>
      <c r="E505" s="343"/>
      <c r="F505" s="343"/>
    </row>
    <row r="506" spans="1:6" ht="15.75" x14ac:dyDescent="0.25">
      <c r="A506" s="17" t="s">
        <v>4</v>
      </c>
      <c r="B506" s="344" t="s">
        <v>87</v>
      </c>
      <c r="C506" s="345"/>
      <c r="D506" s="17" t="s">
        <v>48</v>
      </c>
      <c r="E506" s="343">
        <v>22</v>
      </c>
      <c r="F506" s="343"/>
    </row>
    <row r="507" spans="1:6" ht="15.75" x14ac:dyDescent="0.25">
      <c r="A507" s="17" t="s">
        <v>5</v>
      </c>
      <c r="B507" s="27" t="s">
        <v>158</v>
      </c>
      <c r="C507" s="23"/>
      <c r="D507" s="327"/>
      <c r="E507" s="328"/>
      <c r="F507" s="329"/>
    </row>
    <row r="508" spans="1:6" ht="15.75" x14ac:dyDescent="0.25">
      <c r="A508" s="17" t="s">
        <v>64</v>
      </c>
      <c r="B508" s="27" t="s">
        <v>159</v>
      </c>
      <c r="C508" s="23"/>
      <c r="D508" s="17" t="s">
        <v>65</v>
      </c>
      <c r="E508" s="19"/>
      <c r="F508" s="19" t="s">
        <v>160</v>
      </c>
    </row>
    <row r="509" spans="1:6" ht="15.75" x14ac:dyDescent="0.25">
      <c r="A509" s="19" t="s">
        <v>8</v>
      </c>
      <c r="B509" s="19" t="s">
        <v>9</v>
      </c>
      <c r="C509" s="19" t="s">
        <v>49</v>
      </c>
      <c r="D509" s="19" t="s">
        <v>19</v>
      </c>
      <c r="E509" s="330"/>
      <c r="F509" s="331"/>
    </row>
    <row r="510" spans="1:6" ht="15.75" x14ac:dyDescent="0.25">
      <c r="A510" s="19">
        <v>1</v>
      </c>
      <c r="B510" s="20" t="s">
        <v>11</v>
      </c>
      <c r="C510" s="12">
        <v>14</v>
      </c>
      <c r="D510" s="21" t="str">
        <f>IF(C510&gt;=18,"A1",IF(C510&gt;=16,"A2",IF(C510&gt;=14,"B1",IF(C510&gt;=12,"B2",IF(C510&gt;=10,"C1",IF(C510&gt;=8,"C2",IF(C510&gt;=6.5,"D","E")))))))</f>
        <v>B1</v>
      </c>
      <c r="E510" s="332"/>
      <c r="F510" s="333"/>
    </row>
    <row r="511" spans="1:6" ht="15.75" x14ac:dyDescent="0.25">
      <c r="A511" s="19">
        <v>2</v>
      </c>
      <c r="B511" s="20" t="s">
        <v>12</v>
      </c>
      <c r="C511" s="12">
        <v>13.5</v>
      </c>
      <c r="D511" s="21" t="str">
        <f t="shared" ref="D511:D515" si="21">IF(C511&gt;=18,"A1",IF(C511&gt;=16,"A2",IF(C511&gt;=14,"B1",IF(C511&gt;=12,"B2",IF(C511&gt;=10,"C1",IF(C511&gt;=8,"C2",IF(C511&gt;=6.5,"D","E")))))))</f>
        <v>B2</v>
      </c>
      <c r="E511" s="332"/>
      <c r="F511" s="333"/>
    </row>
    <row r="512" spans="1:6" ht="15.75" x14ac:dyDescent="0.25">
      <c r="A512" s="19">
        <v>3</v>
      </c>
      <c r="B512" s="20" t="s">
        <v>13</v>
      </c>
      <c r="C512" s="12">
        <v>8.5</v>
      </c>
      <c r="D512" s="21" t="str">
        <f t="shared" si="21"/>
        <v>C2</v>
      </c>
      <c r="E512" s="332"/>
      <c r="F512" s="333"/>
    </row>
    <row r="513" spans="1:6" ht="15.75" x14ac:dyDescent="0.25">
      <c r="A513" s="19">
        <v>4</v>
      </c>
      <c r="B513" s="20" t="s">
        <v>22</v>
      </c>
      <c r="C513" s="12">
        <v>16.5</v>
      </c>
      <c r="D513" s="21" t="str">
        <f t="shared" si="21"/>
        <v>A2</v>
      </c>
      <c r="E513" s="332"/>
      <c r="F513" s="333"/>
    </row>
    <row r="514" spans="1:6" ht="15.75" x14ac:dyDescent="0.25">
      <c r="A514" s="19">
        <v>5</v>
      </c>
      <c r="B514" s="20" t="s">
        <v>37</v>
      </c>
      <c r="C514" s="12">
        <v>19</v>
      </c>
      <c r="D514" s="21" t="str">
        <f t="shared" si="21"/>
        <v>A1</v>
      </c>
      <c r="E514" s="332"/>
      <c r="F514" s="333"/>
    </row>
    <row r="515" spans="1:6" ht="15.75" x14ac:dyDescent="0.25">
      <c r="A515" s="19">
        <v>6</v>
      </c>
      <c r="B515" s="20" t="s">
        <v>38</v>
      </c>
      <c r="C515" s="12">
        <v>19</v>
      </c>
      <c r="D515" s="21" t="str">
        <f t="shared" si="21"/>
        <v>A1</v>
      </c>
      <c r="E515" s="332"/>
      <c r="F515" s="333"/>
    </row>
    <row r="516" spans="1:6" ht="15.75" x14ac:dyDescent="0.25">
      <c r="A516" s="17"/>
      <c r="B516" s="17"/>
      <c r="C516" s="19"/>
      <c r="D516" s="17"/>
      <c r="E516" s="332"/>
      <c r="F516" s="333"/>
    </row>
    <row r="517" spans="1:6" ht="15.75" x14ac:dyDescent="0.25">
      <c r="A517" s="17"/>
      <c r="B517" s="19" t="s">
        <v>10</v>
      </c>
      <c r="C517" s="19">
        <f>SUM(C510:C515)</f>
        <v>90.5</v>
      </c>
      <c r="D517" s="17"/>
      <c r="E517" s="332"/>
      <c r="F517" s="333"/>
    </row>
    <row r="518" spans="1:6" ht="15.75" x14ac:dyDescent="0.25">
      <c r="A518" s="17"/>
      <c r="B518" s="22" t="s">
        <v>51</v>
      </c>
      <c r="C518" s="47">
        <f>(C517/120*100)</f>
        <v>75.416666666666671</v>
      </c>
      <c r="D518" s="17"/>
      <c r="E518" s="334"/>
      <c r="F518" s="335"/>
    </row>
    <row r="519" spans="1:6" ht="15" customHeight="1" x14ac:dyDescent="0.25">
      <c r="A519" s="336" t="s">
        <v>173</v>
      </c>
      <c r="B519" s="336" t="s">
        <v>57</v>
      </c>
      <c r="C519" s="336"/>
      <c r="D519" s="337" t="s">
        <v>50</v>
      </c>
      <c r="E519" s="338"/>
      <c r="F519" s="339"/>
    </row>
    <row r="520" spans="1:6" ht="15" customHeight="1" x14ac:dyDescent="0.25">
      <c r="A520" s="336"/>
      <c r="B520" s="336"/>
      <c r="C520" s="336"/>
      <c r="D520" s="340"/>
      <c r="E520" s="341"/>
      <c r="F520" s="342"/>
    </row>
    <row r="522" spans="1:6" ht="15.75" x14ac:dyDescent="0.25">
      <c r="A522" s="17"/>
      <c r="B522" s="343" t="s">
        <v>0</v>
      </c>
      <c r="C522" s="343"/>
      <c r="D522" s="343"/>
      <c r="E522" s="343"/>
      <c r="F522" s="343"/>
    </row>
    <row r="523" spans="1:6" ht="15.75" x14ac:dyDescent="0.25">
      <c r="A523" s="17"/>
      <c r="B523" s="343" t="s">
        <v>1</v>
      </c>
      <c r="C523" s="343"/>
      <c r="D523" s="343"/>
      <c r="E523" s="343"/>
      <c r="F523" s="343"/>
    </row>
    <row r="524" spans="1:6" ht="15.75" x14ac:dyDescent="0.25">
      <c r="A524" s="17"/>
      <c r="B524" s="343" t="s">
        <v>2</v>
      </c>
      <c r="C524" s="343"/>
      <c r="D524" s="343"/>
      <c r="E524" s="343"/>
      <c r="F524" s="343"/>
    </row>
    <row r="525" spans="1:6" ht="15.75" x14ac:dyDescent="0.25">
      <c r="A525" s="17"/>
      <c r="B525" s="346" t="s">
        <v>47</v>
      </c>
      <c r="C525" s="346"/>
      <c r="D525" s="346"/>
      <c r="E525" s="346"/>
      <c r="F525" s="346"/>
    </row>
    <row r="526" spans="1:6" ht="15.75" x14ac:dyDescent="0.25">
      <c r="A526" s="17"/>
      <c r="B526" s="343" t="s">
        <v>58</v>
      </c>
      <c r="C526" s="343"/>
      <c r="D526" s="343"/>
      <c r="E526" s="343"/>
      <c r="F526" s="343"/>
    </row>
    <row r="527" spans="1:6" ht="15.75" x14ac:dyDescent="0.25">
      <c r="A527" s="343" t="s">
        <v>61</v>
      </c>
      <c r="B527" s="343"/>
      <c r="C527" s="343"/>
      <c r="D527" s="343"/>
      <c r="E527" s="343"/>
      <c r="F527" s="343"/>
    </row>
    <row r="528" spans="1:6" ht="15.75" x14ac:dyDescent="0.25">
      <c r="A528" s="17" t="s">
        <v>3</v>
      </c>
      <c r="B528" s="344" t="s">
        <v>94</v>
      </c>
      <c r="C528" s="345"/>
      <c r="D528" s="18"/>
      <c r="E528" s="343"/>
      <c r="F528" s="343"/>
    </row>
    <row r="529" spans="1:6" ht="15.75" x14ac:dyDescent="0.25">
      <c r="A529" s="17" t="s">
        <v>4</v>
      </c>
      <c r="B529" s="344" t="s">
        <v>88</v>
      </c>
      <c r="C529" s="345"/>
      <c r="D529" s="17" t="s">
        <v>48</v>
      </c>
      <c r="E529" s="343">
        <v>23</v>
      </c>
      <c r="F529" s="343"/>
    </row>
    <row r="530" spans="1:6" ht="15.75" x14ac:dyDescent="0.25">
      <c r="A530" s="17" t="s">
        <v>5</v>
      </c>
      <c r="B530" s="27" t="s">
        <v>161</v>
      </c>
      <c r="C530" s="23"/>
      <c r="D530" s="327"/>
      <c r="E530" s="328"/>
      <c r="F530" s="329"/>
    </row>
    <row r="531" spans="1:6" ht="15.75" x14ac:dyDescent="0.25">
      <c r="A531" s="17" t="s">
        <v>64</v>
      </c>
      <c r="B531" s="27" t="s">
        <v>162</v>
      </c>
      <c r="C531" s="23"/>
      <c r="D531" s="17" t="s">
        <v>65</v>
      </c>
      <c r="E531" s="19"/>
      <c r="F531" s="19" t="s">
        <v>163</v>
      </c>
    </row>
    <row r="532" spans="1:6" ht="15.75" x14ac:dyDescent="0.25">
      <c r="A532" s="19" t="s">
        <v>8</v>
      </c>
      <c r="B532" s="19" t="s">
        <v>9</v>
      </c>
      <c r="C532" s="19" t="s">
        <v>49</v>
      </c>
      <c r="D532" s="19" t="s">
        <v>19</v>
      </c>
      <c r="E532" s="330"/>
      <c r="F532" s="331"/>
    </row>
    <row r="533" spans="1:6" ht="15.75" x14ac:dyDescent="0.25">
      <c r="A533" s="19">
        <v>1</v>
      </c>
      <c r="B533" s="20" t="s">
        <v>11</v>
      </c>
      <c r="C533" s="12">
        <v>18</v>
      </c>
      <c r="D533" s="21" t="str">
        <f>IF(C533&gt;=18,"A1",IF(C533&gt;=16,"A2",IF(C533&gt;=14,"B1",IF(C533&gt;=12,"B2",IF(C533&gt;=10,"C1",IF(C533&gt;=8,"C2",IF(C533&gt;=6.5,"D","E")))))))</f>
        <v>A1</v>
      </c>
      <c r="E533" s="332"/>
      <c r="F533" s="333"/>
    </row>
    <row r="534" spans="1:6" ht="15.75" x14ac:dyDescent="0.25">
      <c r="A534" s="19">
        <v>2</v>
      </c>
      <c r="B534" s="20" t="s">
        <v>12</v>
      </c>
      <c r="C534" s="12">
        <v>17.5</v>
      </c>
      <c r="D534" s="21" t="str">
        <f t="shared" ref="D534:D538" si="22">IF(C534&gt;=18,"A1",IF(C534&gt;=16,"A2",IF(C534&gt;=14,"B1",IF(C534&gt;=12,"B2",IF(C534&gt;=10,"C1",IF(C534&gt;=8,"C2",IF(C534&gt;=6.5,"D","E")))))))</f>
        <v>A2</v>
      </c>
      <c r="E534" s="332"/>
      <c r="F534" s="333"/>
    </row>
    <row r="535" spans="1:6" ht="15.75" x14ac:dyDescent="0.25">
      <c r="A535" s="19">
        <v>3</v>
      </c>
      <c r="B535" s="20" t="s">
        <v>13</v>
      </c>
      <c r="C535" s="12">
        <v>19.5</v>
      </c>
      <c r="D535" s="21" t="str">
        <f t="shared" si="22"/>
        <v>A1</v>
      </c>
      <c r="E535" s="332"/>
      <c r="F535" s="333"/>
    </row>
    <row r="536" spans="1:6" ht="15.75" x14ac:dyDescent="0.25">
      <c r="A536" s="19">
        <v>4</v>
      </c>
      <c r="B536" s="20" t="s">
        <v>22</v>
      </c>
      <c r="C536" s="12">
        <v>19.5</v>
      </c>
      <c r="D536" s="21" t="str">
        <f t="shared" si="22"/>
        <v>A1</v>
      </c>
      <c r="E536" s="332"/>
      <c r="F536" s="333"/>
    </row>
    <row r="537" spans="1:6" ht="15.75" x14ac:dyDescent="0.25">
      <c r="A537" s="19">
        <v>5</v>
      </c>
      <c r="B537" s="20" t="s">
        <v>37</v>
      </c>
      <c r="C537" s="12">
        <v>19</v>
      </c>
      <c r="D537" s="21" t="str">
        <f t="shared" si="22"/>
        <v>A1</v>
      </c>
      <c r="E537" s="332"/>
      <c r="F537" s="333"/>
    </row>
    <row r="538" spans="1:6" ht="15.75" x14ac:dyDescent="0.25">
      <c r="A538" s="19">
        <v>6</v>
      </c>
      <c r="B538" s="20" t="s">
        <v>38</v>
      </c>
      <c r="C538" s="12">
        <v>20</v>
      </c>
      <c r="D538" s="21" t="str">
        <f t="shared" si="22"/>
        <v>A1</v>
      </c>
      <c r="E538" s="332"/>
      <c r="F538" s="333"/>
    </row>
    <row r="539" spans="1:6" ht="15.75" x14ac:dyDescent="0.25">
      <c r="A539" s="17"/>
      <c r="B539" s="17"/>
      <c r="C539" s="19"/>
      <c r="D539" s="17"/>
      <c r="E539" s="332"/>
      <c r="F539" s="333"/>
    </row>
    <row r="540" spans="1:6" ht="15.75" x14ac:dyDescent="0.25">
      <c r="A540" s="17"/>
      <c r="B540" s="19" t="s">
        <v>10</v>
      </c>
      <c r="C540" s="19">
        <f>SUM(C533:C538)</f>
        <v>113.5</v>
      </c>
      <c r="D540" s="17"/>
      <c r="E540" s="332"/>
      <c r="F540" s="333"/>
    </row>
    <row r="541" spans="1:6" ht="15.75" x14ac:dyDescent="0.25">
      <c r="A541" s="17"/>
      <c r="B541" s="22" t="s">
        <v>51</v>
      </c>
      <c r="C541" s="47">
        <f>(C540/120*100)</f>
        <v>94.583333333333329</v>
      </c>
      <c r="D541" s="17"/>
      <c r="E541" s="334"/>
      <c r="F541" s="335"/>
    </row>
    <row r="542" spans="1:6" ht="15" customHeight="1" x14ac:dyDescent="0.25">
      <c r="A542" s="336" t="s">
        <v>173</v>
      </c>
      <c r="B542" s="336" t="s">
        <v>57</v>
      </c>
      <c r="C542" s="336"/>
      <c r="D542" s="337" t="s">
        <v>50</v>
      </c>
      <c r="E542" s="338"/>
      <c r="F542" s="339"/>
    </row>
    <row r="543" spans="1:6" ht="15" customHeight="1" x14ac:dyDescent="0.25">
      <c r="A543" s="336"/>
      <c r="B543" s="336"/>
      <c r="C543" s="336"/>
      <c r="D543" s="340"/>
      <c r="E543" s="341"/>
      <c r="F543" s="342"/>
    </row>
    <row r="546" spans="1:6" ht="15.75" x14ac:dyDescent="0.25">
      <c r="A546" s="17"/>
      <c r="B546" s="343" t="s">
        <v>0</v>
      </c>
      <c r="C546" s="343"/>
      <c r="D546" s="343"/>
      <c r="E546" s="343"/>
      <c r="F546" s="343"/>
    </row>
    <row r="547" spans="1:6" ht="15.75" x14ac:dyDescent="0.25">
      <c r="A547" s="17"/>
      <c r="B547" s="343" t="s">
        <v>1</v>
      </c>
      <c r="C547" s="343"/>
      <c r="D547" s="343"/>
      <c r="E547" s="343"/>
      <c r="F547" s="343"/>
    </row>
    <row r="548" spans="1:6" ht="15.75" x14ac:dyDescent="0.25">
      <c r="A548" s="17"/>
      <c r="B548" s="343" t="s">
        <v>2</v>
      </c>
      <c r="C548" s="343"/>
      <c r="D548" s="343"/>
      <c r="E548" s="343"/>
      <c r="F548" s="343"/>
    </row>
    <row r="549" spans="1:6" ht="15.75" x14ac:dyDescent="0.25">
      <c r="A549" s="17"/>
      <c r="B549" s="346" t="s">
        <v>47</v>
      </c>
      <c r="C549" s="346"/>
      <c r="D549" s="346"/>
      <c r="E549" s="346"/>
      <c r="F549" s="346"/>
    </row>
    <row r="550" spans="1:6" ht="15.75" x14ac:dyDescent="0.25">
      <c r="A550" s="17"/>
      <c r="B550" s="343" t="s">
        <v>58</v>
      </c>
      <c r="C550" s="343"/>
      <c r="D550" s="343"/>
      <c r="E550" s="343"/>
      <c r="F550" s="343"/>
    </row>
    <row r="551" spans="1:6" ht="15.75" x14ac:dyDescent="0.25">
      <c r="A551" s="343" t="s">
        <v>61</v>
      </c>
      <c r="B551" s="343"/>
      <c r="C551" s="343"/>
      <c r="D551" s="343"/>
      <c r="E551" s="343"/>
      <c r="F551" s="343"/>
    </row>
    <row r="552" spans="1:6" ht="15.75" x14ac:dyDescent="0.25">
      <c r="A552" s="17" t="s">
        <v>3</v>
      </c>
      <c r="B552" s="344" t="s">
        <v>94</v>
      </c>
      <c r="C552" s="345"/>
      <c r="D552" s="18"/>
      <c r="E552" s="343"/>
      <c r="F552" s="343"/>
    </row>
    <row r="553" spans="1:6" ht="15.75" x14ac:dyDescent="0.25">
      <c r="A553" s="17" t="s">
        <v>4</v>
      </c>
      <c r="B553" s="344" t="s">
        <v>89</v>
      </c>
      <c r="C553" s="345"/>
      <c r="D553" s="17" t="s">
        <v>48</v>
      </c>
      <c r="E553" s="343">
        <v>24</v>
      </c>
      <c r="F553" s="343"/>
    </row>
    <row r="554" spans="1:6" ht="15.75" x14ac:dyDescent="0.25">
      <c r="A554" s="17" t="s">
        <v>5</v>
      </c>
      <c r="B554" s="27" t="s">
        <v>164</v>
      </c>
      <c r="C554" s="23"/>
      <c r="D554" s="327"/>
      <c r="E554" s="328"/>
      <c r="F554" s="329"/>
    </row>
    <row r="555" spans="1:6" ht="15.75" x14ac:dyDescent="0.25">
      <c r="A555" s="17" t="s">
        <v>64</v>
      </c>
      <c r="B555" s="27" t="s">
        <v>165</v>
      </c>
      <c r="C555" s="23"/>
      <c r="D555" s="17" t="s">
        <v>65</v>
      </c>
      <c r="E555" s="19"/>
      <c r="F555" s="19" t="s">
        <v>166</v>
      </c>
    </row>
    <row r="556" spans="1:6" ht="15.75" x14ac:dyDescent="0.25">
      <c r="A556" s="19" t="s">
        <v>8</v>
      </c>
      <c r="B556" s="19" t="s">
        <v>9</v>
      </c>
      <c r="C556" s="19" t="s">
        <v>49</v>
      </c>
      <c r="D556" s="19" t="s">
        <v>19</v>
      </c>
      <c r="E556" s="330"/>
      <c r="F556" s="331"/>
    </row>
    <row r="557" spans="1:6" ht="15.75" x14ac:dyDescent="0.25">
      <c r="A557" s="19">
        <v>1</v>
      </c>
      <c r="B557" s="20" t="s">
        <v>11</v>
      </c>
      <c r="C557" s="12">
        <v>18</v>
      </c>
      <c r="D557" s="21" t="str">
        <f>IF(C557&gt;=18,"A1",IF(C557&gt;=16,"A2",IF(C557&gt;=14,"B1",IF(C557&gt;=12,"B2",IF(C557&gt;=10,"C1",IF(C557&gt;=8,"C2",IF(C557&gt;=6.5,"D","E")))))))</f>
        <v>A1</v>
      </c>
      <c r="E557" s="332"/>
      <c r="F557" s="333"/>
    </row>
    <row r="558" spans="1:6" ht="15.75" x14ac:dyDescent="0.25">
      <c r="A558" s="19">
        <v>2</v>
      </c>
      <c r="B558" s="20" t="s">
        <v>12</v>
      </c>
      <c r="C558" s="12">
        <v>16</v>
      </c>
      <c r="D558" s="21" t="str">
        <f t="shared" ref="D558:D562" si="23">IF(C558&gt;=18,"A1",IF(C558&gt;=16,"A2",IF(C558&gt;=14,"B1",IF(C558&gt;=12,"B2",IF(C558&gt;=10,"C1",IF(C558&gt;=8,"C2",IF(C558&gt;=6.5,"D","E")))))))</f>
        <v>A2</v>
      </c>
      <c r="E558" s="332"/>
      <c r="F558" s="333"/>
    </row>
    <row r="559" spans="1:6" ht="15.75" x14ac:dyDescent="0.25">
      <c r="A559" s="19">
        <v>3</v>
      </c>
      <c r="B559" s="20" t="s">
        <v>13</v>
      </c>
      <c r="C559" s="12">
        <v>18.5</v>
      </c>
      <c r="D559" s="21" t="str">
        <f t="shared" si="23"/>
        <v>A1</v>
      </c>
      <c r="E559" s="332"/>
      <c r="F559" s="333"/>
    </row>
    <row r="560" spans="1:6" ht="15.75" x14ac:dyDescent="0.25">
      <c r="A560" s="19">
        <v>4</v>
      </c>
      <c r="B560" s="20" t="s">
        <v>22</v>
      </c>
      <c r="C560" s="12">
        <v>18</v>
      </c>
      <c r="D560" s="21" t="str">
        <f t="shared" si="23"/>
        <v>A1</v>
      </c>
      <c r="E560" s="332"/>
      <c r="F560" s="333"/>
    </row>
    <row r="561" spans="1:6" ht="15.75" x14ac:dyDescent="0.25">
      <c r="A561" s="19">
        <v>5</v>
      </c>
      <c r="B561" s="20" t="s">
        <v>37</v>
      </c>
      <c r="C561" s="12">
        <v>18</v>
      </c>
      <c r="D561" s="21" t="str">
        <f t="shared" si="23"/>
        <v>A1</v>
      </c>
      <c r="E561" s="332"/>
      <c r="F561" s="333"/>
    </row>
    <row r="562" spans="1:6" ht="15.75" x14ac:dyDescent="0.25">
      <c r="A562" s="19">
        <v>6</v>
      </c>
      <c r="B562" s="20" t="s">
        <v>38</v>
      </c>
      <c r="C562" s="12">
        <v>19.5</v>
      </c>
      <c r="D562" s="21" t="str">
        <f t="shared" si="23"/>
        <v>A1</v>
      </c>
      <c r="E562" s="332"/>
      <c r="F562" s="333"/>
    </row>
    <row r="563" spans="1:6" ht="15.75" x14ac:dyDescent="0.25">
      <c r="A563" s="17"/>
      <c r="B563" s="17"/>
      <c r="C563" s="19"/>
      <c r="D563" s="17"/>
      <c r="E563" s="332"/>
      <c r="F563" s="333"/>
    </row>
    <row r="564" spans="1:6" ht="15.75" x14ac:dyDescent="0.25">
      <c r="A564" s="17"/>
      <c r="B564" s="19" t="s">
        <v>10</v>
      </c>
      <c r="C564" s="19">
        <f>SUM(C557:C562)</f>
        <v>108</v>
      </c>
      <c r="D564" s="17"/>
      <c r="E564" s="332"/>
      <c r="F564" s="333"/>
    </row>
    <row r="565" spans="1:6" ht="15.75" x14ac:dyDescent="0.25">
      <c r="A565" s="17"/>
      <c r="B565" s="22" t="s">
        <v>51</v>
      </c>
      <c r="C565" s="47">
        <f>(C564/120*100)</f>
        <v>90</v>
      </c>
      <c r="D565" s="17"/>
      <c r="E565" s="334"/>
      <c r="F565" s="335"/>
    </row>
    <row r="566" spans="1:6" ht="15" customHeight="1" x14ac:dyDescent="0.25">
      <c r="A566" s="336" t="s">
        <v>173</v>
      </c>
      <c r="B566" s="336" t="s">
        <v>57</v>
      </c>
      <c r="C566" s="336"/>
      <c r="D566" s="337" t="s">
        <v>50</v>
      </c>
      <c r="E566" s="338"/>
      <c r="F566" s="339"/>
    </row>
    <row r="567" spans="1:6" ht="15" customHeight="1" x14ac:dyDescent="0.25">
      <c r="A567" s="336"/>
      <c r="B567" s="336"/>
      <c r="C567" s="336"/>
      <c r="D567" s="340"/>
      <c r="E567" s="341"/>
      <c r="F567" s="342"/>
    </row>
    <row r="570" spans="1:6" ht="15.75" x14ac:dyDescent="0.25">
      <c r="A570" s="17"/>
      <c r="B570" s="343" t="s">
        <v>0</v>
      </c>
      <c r="C570" s="343"/>
      <c r="D570" s="343"/>
      <c r="E570" s="343"/>
      <c r="F570" s="343"/>
    </row>
    <row r="571" spans="1:6" ht="15.75" x14ac:dyDescent="0.25">
      <c r="A571" s="17"/>
      <c r="B571" s="343" t="s">
        <v>1</v>
      </c>
      <c r="C571" s="343"/>
      <c r="D571" s="343"/>
      <c r="E571" s="343"/>
      <c r="F571" s="343"/>
    </row>
    <row r="572" spans="1:6" ht="15.75" x14ac:dyDescent="0.25">
      <c r="A572" s="17"/>
      <c r="B572" s="343" t="s">
        <v>2</v>
      </c>
      <c r="C572" s="343"/>
      <c r="D572" s="343"/>
      <c r="E572" s="343"/>
      <c r="F572" s="343"/>
    </row>
    <row r="573" spans="1:6" ht="15.75" x14ac:dyDescent="0.25">
      <c r="A573" s="17"/>
      <c r="B573" s="346" t="s">
        <v>47</v>
      </c>
      <c r="C573" s="346"/>
      <c r="D573" s="346"/>
      <c r="E573" s="346"/>
      <c r="F573" s="346"/>
    </row>
    <row r="574" spans="1:6" ht="15.75" x14ac:dyDescent="0.25">
      <c r="A574" s="17"/>
      <c r="B574" s="343" t="s">
        <v>58</v>
      </c>
      <c r="C574" s="343"/>
      <c r="D574" s="343"/>
      <c r="E574" s="343"/>
      <c r="F574" s="343"/>
    </row>
    <row r="575" spans="1:6" ht="15.75" x14ac:dyDescent="0.25">
      <c r="A575" s="343" t="s">
        <v>61</v>
      </c>
      <c r="B575" s="343"/>
      <c r="C575" s="343"/>
      <c r="D575" s="343"/>
      <c r="E575" s="343"/>
      <c r="F575" s="343"/>
    </row>
    <row r="576" spans="1:6" ht="15.75" x14ac:dyDescent="0.25">
      <c r="A576" s="17" t="s">
        <v>3</v>
      </c>
      <c r="B576" s="344" t="s">
        <v>94</v>
      </c>
      <c r="C576" s="345"/>
      <c r="D576" s="18"/>
      <c r="E576" s="343"/>
      <c r="F576" s="343"/>
    </row>
    <row r="577" spans="1:6" ht="15.75" x14ac:dyDescent="0.25">
      <c r="A577" s="17" t="s">
        <v>4</v>
      </c>
      <c r="B577" s="344" t="s">
        <v>90</v>
      </c>
      <c r="C577" s="345"/>
      <c r="D577" s="17" t="s">
        <v>48</v>
      </c>
      <c r="E577" s="343">
        <v>25</v>
      </c>
      <c r="F577" s="343"/>
    </row>
    <row r="578" spans="1:6" ht="15.75" x14ac:dyDescent="0.25">
      <c r="A578" s="17" t="s">
        <v>5</v>
      </c>
      <c r="B578" s="27" t="s">
        <v>167</v>
      </c>
      <c r="C578" s="23"/>
      <c r="D578" s="327"/>
      <c r="E578" s="328"/>
      <c r="F578" s="329"/>
    </row>
    <row r="579" spans="1:6" ht="15.75" x14ac:dyDescent="0.25">
      <c r="A579" s="17" t="s">
        <v>64</v>
      </c>
      <c r="B579" s="27" t="s">
        <v>168</v>
      </c>
      <c r="C579" s="23"/>
      <c r="D579" s="17" t="s">
        <v>65</v>
      </c>
      <c r="E579" s="19"/>
      <c r="F579" s="19" t="s">
        <v>169</v>
      </c>
    </row>
    <row r="580" spans="1:6" ht="15.75" x14ac:dyDescent="0.25">
      <c r="A580" s="19" t="s">
        <v>8</v>
      </c>
      <c r="B580" s="19" t="s">
        <v>9</v>
      </c>
      <c r="C580" s="19" t="s">
        <v>49</v>
      </c>
      <c r="D580" s="19" t="s">
        <v>19</v>
      </c>
      <c r="E580" s="330"/>
      <c r="F580" s="331"/>
    </row>
    <row r="581" spans="1:6" ht="15.75" x14ac:dyDescent="0.25">
      <c r="A581" s="19">
        <v>1</v>
      </c>
      <c r="B581" s="20" t="s">
        <v>11</v>
      </c>
      <c r="C581" s="12">
        <v>14.5</v>
      </c>
      <c r="D581" s="21" t="str">
        <f>IF(C581&gt;=18,"A1",IF(C581&gt;=16,"A2",IF(C581&gt;=14,"B1",IF(C581&gt;=12,"B2",IF(C581&gt;=10,"C1",IF(C581&gt;=8,"C2",IF(C581&gt;=6.5,"D","E")))))))</f>
        <v>B1</v>
      </c>
      <c r="E581" s="332"/>
      <c r="F581" s="333"/>
    </row>
    <row r="582" spans="1:6" ht="15.75" x14ac:dyDescent="0.25">
      <c r="A582" s="19">
        <v>2</v>
      </c>
      <c r="B582" s="20" t="s">
        <v>12</v>
      </c>
      <c r="C582" s="12">
        <v>15.5</v>
      </c>
      <c r="D582" s="21" t="str">
        <f t="shared" ref="D582:D586" si="24">IF(C582&gt;=18,"A1",IF(C582&gt;=16,"A2",IF(C582&gt;=14,"B1",IF(C582&gt;=12,"B2",IF(C582&gt;=10,"C1",IF(C582&gt;=8,"C2",IF(C582&gt;=6.5,"D","E")))))))</f>
        <v>B1</v>
      </c>
      <c r="E582" s="332"/>
      <c r="F582" s="333"/>
    </row>
    <row r="583" spans="1:6" ht="15.75" x14ac:dyDescent="0.25">
      <c r="A583" s="19">
        <v>3</v>
      </c>
      <c r="B583" s="20" t="s">
        <v>13</v>
      </c>
      <c r="C583" s="12">
        <v>15.5</v>
      </c>
      <c r="D583" s="21" t="str">
        <f t="shared" si="24"/>
        <v>B1</v>
      </c>
      <c r="E583" s="332"/>
      <c r="F583" s="333"/>
    </row>
    <row r="584" spans="1:6" ht="15.75" x14ac:dyDescent="0.25">
      <c r="A584" s="19">
        <v>4</v>
      </c>
      <c r="B584" s="20" t="s">
        <v>22</v>
      </c>
      <c r="C584" s="12">
        <v>17.5</v>
      </c>
      <c r="D584" s="21" t="str">
        <f t="shared" si="24"/>
        <v>A2</v>
      </c>
      <c r="E584" s="332"/>
      <c r="F584" s="333"/>
    </row>
    <row r="585" spans="1:6" ht="15.75" x14ac:dyDescent="0.25">
      <c r="A585" s="19">
        <v>5</v>
      </c>
      <c r="B585" s="20" t="s">
        <v>37</v>
      </c>
      <c r="C585" s="12">
        <v>18.5</v>
      </c>
      <c r="D585" s="21" t="str">
        <f t="shared" si="24"/>
        <v>A1</v>
      </c>
      <c r="E585" s="332"/>
      <c r="F585" s="333"/>
    </row>
    <row r="586" spans="1:6" ht="15.75" x14ac:dyDescent="0.25">
      <c r="A586" s="19">
        <v>6</v>
      </c>
      <c r="B586" s="20" t="s">
        <v>38</v>
      </c>
      <c r="C586" s="12">
        <v>17.5</v>
      </c>
      <c r="D586" s="21" t="str">
        <f t="shared" si="24"/>
        <v>A2</v>
      </c>
      <c r="E586" s="332"/>
      <c r="F586" s="333"/>
    </row>
    <row r="587" spans="1:6" ht="15.75" x14ac:dyDescent="0.25">
      <c r="A587" s="17"/>
      <c r="B587" s="17"/>
      <c r="C587" s="19"/>
      <c r="D587" s="17"/>
      <c r="E587" s="332"/>
      <c r="F587" s="333"/>
    </row>
    <row r="588" spans="1:6" ht="15.75" x14ac:dyDescent="0.25">
      <c r="A588" s="17"/>
      <c r="B588" s="19" t="s">
        <v>10</v>
      </c>
      <c r="C588" s="19">
        <f>SUM(C581:C586)</f>
        <v>99</v>
      </c>
      <c r="D588" s="17"/>
      <c r="E588" s="332"/>
      <c r="F588" s="333"/>
    </row>
    <row r="589" spans="1:6" ht="15.75" x14ac:dyDescent="0.25">
      <c r="A589" s="17"/>
      <c r="B589" s="22" t="s">
        <v>51</v>
      </c>
      <c r="C589" s="47">
        <f>(C588/120*100)</f>
        <v>82.5</v>
      </c>
      <c r="D589" s="17"/>
      <c r="E589" s="334"/>
      <c r="F589" s="335"/>
    </row>
    <row r="590" spans="1:6" ht="15" customHeight="1" x14ac:dyDescent="0.25">
      <c r="A590" s="336" t="s">
        <v>173</v>
      </c>
      <c r="B590" s="336" t="s">
        <v>57</v>
      </c>
      <c r="C590" s="336"/>
      <c r="D590" s="337" t="s">
        <v>50</v>
      </c>
      <c r="E590" s="338"/>
      <c r="F590" s="339"/>
    </row>
    <row r="591" spans="1:6" ht="15" customHeight="1" x14ac:dyDescent="0.25">
      <c r="A591" s="336"/>
      <c r="B591" s="336"/>
      <c r="C591" s="336"/>
      <c r="D591" s="340"/>
      <c r="E591" s="341"/>
      <c r="F591" s="342"/>
    </row>
    <row r="594" spans="1:6" ht="15.75" x14ac:dyDescent="0.25">
      <c r="A594" s="17"/>
      <c r="B594" s="343" t="s">
        <v>0</v>
      </c>
      <c r="C594" s="343"/>
      <c r="D594" s="343"/>
      <c r="E594" s="343"/>
      <c r="F594" s="343"/>
    </row>
    <row r="595" spans="1:6" ht="15.75" x14ac:dyDescent="0.25">
      <c r="A595" s="17"/>
      <c r="B595" s="343" t="s">
        <v>1</v>
      </c>
      <c r="C595" s="343"/>
      <c r="D595" s="343"/>
      <c r="E595" s="343"/>
      <c r="F595" s="343"/>
    </row>
    <row r="596" spans="1:6" ht="15.75" x14ac:dyDescent="0.25">
      <c r="A596" s="17"/>
      <c r="B596" s="343" t="s">
        <v>2</v>
      </c>
      <c r="C596" s="343"/>
      <c r="D596" s="343"/>
      <c r="E596" s="343"/>
      <c r="F596" s="343"/>
    </row>
    <row r="597" spans="1:6" ht="15.75" x14ac:dyDescent="0.25">
      <c r="A597" s="17"/>
      <c r="B597" s="346" t="s">
        <v>47</v>
      </c>
      <c r="C597" s="346"/>
      <c r="D597" s="346"/>
      <c r="E597" s="346"/>
      <c r="F597" s="346"/>
    </row>
    <row r="598" spans="1:6" ht="15.75" x14ac:dyDescent="0.25">
      <c r="A598" s="17"/>
      <c r="B598" s="343" t="s">
        <v>58</v>
      </c>
      <c r="C598" s="343"/>
      <c r="D598" s="343"/>
      <c r="E598" s="343"/>
      <c r="F598" s="343"/>
    </row>
    <row r="599" spans="1:6" ht="15.75" x14ac:dyDescent="0.25">
      <c r="A599" s="343" t="s">
        <v>61</v>
      </c>
      <c r="B599" s="343"/>
      <c r="C599" s="343"/>
      <c r="D599" s="343"/>
      <c r="E599" s="343"/>
      <c r="F599" s="343"/>
    </row>
    <row r="600" spans="1:6" ht="15.75" x14ac:dyDescent="0.25">
      <c r="A600" s="17" t="s">
        <v>3</v>
      </c>
      <c r="B600" s="344" t="s">
        <v>94</v>
      </c>
      <c r="C600" s="345"/>
      <c r="D600" s="18"/>
      <c r="E600" s="343"/>
      <c r="F600" s="343"/>
    </row>
    <row r="601" spans="1:6" ht="15.75" x14ac:dyDescent="0.25">
      <c r="A601" s="17" t="s">
        <v>4</v>
      </c>
      <c r="B601" s="344" t="s">
        <v>91</v>
      </c>
      <c r="C601" s="345"/>
      <c r="D601" s="17" t="s">
        <v>48</v>
      </c>
      <c r="E601" s="343">
        <v>26</v>
      </c>
      <c r="F601" s="343"/>
    </row>
    <row r="602" spans="1:6" ht="15.75" x14ac:dyDescent="0.25">
      <c r="A602" s="17" t="s">
        <v>5</v>
      </c>
      <c r="B602" s="27" t="s">
        <v>170</v>
      </c>
      <c r="C602" s="23"/>
      <c r="D602" s="327"/>
      <c r="E602" s="328"/>
      <c r="F602" s="329"/>
    </row>
    <row r="603" spans="1:6" ht="15.75" x14ac:dyDescent="0.25">
      <c r="A603" s="17" t="s">
        <v>64</v>
      </c>
      <c r="B603" s="27" t="s">
        <v>172</v>
      </c>
      <c r="C603" s="23"/>
      <c r="D603" s="17" t="s">
        <v>65</v>
      </c>
      <c r="E603" s="19"/>
      <c r="F603" s="19" t="s">
        <v>171</v>
      </c>
    </row>
    <row r="604" spans="1:6" ht="15.75" x14ac:dyDescent="0.25">
      <c r="A604" s="19" t="s">
        <v>8</v>
      </c>
      <c r="B604" s="19" t="s">
        <v>9</v>
      </c>
      <c r="C604" s="19" t="s">
        <v>49</v>
      </c>
      <c r="D604" s="19" t="s">
        <v>19</v>
      </c>
      <c r="E604" s="330"/>
      <c r="F604" s="331"/>
    </row>
    <row r="605" spans="1:6" ht="15.75" x14ac:dyDescent="0.25">
      <c r="A605" s="19">
        <v>1</v>
      </c>
      <c r="B605" s="20" t="s">
        <v>11</v>
      </c>
      <c r="C605" s="12">
        <v>9.5</v>
      </c>
      <c r="D605" s="21" t="str">
        <f>IF(C605&gt;=18,"A1",IF(C605&gt;=16,"A2",IF(C605&gt;=14,"B1",IF(C605&gt;=12,"B2",IF(C605&gt;=10,"C1",IF(C605&gt;=8,"C2",IF(C605&gt;=6.5,"D","E")))))))</f>
        <v>C2</v>
      </c>
      <c r="E605" s="332"/>
      <c r="F605" s="333"/>
    </row>
    <row r="606" spans="1:6" ht="15.75" x14ac:dyDescent="0.25">
      <c r="A606" s="19">
        <v>2</v>
      </c>
      <c r="B606" s="20" t="s">
        <v>12</v>
      </c>
      <c r="C606" s="12">
        <v>7</v>
      </c>
      <c r="D606" s="21" t="str">
        <f t="shared" ref="D606:D610" si="25">IF(C606&gt;=18,"A1",IF(C606&gt;=16,"A2",IF(C606&gt;=14,"B1",IF(C606&gt;=12,"B2",IF(C606&gt;=10,"C1",IF(C606&gt;=8,"C2",IF(C606&gt;=6.5,"D","E")))))))</f>
        <v>D</v>
      </c>
      <c r="E606" s="332"/>
      <c r="F606" s="333"/>
    </row>
    <row r="607" spans="1:6" ht="15.75" x14ac:dyDescent="0.25">
      <c r="A607" s="19">
        <v>3</v>
      </c>
      <c r="B607" s="20" t="s">
        <v>13</v>
      </c>
      <c r="C607" s="12" t="s">
        <v>372</v>
      </c>
      <c r="D607" s="21"/>
      <c r="E607" s="332"/>
      <c r="F607" s="333"/>
    </row>
    <row r="608" spans="1:6" ht="15.75" x14ac:dyDescent="0.25">
      <c r="A608" s="19">
        <v>4</v>
      </c>
      <c r="B608" s="20" t="s">
        <v>22</v>
      </c>
      <c r="C608" s="12">
        <v>7.5</v>
      </c>
      <c r="D608" s="21" t="str">
        <f t="shared" si="25"/>
        <v>D</v>
      </c>
      <c r="E608" s="332"/>
      <c r="F608" s="333"/>
    </row>
    <row r="609" spans="1:6" ht="15.75" x14ac:dyDescent="0.25">
      <c r="A609" s="19">
        <v>5</v>
      </c>
      <c r="B609" s="20" t="s">
        <v>37</v>
      </c>
      <c r="C609" s="12" t="s">
        <v>372</v>
      </c>
      <c r="D609" s="21"/>
      <c r="E609" s="332"/>
      <c r="F609" s="333"/>
    </row>
    <row r="610" spans="1:6" ht="15.75" x14ac:dyDescent="0.25">
      <c r="A610" s="19">
        <v>6</v>
      </c>
      <c r="B610" s="20" t="s">
        <v>38</v>
      </c>
      <c r="C610" s="12">
        <v>11</v>
      </c>
      <c r="D610" s="21" t="str">
        <f t="shared" si="25"/>
        <v>C1</v>
      </c>
      <c r="E610" s="332"/>
      <c r="F610" s="333"/>
    </row>
    <row r="611" spans="1:6" ht="15.75" x14ac:dyDescent="0.25">
      <c r="A611" s="17"/>
      <c r="B611" s="17"/>
      <c r="C611" s="19"/>
      <c r="D611" s="17"/>
      <c r="E611" s="332"/>
      <c r="F611" s="333"/>
    </row>
    <row r="612" spans="1:6" ht="15.75" x14ac:dyDescent="0.25">
      <c r="A612" s="17"/>
      <c r="B612" s="19" t="s">
        <v>10</v>
      </c>
      <c r="C612" s="19">
        <f>SUM(C605:C610)</f>
        <v>35</v>
      </c>
      <c r="D612" s="17"/>
      <c r="E612" s="332"/>
      <c r="F612" s="333"/>
    </row>
    <row r="613" spans="1:6" ht="15.75" x14ac:dyDescent="0.25">
      <c r="A613" s="17"/>
      <c r="B613" s="22" t="s">
        <v>51</v>
      </c>
      <c r="C613" s="47">
        <f>(C612/120*100)</f>
        <v>29.166666666666668</v>
      </c>
      <c r="D613" s="17"/>
      <c r="E613" s="334"/>
      <c r="F613" s="335"/>
    </row>
    <row r="614" spans="1:6" x14ac:dyDescent="0.25">
      <c r="A614" s="336" t="s">
        <v>173</v>
      </c>
      <c r="B614" s="336" t="s">
        <v>57</v>
      </c>
      <c r="C614" s="336"/>
      <c r="D614" s="337" t="s">
        <v>50</v>
      </c>
      <c r="E614" s="338"/>
      <c r="F614" s="339"/>
    </row>
    <row r="615" spans="1:6" x14ac:dyDescent="0.25">
      <c r="A615" s="336"/>
      <c r="B615" s="336"/>
      <c r="C615" s="336"/>
      <c r="D615" s="340"/>
      <c r="E615" s="341"/>
      <c r="F615" s="342"/>
    </row>
  </sheetData>
  <mergeCells count="390">
    <mergeCell ref="B24:F24"/>
    <mergeCell ref="B25:F25"/>
    <mergeCell ref="B26:F26"/>
    <mergeCell ref="B27:F27"/>
    <mergeCell ref="B28:F28"/>
    <mergeCell ref="A6:F6"/>
    <mergeCell ref="B1:F1"/>
    <mergeCell ref="B2:F2"/>
    <mergeCell ref="B3:F3"/>
    <mergeCell ref="B4:F4"/>
    <mergeCell ref="B5:F5"/>
    <mergeCell ref="E11:F20"/>
    <mergeCell ref="A21:A22"/>
    <mergeCell ref="B21:C22"/>
    <mergeCell ref="D21:F22"/>
    <mergeCell ref="B7:C7"/>
    <mergeCell ref="E7:F7"/>
    <mergeCell ref="B8:C8"/>
    <mergeCell ref="E8:F8"/>
    <mergeCell ref="D9:F9"/>
    <mergeCell ref="D32:F32"/>
    <mergeCell ref="E34:F43"/>
    <mergeCell ref="A44:A45"/>
    <mergeCell ref="B44:C45"/>
    <mergeCell ref="D44:F45"/>
    <mergeCell ref="A29:F29"/>
    <mergeCell ref="B30:C30"/>
    <mergeCell ref="E30:F30"/>
    <mergeCell ref="B31:C31"/>
    <mergeCell ref="E31:F31"/>
    <mergeCell ref="A53:F53"/>
    <mergeCell ref="B54:C54"/>
    <mergeCell ref="E54:F54"/>
    <mergeCell ref="B55:C55"/>
    <mergeCell ref="E55:F55"/>
    <mergeCell ref="B48:F48"/>
    <mergeCell ref="B49:F49"/>
    <mergeCell ref="B50:F50"/>
    <mergeCell ref="B51:F51"/>
    <mergeCell ref="B52:F52"/>
    <mergeCell ref="B72:F72"/>
    <mergeCell ref="B73:F73"/>
    <mergeCell ref="B74:F74"/>
    <mergeCell ref="B75:F75"/>
    <mergeCell ref="B76:F76"/>
    <mergeCell ref="D56:F56"/>
    <mergeCell ref="E58:F67"/>
    <mergeCell ref="A68:A69"/>
    <mergeCell ref="B68:C69"/>
    <mergeCell ref="D68:F69"/>
    <mergeCell ref="D80:F80"/>
    <mergeCell ref="E82:F91"/>
    <mergeCell ref="A92:A93"/>
    <mergeCell ref="B92:C93"/>
    <mergeCell ref="D92:F93"/>
    <mergeCell ref="A77:F77"/>
    <mergeCell ref="B78:C78"/>
    <mergeCell ref="E78:F78"/>
    <mergeCell ref="B79:C79"/>
    <mergeCell ref="E79:F79"/>
    <mergeCell ref="A100:F100"/>
    <mergeCell ref="B101:C101"/>
    <mergeCell ref="E101:F101"/>
    <mergeCell ref="B102:C102"/>
    <mergeCell ref="E102:F102"/>
    <mergeCell ref="B95:F95"/>
    <mergeCell ref="B96:F96"/>
    <mergeCell ref="B97:F97"/>
    <mergeCell ref="B98:F98"/>
    <mergeCell ref="B99:F99"/>
    <mergeCell ref="B119:F119"/>
    <mergeCell ref="B120:F120"/>
    <mergeCell ref="B121:F121"/>
    <mergeCell ref="B122:F122"/>
    <mergeCell ref="B123:F123"/>
    <mergeCell ref="D103:F103"/>
    <mergeCell ref="E105:F114"/>
    <mergeCell ref="A115:A116"/>
    <mergeCell ref="B115:C116"/>
    <mergeCell ref="D115:F116"/>
    <mergeCell ref="D127:F127"/>
    <mergeCell ref="E129:F138"/>
    <mergeCell ref="A139:A140"/>
    <mergeCell ref="B139:C140"/>
    <mergeCell ref="D139:F140"/>
    <mergeCell ref="A124:F124"/>
    <mergeCell ref="B125:C125"/>
    <mergeCell ref="E125:F125"/>
    <mergeCell ref="B126:C126"/>
    <mergeCell ref="E126:F126"/>
    <mergeCell ref="A149:F149"/>
    <mergeCell ref="B150:C150"/>
    <mergeCell ref="E150:F150"/>
    <mergeCell ref="B151:C151"/>
    <mergeCell ref="E151:F151"/>
    <mergeCell ref="B144:F144"/>
    <mergeCell ref="B145:F145"/>
    <mergeCell ref="B146:F146"/>
    <mergeCell ref="B147:F147"/>
    <mergeCell ref="B148:F148"/>
    <mergeCell ref="B167:F167"/>
    <mergeCell ref="B168:F168"/>
    <mergeCell ref="B169:F169"/>
    <mergeCell ref="B170:F170"/>
    <mergeCell ref="B171:F171"/>
    <mergeCell ref="D152:F152"/>
    <mergeCell ref="E154:F163"/>
    <mergeCell ref="A164:A165"/>
    <mergeCell ref="B164:C165"/>
    <mergeCell ref="D164:F165"/>
    <mergeCell ref="D175:F175"/>
    <mergeCell ref="E177:F186"/>
    <mergeCell ref="A187:A188"/>
    <mergeCell ref="B187:C188"/>
    <mergeCell ref="D187:F188"/>
    <mergeCell ref="A172:F172"/>
    <mergeCell ref="B173:C173"/>
    <mergeCell ref="E173:F173"/>
    <mergeCell ref="B174:C174"/>
    <mergeCell ref="E174:F174"/>
    <mergeCell ref="A196:F196"/>
    <mergeCell ref="B197:C197"/>
    <mergeCell ref="E197:F197"/>
    <mergeCell ref="B198:C198"/>
    <mergeCell ref="E198:F198"/>
    <mergeCell ref="B191:F191"/>
    <mergeCell ref="B192:F192"/>
    <mergeCell ref="B193:F193"/>
    <mergeCell ref="B194:F194"/>
    <mergeCell ref="B195:F195"/>
    <mergeCell ref="B215:F215"/>
    <mergeCell ref="B216:F216"/>
    <mergeCell ref="B217:F217"/>
    <mergeCell ref="B218:F218"/>
    <mergeCell ref="B219:F219"/>
    <mergeCell ref="D199:F199"/>
    <mergeCell ref="E201:F210"/>
    <mergeCell ref="A211:A212"/>
    <mergeCell ref="B211:C212"/>
    <mergeCell ref="D211:F212"/>
    <mergeCell ref="D223:F223"/>
    <mergeCell ref="E225:F234"/>
    <mergeCell ref="A235:A236"/>
    <mergeCell ref="B235:C236"/>
    <mergeCell ref="D235:F236"/>
    <mergeCell ref="A220:F220"/>
    <mergeCell ref="B221:C221"/>
    <mergeCell ref="E221:F221"/>
    <mergeCell ref="B222:C222"/>
    <mergeCell ref="E222:F222"/>
    <mergeCell ref="A243:F243"/>
    <mergeCell ref="B244:C244"/>
    <mergeCell ref="E244:F244"/>
    <mergeCell ref="B245:C245"/>
    <mergeCell ref="E245:F245"/>
    <mergeCell ref="B238:F238"/>
    <mergeCell ref="B239:F239"/>
    <mergeCell ref="B240:F240"/>
    <mergeCell ref="B241:F241"/>
    <mergeCell ref="B242:F242"/>
    <mergeCell ref="B262:F262"/>
    <mergeCell ref="B263:F263"/>
    <mergeCell ref="B264:F264"/>
    <mergeCell ref="B265:F265"/>
    <mergeCell ref="B266:F266"/>
    <mergeCell ref="D246:F246"/>
    <mergeCell ref="E248:F257"/>
    <mergeCell ref="A258:A259"/>
    <mergeCell ref="B258:C259"/>
    <mergeCell ref="D258:F259"/>
    <mergeCell ref="D270:F270"/>
    <mergeCell ref="E272:F281"/>
    <mergeCell ref="A282:A283"/>
    <mergeCell ref="B282:C283"/>
    <mergeCell ref="D282:F283"/>
    <mergeCell ref="A267:F267"/>
    <mergeCell ref="B268:C268"/>
    <mergeCell ref="E268:F268"/>
    <mergeCell ref="B269:C269"/>
    <mergeCell ref="E269:F269"/>
    <mergeCell ref="A291:F291"/>
    <mergeCell ref="B292:C292"/>
    <mergeCell ref="E292:F292"/>
    <mergeCell ref="B293:C293"/>
    <mergeCell ref="E293:F293"/>
    <mergeCell ref="B286:F286"/>
    <mergeCell ref="B287:F287"/>
    <mergeCell ref="B288:F288"/>
    <mergeCell ref="B289:F289"/>
    <mergeCell ref="B290:F290"/>
    <mergeCell ref="B309:F309"/>
    <mergeCell ref="B310:F310"/>
    <mergeCell ref="B311:F311"/>
    <mergeCell ref="B312:F312"/>
    <mergeCell ref="B313:F313"/>
    <mergeCell ref="D294:F294"/>
    <mergeCell ref="E296:F305"/>
    <mergeCell ref="A306:A307"/>
    <mergeCell ref="B306:C307"/>
    <mergeCell ref="D306:F307"/>
    <mergeCell ref="D317:F317"/>
    <mergeCell ref="E319:F328"/>
    <mergeCell ref="A329:A330"/>
    <mergeCell ref="B329:C330"/>
    <mergeCell ref="D329:F330"/>
    <mergeCell ref="A314:F314"/>
    <mergeCell ref="B315:C315"/>
    <mergeCell ref="E315:F315"/>
    <mergeCell ref="B316:C316"/>
    <mergeCell ref="E316:F316"/>
    <mergeCell ref="A338:F338"/>
    <mergeCell ref="B339:C339"/>
    <mergeCell ref="E339:F339"/>
    <mergeCell ref="B340:C340"/>
    <mergeCell ref="E340:F340"/>
    <mergeCell ref="B333:F333"/>
    <mergeCell ref="B334:F334"/>
    <mergeCell ref="B335:F335"/>
    <mergeCell ref="B336:F336"/>
    <mergeCell ref="B337:F337"/>
    <mergeCell ref="B357:F357"/>
    <mergeCell ref="B358:F358"/>
    <mergeCell ref="B359:F359"/>
    <mergeCell ref="B360:F360"/>
    <mergeCell ref="B361:F361"/>
    <mergeCell ref="D341:F341"/>
    <mergeCell ref="E343:F352"/>
    <mergeCell ref="A353:A354"/>
    <mergeCell ref="B353:C354"/>
    <mergeCell ref="D353:F354"/>
    <mergeCell ref="D365:F365"/>
    <mergeCell ref="E367:F376"/>
    <mergeCell ref="A377:A378"/>
    <mergeCell ref="B377:C378"/>
    <mergeCell ref="D377:F378"/>
    <mergeCell ref="A362:F362"/>
    <mergeCell ref="B363:C363"/>
    <mergeCell ref="E363:F363"/>
    <mergeCell ref="B364:C364"/>
    <mergeCell ref="E364:F364"/>
    <mergeCell ref="A385:F385"/>
    <mergeCell ref="B386:C386"/>
    <mergeCell ref="E386:F386"/>
    <mergeCell ref="B387:C387"/>
    <mergeCell ref="E387:F387"/>
    <mergeCell ref="B380:F380"/>
    <mergeCell ref="B381:F381"/>
    <mergeCell ref="B382:F382"/>
    <mergeCell ref="B383:F383"/>
    <mergeCell ref="B384:F384"/>
    <mergeCell ref="B404:F404"/>
    <mergeCell ref="B405:F405"/>
    <mergeCell ref="B406:F406"/>
    <mergeCell ref="B407:F407"/>
    <mergeCell ref="B408:F408"/>
    <mergeCell ref="D388:F388"/>
    <mergeCell ref="E390:F399"/>
    <mergeCell ref="A400:A401"/>
    <mergeCell ref="B400:C401"/>
    <mergeCell ref="D400:F401"/>
    <mergeCell ref="D412:F412"/>
    <mergeCell ref="E414:F423"/>
    <mergeCell ref="A424:A425"/>
    <mergeCell ref="B424:C425"/>
    <mergeCell ref="D424:F425"/>
    <mergeCell ref="A409:F409"/>
    <mergeCell ref="B410:C410"/>
    <mergeCell ref="E410:F410"/>
    <mergeCell ref="B411:C411"/>
    <mergeCell ref="E411:F411"/>
    <mergeCell ref="A433:F433"/>
    <mergeCell ref="B434:C434"/>
    <mergeCell ref="E434:F434"/>
    <mergeCell ref="B435:C435"/>
    <mergeCell ref="E435:F435"/>
    <mergeCell ref="B428:F428"/>
    <mergeCell ref="B429:F429"/>
    <mergeCell ref="B430:F430"/>
    <mergeCell ref="B431:F431"/>
    <mergeCell ref="B432:F432"/>
    <mergeCell ref="B451:F451"/>
    <mergeCell ref="B452:F452"/>
    <mergeCell ref="B453:F453"/>
    <mergeCell ref="B454:F454"/>
    <mergeCell ref="B455:F455"/>
    <mergeCell ref="D436:F436"/>
    <mergeCell ref="E438:F447"/>
    <mergeCell ref="A448:A449"/>
    <mergeCell ref="B448:C449"/>
    <mergeCell ref="D448:F449"/>
    <mergeCell ref="D459:F459"/>
    <mergeCell ref="E461:F470"/>
    <mergeCell ref="A471:A472"/>
    <mergeCell ref="B471:C472"/>
    <mergeCell ref="D471:F472"/>
    <mergeCell ref="A456:F456"/>
    <mergeCell ref="B457:C457"/>
    <mergeCell ref="E457:F457"/>
    <mergeCell ref="B458:C458"/>
    <mergeCell ref="E458:F458"/>
    <mergeCell ref="A480:F480"/>
    <mergeCell ref="B481:C481"/>
    <mergeCell ref="E481:F481"/>
    <mergeCell ref="B482:C482"/>
    <mergeCell ref="E482:F482"/>
    <mergeCell ref="B475:F475"/>
    <mergeCell ref="B476:F476"/>
    <mergeCell ref="B477:F477"/>
    <mergeCell ref="B478:F478"/>
    <mergeCell ref="B479:F479"/>
    <mergeCell ref="B499:F499"/>
    <mergeCell ref="B500:F500"/>
    <mergeCell ref="B501:F501"/>
    <mergeCell ref="B502:F502"/>
    <mergeCell ref="B503:F503"/>
    <mergeCell ref="D483:F483"/>
    <mergeCell ref="E485:F494"/>
    <mergeCell ref="A495:A496"/>
    <mergeCell ref="B495:C496"/>
    <mergeCell ref="D495:F496"/>
    <mergeCell ref="D507:F507"/>
    <mergeCell ref="E509:F518"/>
    <mergeCell ref="A519:A520"/>
    <mergeCell ref="B519:C520"/>
    <mergeCell ref="D519:F520"/>
    <mergeCell ref="A504:F504"/>
    <mergeCell ref="B505:C505"/>
    <mergeCell ref="E505:F505"/>
    <mergeCell ref="B506:C506"/>
    <mergeCell ref="E506:F506"/>
    <mergeCell ref="A527:F527"/>
    <mergeCell ref="B528:C528"/>
    <mergeCell ref="E528:F528"/>
    <mergeCell ref="B529:C529"/>
    <mergeCell ref="E529:F529"/>
    <mergeCell ref="B522:F522"/>
    <mergeCell ref="B523:F523"/>
    <mergeCell ref="B524:F524"/>
    <mergeCell ref="B525:F525"/>
    <mergeCell ref="B526:F526"/>
    <mergeCell ref="B546:F546"/>
    <mergeCell ref="B547:F547"/>
    <mergeCell ref="B548:F548"/>
    <mergeCell ref="B549:F549"/>
    <mergeCell ref="B550:F550"/>
    <mergeCell ref="D530:F530"/>
    <mergeCell ref="E532:F541"/>
    <mergeCell ref="A542:A543"/>
    <mergeCell ref="B542:C543"/>
    <mergeCell ref="D542:F543"/>
    <mergeCell ref="D554:F554"/>
    <mergeCell ref="E556:F565"/>
    <mergeCell ref="A566:A567"/>
    <mergeCell ref="B566:C567"/>
    <mergeCell ref="D566:F567"/>
    <mergeCell ref="A551:F551"/>
    <mergeCell ref="B552:C552"/>
    <mergeCell ref="E552:F552"/>
    <mergeCell ref="B553:C553"/>
    <mergeCell ref="E553:F553"/>
    <mergeCell ref="A575:F575"/>
    <mergeCell ref="B576:C576"/>
    <mergeCell ref="E576:F576"/>
    <mergeCell ref="B577:C577"/>
    <mergeCell ref="E577:F577"/>
    <mergeCell ref="B570:F570"/>
    <mergeCell ref="B571:F571"/>
    <mergeCell ref="B572:F572"/>
    <mergeCell ref="B573:F573"/>
    <mergeCell ref="B574:F574"/>
    <mergeCell ref="B594:F594"/>
    <mergeCell ref="B595:F595"/>
    <mergeCell ref="B596:F596"/>
    <mergeCell ref="B597:F597"/>
    <mergeCell ref="B598:F598"/>
    <mergeCell ref="D578:F578"/>
    <mergeCell ref="E580:F589"/>
    <mergeCell ref="A590:A591"/>
    <mergeCell ref="B590:C591"/>
    <mergeCell ref="D590:F591"/>
    <mergeCell ref="D602:F602"/>
    <mergeCell ref="E604:F613"/>
    <mergeCell ref="A614:A615"/>
    <mergeCell ref="B614:C615"/>
    <mergeCell ref="D614:F615"/>
    <mergeCell ref="A599:F599"/>
    <mergeCell ref="B600:C600"/>
    <mergeCell ref="E600:F600"/>
    <mergeCell ref="B601:C601"/>
    <mergeCell ref="E601:F60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29"/>
  <sheetViews>
    <sheetView topLeftCell="AE4" zoomScale="80" zoomScaleNormal="80" workbookViewId="0">
      <selection activeCell="AQ25" sqref="AQ25"/>
    </sheetView>
  </sheetViews>
  <sheetFormatPr defaultColWidth="14.42578125" defaultRowHeight="14.25" x14ac:dyDescent="0.2"/>
  <cols>
    <col min="1" max="1" width="5.5703125" style="53" customWidth="1"/>
    <col min="2" max="2" width="29.140625" style="53" customWidth="1"/>
    <col min="3" max="3" width="8.5703125" style="53" customWidth="1"/>
    <col min="4" max="4" width="8.85546875" style="53" customWidth="1"/>
    <col min="5" max="5" width="10.28515625" style="53" customWidth="1"/>
    <col min="6" max="6" width="9.42578125" style="53" customWidth="1"/>
    <col min="7" max="7" width="10.42578125" style="53" customWidth="1"/>
    <col min="8" max="8" width="6.7109375" style="53" customWidth="1"/>
    <col min="9" max="9" width="7.7109375" style="53" customWidth="1"/>
    <col min="10" max="10" width="5.7109375" style="53" customWidth="1"/>
    <col min="11" max="11" width="9.28515625" style="53" customWidth="1"/>
    <col min="12" max="12" width="8.28515625" style="53" customWidth="1"/>
    <col min="13" max="13" width="7" style="53" customWidth="1"/>
    <col min="14" max="14" width="4.42578125" style="53" customWidth="1"/>
    <col min="15" max="15" width="8.5703125" style="53" customWidth="1"/>
    <col min="16" max="16" width="26.42578125" style="53" customWidth="1"/>
    <col min="17" max="17" width="7.28515625" style="53" customWidth="1"/>
    <col min="18" max="18" width="8" style="53" customWidth="1"/>
    <col min="19" max="19" width="10.42578125" style="53" customWidth="1"/>
    <col min="20" max="20" width="8.140625" style="53" customWidth="1"/>
    <col min="21" max="21" width="7.28515625" style="53" customWidth="1"/>
    <col min="22" max="22" width="5" style="53" customWidth="1"/>
    <col min="23" max="24" width="6.7109375" style="53" customWidth="1"/>
    <col min="25" max="25" width="9.5703125" style="53" customWidth="1"/>
    <col min="26" max="26" width="7.42578125" style="53" customWidth="1"/>
    <col min="27" max="27" width="8" style="53" customWidth="1"/>
    <col min="28" max="28" width="4.140625" style="53" customWidth="1"/>
    <col min="29" max="29" width="8.5703125" style="53" customWidth="1"/>
    <col min="30" max="30" width="26.42578125" style="53" customWidth="1"/>
    <col min="31" max="31" width="7.140625" style="53" customWidth="1"/>
    <col min="32" max="32" width="7.28515625" style="53" customWidth="1"/>
    <col min="33" max="33" width="9.5703125" style="53" customWidth="1"/>
    <col min="34" max="34" width="8.28515625" style="53" customWidth="1"/>
    <col min="35" max="35" width="8" style="53" customWidth="1"/>
    <col min="36" max="36" width="6" style="53" customWidth="1"/>
    <col min="37" max="37" width="10.28515625" style="53" customWidth="1"/>
    <col min="38" max="38" width="2.7109375" style="53" customWidth="1"/>
    <col min="39" max="39" width="8.5703125" style="53" customWidth="1"/>
    <col min="40" max="40" width="27.140625" style="53" customWidth="1"/>
    <col min="41" max="41" width="11.7109375" style="53" customWidth="1"/>
    <col min="42" max="42" width="7.42578125" style="53" customWidth="1"/>
    <col min="43" max="43" width="8" style="53" customWidth="1"/>
    <col min="44" max="44" width="12.42578125" style="53" customWidth="1"/>
    <col min="45" max="45" width="10.42578125" style="53" customWidth="1"/>
    <col min="46" max="46" width="14.28515625" style="53" customWidth="1"/>
    <col min="47" max="16384" width="14.42578125" style="53"/>
  </cols>
  <sheetData>
    <row r="1" spans="1:47" ht="15.75" customHeight="1" x14ac:dyDescent="0.25">
      <c r="A1" s="349" t="s">
        <v>0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 t="s">
        <v>0</v>
      </c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 t="s">
        <v>0</v>
      </c>
      <c r="AD1" s="349"/>
      <c r="AE1" s="349"/>
      <c r="AF1" s="349"/>
      <c r="AG1" s="349"/>
      <c r="AH1" s="349"/>
      <c r="AI1" s="349"/>
      <c r="AJ1" s="349"/>
      <c r="AK1" s="349"/>
      <c r="AL1" s="349"/>
      <c r="AM1" s="347" t="s">
        <v>0</v>
      </c>
      <c r="AN1" s="348"/>
      <c r="AO1" s="348"/>
      <c r="AP1" s="348"/>
      <c r="AQ1" s="348"/>
      <c r="AR1" s="348"/>
      <c r="AS1" s="348"/>
      <c r="AT1" s="348"/>
      <c r="AU1" s="348"/>
    </row>
    <row r="2" spans="1:47" ht="14.45" customHeight="1" x14ac:dyDescent="0.25">
      <c r="A2" s="349" t="s">
        <v>7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 t="s">
        <v>7</v>
      </c>
      <c r="P2" s="349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 t="s">
        <v>7</v>
      </c>
      <c r="AD2" s="349"/>
      <c r="AE2" s="349"/>
      <c r="AF2" s="349"/>
      <c r="AG2" s="349"/>
      <c r="AH2" s="349"/>
      <c r="AI2" s="349"/>
      <c r="AJ2" s="349"/>
      <c r="AK2" s="349"/>
      <c r="AL2" s="349"/>
      <c r="AM2" s="347" t="s">
        <v>7</v>
      </c>
      <c r="AN2" s="348"/>
      <c r="AO2" s="348"/>
      <c r="AP2" s="348"/>
      <c r="AQ2" s="348"/>
      <c r="AR2" s="348"/>
      <c r="AS2" s="348"/>
      <c r="AT2" s="348"/>
      <c r="AU2" s="348"/>
    </row>
    <row r="3" spans="1:47" ht="15.75" customHeight="1" x14ac:dyDescent="0.25">
      <c r="A3" s="350" t="s">
        <v>62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 t="s">
        <v>62</v>
      </c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 t="s">
        <v>62</v>
      </c>
      <c r="AD3" s="350"/>
      <c r="AE3" s="350"/>
      <c r="AF3" s="350"/>
      <c r="AG3" s="350"/>
      <c r="AH3" s="350"/>
      <c r="AI3" s="350"/>
      <c r="AJ3" s="350"/>
      <c r="AK3" s="350"/>
      <c r="AL3" s="350"/>
      <c r="AM3" s="350" t="s">
        <v>62</v>
      </c>
      <c r="AN3" s="350"/>
      <c r="AO3" s="350"/>
      <c r="AP3" s="350"/>
      <c r="AQ3" s="350"/>
      <c r="AR3" s="350"/>
      <c r="AS3" s="350"/>
      <c r="AT3" s="350"/>
      <c r="AU3" s="350"/>
    </row>
    <row r="4" spans="1:47" ht="12.6" customHeight="1" x14ac:dyDescent="0.25">
      <c r="A4" s="349" t="s">
        <v>446</v>
      </c>
      <c r="B4" s="349"/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 t="s">
        <v>409</v>
      </c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 t="s">
        <v>409</v>
      </c>
      <c r="AD4" s="349"/>
      <c r="AE4" s="349"/>
      <c r="AF4" s="349"/>
      <c r="AG4" s="349"/>
      <c r="AH4" s="349"/>
      <c r="AI4" s="349"/>
      <c r="AJ4" s="349"/>
      <c r="AK4" s="349"/>
      <c r="AL4" s="349"/>
      <c r="AM4" s="349" t="s">
        <v>409</v>
      </c>
      <c r="AN4" s="349"/>
      <c r="AO4" s="349"/>
      <c r="AP4" s="349"/>
      <c r="AQ4" s="349"/>
      <c r="AR4" s="349"/>
      <c r="AS4" s="349"/>
      <c r="AT4" s="349"/>
      <c r="AU4" s="349"/>
    </row>
    <row r="5" spans="1:47" ht="15.75" customHeight="1" x14ac:dyDescent="0.25">
      <c r="A5" s="48" t="s">
        <v>18</v>
      </c>
      <c r="B5" s="48" t="s">
        <v>4</v>
      </c>
      <c r="C5" s="349" t="s">
        <v>11</v>
      </c>
      <c r="D5" s="349"/>
      <c r="E5" s="349"/>
      <c r="F5" s="349"/>
      <c r="G5" s="349"/>
      <c r="H5" s="349"/>
      <c r="I5" s="349" t="s">
        <v>12</v>
      </c>
      <c r="J5" s="349"/>
      <c r="K5" s="349"/>
      <c r="L5" s="349"/>
      <c r="M5" s="349"/>
      <c r="N5" s="349"/>
      <c r="O5" s="48" t="s">
        <v>18</v>
      </c>
      <c r="P5" s="48" t="s">
        <v>4</v>
      </c>
      <c r="Q5" s="349" t="s">
        <v>13</v>
      </c>
      <c r="R5" s="349"/>
      <c r="S5" s="349"/>
      <c r="T5" s="349"/>
      <c r="U5" s="349"/>
      <c r="V5" s="349"/>
      <c r="W5" s="349" t="s">
        <v>22</v>
      </c>
      <c r="X5" s="349"/>
      <c r="Y5" s="349"/>
      <c r="Z5" s="349"/>
      <c r="AA5" s="349"/>
      <c r="AB5" s="349"/>
      <c r="AC5" s="48" t="s">
        <v>18</v>
      </c>
      <c r="AD5" s="48" t="s">
        <v>4</v>
      </c>
      <c r="AE5" s="349" t="s">
        <v>37</v>
      </c>
      <c r="AF5" s="349"/>
      <c r="AG5" s="349"/>
      <c r="AH5" s="349"/>
      <c r="AI5" s="349"/>
      <c r="AJ5" s="349"/>
      <c r="AK5" s="349" t="s">
        <v>412</v>
      </c>
      <c r="AL5" s="349"/>
      <c r="AM5" s="48" t="s">
        <v>18</v>
      </c>
      <c r="AN5" s="48" t="s">
        <v>4</v>
      </c>
      <c r="AO5" s="48"/>
      <c r="AP5" s="48"/>
      <c r="AQ5" s="48"/>
      <c r="AR5" s="54"/>
      <c r="AS5" s="54"/>
      <c r="AT5" s="54"/>
      <c r="AU5" s="54"/>
    </row>
    <row r="6" spans="1:47" ht="30.6" customHeight="1" x14ac:dyDescent="0.25">
      <c r="A6" s="48"/>
      <c r="B6" s="48"/>
      <c r="C6" s="64" t="s">
        <v>27</v>
      </c>
      <c r="D6" s="64" t="s">
        <v>33</v>
      </c>
      <c r="E6" s="64" t="s">
        <v>28</v>
      </c>
      <c r="F6" s="64" t="s">
        <v>29</v>
      </c>
      <c r="G6" s="64" t="s">
        <v>30</v>
      </c>
      <c r="H6" s="64" t="s">
        <v>34</v>
      </c>
      <c r="I6" s="64" t="s">
        <v>27</v>
      </c>
      <c r="J6" s="64" t="s">
        <v>33</v>
      </c>
      <c r="K6" s="64" t="s">
        <v>28</v>
      </c>
      <c r="L6" s="64" t="s">
        <v>29</v>
      </c>
      <c r="M6" s="64" t="s">
        <v>30</v>
      </c>
      <c r="N6" s="64" t="s">
        <v>34</v>
      </c>
      <c r="O6" s="4"/>
      <c r="P6" s="4"/>
      <c r="Q6" s="64" t="s">
        <v>27</v>
      </c>
      <c r="R6" s="64" t="s">
        <v>33</v>
      </c>
      <c r="S6" s="64" t="s">
        <v>28</v>
      </c>
      <c r="T6" s="64" t="s">
        <v>29</v>
      </c>
      <c r="U6" s="64" t="s">
        <v>30</v>
      </c>
      <c r="V6" s="64" t="s">
        <v>34</v>
      </c>
      <c r="W6" s="64" t="s">
        <v>27</v>
      </c>
      <c r="X6" s="64" t="s">
        <v>33</v>
      </c>
      <c r="Y6" s="64" t="s">
        <v>28</v>
      </c>
      <c r="Z6" s="64" t="s">
        <v>414</v>
      </c>
      <c r="AA6" s="64" t="s">
        <v>30</v>
      </c>
      <c r="AB6" s="64" t="s">
        <v>34</v>
      </c>
      <c r="AC6" s="4"/>
      <c r="AD6" s="4"/>
      <c r="AE6" s="64" t="s">
        <v>27</v>
      </c>
      <c r="AF6" s="64" t="s">
        <v>33</v>
      </c>
      <c r="AG6" s="64" t="s">
        <v>28</v>
      </c>
      <c r="AH6" s="64" t="s">
        <v>29</v>
      </c>
      <c r="AI6" s="64" t="s">
        <v>30</v>
      </c>
      <c r="AJ6" s="64" t="s">
        <v>34</v>
      </c>
      <c r="AK6" s="64" t="s">
        <v>413</v>
      </c>
      <c r="AL6" s="64"/>
      <c r="AM6" s="4"/>
      <c r="AN6" s="4"/>
      <c r="AO6" s="65" t="s">
        <v>416</v>
      </c>
      <c r="AP6" s="65" t="s">
        <v>417</v>
      </c>
      <c r="AQ6" s="65" t="s">
        <v>418</v>
      </c>
      <c r="AR6" s="65" t="s">
        <v>35</v>
      </c>
      <c r="AS6" s="66" t="s">
        <v>15</v>
      </c>
      <c r="AT6" s="65" t="s">
        <v>36</v>
      </c>
      <c r="AU6" s="55" t="s">
        <v>384</v>
      </c>
    </row>
    <row r="7" spans="1:47" ht="15" x14ac:dyDescent="0.25">
      <c r="A7" s="48">
        <v>1</v>
      </c>
      <c r="B7" s="67" t="s">
        <v>66</v>
      </c>
      <c r="C7" s="68">
        <v>3.5</v>
      </c>
      <c r="D7" s="56">
        <v>3</v>
      </c>
      <c r="E7" s="56">
        <v>3</v>
      </c>
      <c r="F7" s="68">
        <v>28.5</v>
      </c>
      <c r="G7" s="69">
        <f t="shared" ref="G7:G32" si="0">SUM(C7:F7)</f>
        <v>38</v>
      </c>
      <c r="H7" s="56" t="str">
        <f t="shared" ref="H7:H32" si="1">IF(G7&gt;=91,"A1",IF(G7&gt;=81,"A2",IF(G7&gt;=71,"B1",IF(G7&gt;=61,"B2",IF(G7&gt;=51,"C1",IF(G7&gt;=41,"C2",IF(G7&gt;=33,"D","E")))))))</f>
        <v>D</v>
      </c>
      <c r="I7" s="70">
        <v>3.75</v>
      </c>
      <c r="J7" s="56">
        <v>3</v>
      </c>
      <c r="K7" s="56">
        <v>3</v>
      </c>
      <c r="L7" s="56">
        <v>21.5</v>
      </c>
      <c r="M7" s="57">
        <f t="shared" ref="M7:M32" si="2">SUM(I7:L7)</f>
        <v>31.25</v>
      </c>
      <c r="N7" s="56" t="str">
        <f t="shared" ref="N7:N32" si="3">IF(M7&gt;=91,"A1",IF(M7&gt;=81,"A2",IF(M7&gt;=71,"B1",IF(M7&gt;=61,"B2",IF(M7&gt;=51,"C1",IF(M7&gt;=41,"C2",IF(M7&gt;=33,"D","E")))))))</f>
        <v>E</v>
      </c>
      <c r="O7" s="48">
        <v>1</v>
      </c>
      <c r="P7" s="67" t="s">
        <v>66</v>
      </c>
      <c r="Q7" s="56">
        <v>0.5</v>
      </c>
      <c r="R7" s="56">
        <v>2.5</v>
      </c>
      <c r="S7" s="56">
        <v>2.5</v>
      </c>
      <c r="T7" s="56">
        <v>16</v>
      </c>
      <c r="U7" s="56">
        <f t="shared" ref="U7:U32" si="4">SUM(Q7:T7)</f>
        <v>21.5</v>
      </c>
      <c r="V7" s="56" t="str">
        <f t="shared" ref="V7:V32" si="5">IF(U7&gt;=91,"A1",IF(U7&gt;=81,"A2",IF(U7&gt;=71,"B1",IF(U7&gt;=61,"B2",IF(U7&gt;=51,"C1",IF(U7&gt;=41,"C2",IF(U7&gt;=33,"D","E")))))))</f>
        <v>E</v>
      </c>
      <c r="W7" s="56">
        <v>4</v>
      </c>
      <c r="X7" s="56">
        <v>3</v>
      </c>
      <c r="Y7" s="56">
        <v>3</v>
      </c>
      <c r="Z7" s="56">
        <v>31</v>
      </c>
      <c r="AA7" s="56">
        <f t="shared" ref="AA7:AA32" si="6">SUM(W7:Z7)</f>
        <v>41</v>
      </c>
      <c r="AB7" s="56" t="str">
        <f t="shared" ref="AB7:AB32" si="7">IF(AA7&gt;=91,"A1",IF(AA7&gt;=81,"A2",IF(AA7&gt;=71,"B1",IF(AA7&gt;=61,"B2",IF(AA7&gt;=51,"C1",IF(AA7&gt;=41,"C2",IF(AA7&gt;=33,"D","E")))))))</f>
        <v>C2</v>
      </c>
      <c r="AC7" s="48">
        <v>1</v>
      </c>
      <c r="AD7" s="67" t="s">
        <v>66</v>
      </c>
      <c r="AE7" s="56">
        <v>3.25</v>
      </c>
      <c r="AF7" s="56">
        <v>3</v>
      </c>
      <c r="AG7" s="56">
        <v>3</v>
      </c>
      <c r="AH7" s="56">
        <v>21.5</v>
      </c>
      <c r="AI7" s="56">
        <f t="shared" ref="AI7:AI32" si="8">SUM(AE7:AH7)</f>
        <v>30.75</v>
      </c>
      <c r="AJ7" s="56" t="str">
        <f t="shared" ref="AJ7:AJ32" si="9">IF(AI7&gt;=91,"A1",IF(AI7&gt;=81,"A2",IF(AI7&gt;=71,"B1",IF(AI7&gt;=61,"B2",IF(AI7&gt;=51,"C1",IF(AI7&gt;=41,"C2",IF(AI7&gt;=33,"D","E")))))))</f>
        <v>E</v>
      </c>
      <c r="AK7" s="56">
        <v>37</v>
      </c>
      <c r="AL7" s="56"/>
      <c r="AM7" s="48">
        <v>1</v>
      </c>
      <c r="AN7" s="67" t="s">
        <v>66</v>
      </c>
      <c r="AO7" s="75">
        <v>27</v>
      </c>
      <c r="AP7" s="58">
        <v>31</v>
      </c>
      <c r="AQ7" s="58">
        <v>7.5</v>
      </c>
      <c r="AR7" s="59">
        <f>(G7+M7+U7+AA7+AI7+AK7)</f>
        <v>199.5</v>
      </c>
      <c r="AS7" s="59">
        <f>(AR7/550)*100</f>
        <v>36.272727272727273</v>
      </c>
      <c r="AT7" s="56" t="str">
        <f>IF(AS7&gt;=91,"A1",IF(AS7&gt;=81,"A2",IF(AS7&gt;=71,"B1",IF(AS7&gt;=61,"B2",IF(AS7&gt;=51,"C1",IF(AS7&gt;=41,"C2",IF(AS7&gt;=33,"D","E")))))))</f>
        <v>D</v>
      </c>
      <c r="AU7" s="56" t="s">
        <v>426</v>
      </c>
    </row>
    <row r="8" spans="1:47" ht="15" x14ac:dyDescent="0.25">
      <c r="A8" s="48">
        <v>2</v>
      </c>
      <c r="B8" s="67" t="s">
        <v>67</v>
      </c>
      <c r="C8" s="68">
        <v>2</v>
      </c>
      <c r="D8" s="56">
        <v>2</v>
      </c>
      <c r="E8" s="56">
        <v>2</v>
      </c>
      <c r="F8" s="68">
        <v>31.5</v>
      </c>
      <c r="G8" s="69">
        <f t="shared" si="0"/>
        <v>37.5</v>
      </c>
      <c r="H8" s="56" t="str">
        <f t="shared" si="1"/>
        <v>D</v>
      </c>
      <c r="I8" s="70">
        <v>5.75</v>
      </c>
      <c r="J8" s="56">
        <v>3</v>
      </c>
      <c r="K8" s="56">
        <v>2</v>
      </c>
      <c r="L8" s="56">
        <v>29.5</v>
      </c>
      <c r="M8" s="57">
        <f t="shared" si="2"/>
        <v>40.25</v>
      </c>
      <c r="N8" s="56" t="str">
        <f t="shared" si="3"/>
        <v>D</v>
      </c>
      <c r="O8" s="48">
        <v>2</v>
      </c>
      <c r="P8" s="67" t="s">
        <v>67</v>
      </c>
      <c r="Q8" s="56">
        <v>2.5</v>
      </c>
      <c r="R8" s="56">
        <v>2.5</v>
      </c>
      <c r="S8" s="56">
        <v>3</v>
      </c>
      <c r="T8" s="56">
        <v>30</v>
      </c>
      <c r="U8" s="56">
        <f t="shared" si="4"/>
        <v>38</v>
      </c>
      <c r="V8" s="56" t="str">
        <f t="shared" si="5"/>
        <v>D</v>
      </c>
      <c r="W8" s="56">
        <v>5.25</v>
      </c>
      <c r="X8" s="56">
        <v>3</v>
      </c>
      <c r="Y8" s="56">
        <v>3</v>
      </c>
      <c r="Z8" s="56">
        <v>28</v>
      </c>
      <c r="AA8" s="56">
        <f t="shared" si="6"/>
        <v>39.25</v>
      </c>
      <c r="AB8" s="56" t="str">
        <f t="shared" si="7"/>
        <v>D</v>
      </c>
      <c r="AC8" s="48">
        <v>2</v>
      </c>
      <c r="AD8" s="67" t="s">
        <v>67</v>
      </c>
      <c r="AE8" s="56">
        <v>5.75</v>
      </c>
      <c r="AF8" s="56">
        <v>3</v>
      </c>
      <c r="AG8" s="56">
        <v>3</v>
      </c>
      <c r="AH8" s="56">
        <v>23</v>
      </c>
      <c r="AI8" s="56">
        <f t="shared" si="8"/>
        <v>34.75</v>
      </c>
      <c r="AJ8" s="56" t="str">
        <f t="shared" si="9"/>
        <v>D</v>
      </c>
      <c r="AK8" s="56">
        <v>22</v>
      </c>
      <c r="AL8" s="56"/>
      <c r="AM8" s="48">
        <v>2</v>
      </c>
      <c r="AN8" s="67" t="s">
        <v>67</v>
      </c>
      <c r="AO8" s="60">
        <v>27</v>
      </c>
      <c r="AP8" s="60">
        <v>29.5</v>
      </c>
      <c r="AQ8" s="60">
        <v>8</v>
      </c>
      <c r="AR8" s="59">
        <f t="shared" ref="AR8:AR32" si="10">(G8+M8+U8+AA8+AI8+AK8)</f>
        <v>211.75</v>
      </c>
      <c r="AS8" s="59">
        <f t="shared" ref="AS8:AS32" si="11">(AR8/550)*100</f>
        <v>38.5</v>
      </c>
      <c r="AT8" s="56" t="str">
        <f t="shared" ref="AT8:AT32" si="12">IF(AS8&gt;=91,"A1",IF(AS8&gt;=81,"A2",IF(AS8&gt;=71,"B1",IF(AS8&gt;=61,"B2",IF(AS8&gt;=51,"C1",IF(AS8&gt;=41,"C2",IF(AS8&gt;=33,"D","E")))))))</f>
        <v>D</v>
      </c>
      <c r="AU8" s="56" t="s">
        <v>427</v>
      </c>
    </row>
    <row r="9" spans="1:47" ht="15" x14ac:dyDescent="0.25">
      <c r="A9" s="48">
        <v>3</v>
      </c>
      <c r="B9" s="61" t="s">
        <v>68</v>
      </c>
      <c r="C9" s="6">
        <v>4.75</v>
      </c>
      <c r="D9" s="56">
        <v>3</v>
      </c>
      <c r="E9" s="56">
        <v>3</v>
      </c>
      <c r="F9" s="6">
        <v>46</v>
      </c>
      <c r="G9" s="69">
        <f t="shared" si="0"/>
        <v>56.75</v>
      </c>
      <c r="H9" s="48" t="str">
        <f t="shared" si="1"/>
        <v>C1</v>
      </c>
      <c r="I9" s="6">
        <v>6.5</v>
      </c>
      <c r="J9" s="56">
        <v>4</v>
      </c>
      <c r="K9" s="56">
        <v>4</v>
      </c>
      <c r="L9" s="56">
        <v>40</v>
      </c>
      <c r="M9" s="57">
        <f t="shared" si="2"/>
        <v>54.5</v>
      </c>
      <c r="N9" s="56" t="str">
        <f t="shared" si="3"/>
        <v>C1</v>
      </c>
      <c r="O9" s="48">
        <v>3</v>
      </c>
      <c r="P9" s="61" t="s">
        <v>68</v>
      </c>
      <c r="Q9" s="56">
        <v>4.5</v>
      </c>
      <c r="R9" s="56">
        <v>3</v>
      </c>
      <c r="S9" s="56">
        <v>3</v>
      </c>
      <c r="T9" s="56">
        <v>40</v>
      </c>
      <c r="U9" s="56">
        <f t="shared" si="4"/>
        <v>50.5</v>
      </c>
      <c r="V9" s="56" t="str">
        <f t="shared" si="5"/>
        <v>C2</v>
      </c>
      <c r="W9" s="56">
        <v>6.5</v>
      </c>
      <c r="X9" s="56">
        <v>4</v>
      </c>
      <c r="Y9" s="56">
        <v>4</v>
      </c>
      <c r="Z9" s="56">
        <v>50</v>
      </c>
      <c r="AA9" s="56">
        <f t="shared" si="6"/>
        <v>64.5</v>
      </c>
      <c r="AB9" s="56" t="str">
        <f t="shared" si="7"/>
        <v>B2</v>
      </c>
      <c r="AC9" s="48">
        <v>3</v>
      </c>
      <c r="AD9" s="61" t="s">
        <v>68</v>
      </c>
      <c r="AE9" s="56">
        <v>6.5</v>
      </c>
      <c r="AF9" s="56">
        <v>4</v>
      </c>
      <c r="AG9" s="56">
        <v>4</v>
      </c>
      <c r="AH9" s="56">
        <v>46.5</v>
      </c>
      <c r="AI9" s="56">
        <f t="shared" si="8"/>
        <v>61</v>
      </c>
      <c r="AJ9" s="56" t="str">
        <f t="shared" si="9"/>
        <v>B2</v>
      </c>
      <c r="AK9" s="56">
        <v>40.5</v>
      </c>
      <c r="AL9" s="56"/>
      <c r="AM9" s="48">
        <v>3</v>
      </c>
      <c r="AN9" s="61" t="s">
        <v>68</v>
      </c>
      <c r="AO9" s="62">
        <v>46</v>
      </c>
      <c r="AP9" s="62">
        <v>34.5</v>
      </c>
      <c r="AQ9" s="62">
        <v>27.5</v>
      </c>
      <c r="AR9" s="59">
        <f t="shared" si="10"/>
        <v>327.75</v>
      </c>
      <c r="AS9" s="59">
        <f t="shared" si="11"/>
        <v>59.590909090909093</v>
      </c>
      <c r="AT9" s="56" t="str">
        <f t="shared" si="12"/>
        <v>C1</v>
      </c>
      <c r="AU9" s="56" t="s">
        <v>428</v>
      </c>
    </row>
    <row r="10" spans="1:47" ht="15" x14ac:dyDescent="0.25">
      <c r="A10" s="48">
        <v>4</v>
      </c>
      <c r="B10" s="67" t="s">
        <v>69</v>
      </c>
      <c r="C10" s="6">
        <v>3.75</v>
      </c>
      <c r="D10" s="56">
        <v>3</v>
      </c>
      <c r="E10" s="56">
        <v>2</v>
      </c>
      <c r="F10" s="6">
        <v>27</v>
      </c>
      <c r="G10" s="69">
        <f t="shared" si="0"/>
        <v>35.75</v>
      </c>
      <c r="H10" s="48" t="str">
        <f t="shared" si="1"/>
        <v>D</v>
      </c>
      <c r="I10" s="6">
        <v>3.75</v>
      </c>
      <c r="J10" s="56">
        <v>2</v>
      </c>
      <c r="K10" s="56">
        <v>2</v>
      </c>
      <c r="L10" s="56" t="s">
        <v>415</v>
      </c>
      <c r="M10" s="57">
        <f t="shared" si="2"/>
        <v>7.75</v>
      </c>
      <c r="N10" s="56" t="str">
        <f t="shared" si="3"/>
        <v>E</v>
      </c>
      <c r="O10" s="48">
        <v>4</v>
      </c>
      <c r="P10" s="67" t="s">
        <v>69</v>
      </c>
      <c r="Q10" s="56">
        <v>3.5</v>
      </c>
      <c r="R10" s="56">
        <v>3</v>
      </c>
      <c r="S10" s="56">
        <v>3.5</v>
      </c>
      <c r="T10" s="56" t="s">
        <v>415</v>
      </c>
      <c r="U10" s="56">
        <f t="shared" si="4"/>
        <v>10</v>
      </c>
      <c r="V10" s="56" t="str">
        <f t="shared" si="5"/>
        <v>E</v>
      </c>
      <c r="W10" s="56">
        <v>3.5</v>
      </c>
      <c r="X10" s="56">
        <v>3</v>
      </c>
      <c r="Y10" s="56">
        <v>3</v>
      </c>
      <c r="Z10" s="56">
        <v>30.5</v>
      </c>
      <c r="AA10" s="56">
        <f t="shared" si="6"/>
        <v>40</v>
      </c>
      <c r="AB10" s="56" t="str">
        <f t="shared" si="7"/>
        <v>D</v>
      </c>
      <c r="AC10" s="48">
        <v>4</v>
      </c>
      <c r="AD10" s="67" t="s">
        <v>69</v>
      </c>
      <c r="AE10" s="56">
        <v>2.25</v>
      </c>
      <c r="AF10" s="56">
        <v>3</v>
      </c>
      <c r="AG10" s="56">
        <v>3</v>
      </c>
      <c r="AH10" s="56">
        <v>15.5</v>
      </c>
      <c r="AI10" s="56">
        <f t="shared" si="8"/>
        <v>23.75</v>
      </c>
      <c r="AJ10" s="56" t="str">
        <f t="shared" si="9"/>
        <v>E</v>
      </c>
      <c r="AK10" s="56">
        <v>23.5</v>
      </c>
      <c r="AL10" s="56"/>
      <c r="AM10" s="48">
        <v>4</v>
      </c>
      <c r="AN10" s="67" t="s">
        <v>69</v>
      </c>
      <c r="AO10" s="62">
        <v>15</v>
      </c>
      <c r="AP10" s="62">
        <v>22</v>
      </c>
      <c r="AQ10" s="62">
        <v>0</v>
      </c>
      <c r="AR10" s="59">
        <f t="shared" si="10"/>
        <v>140.75</v>
      </c>
      <c r="AS10" s="59">
        <f t="shared" si="11"/>
        <v>25.590909090909093</v>
      </c>
      <c r="AT10" s="56" t="str">
        <f t="shared" si="12"/>
        <v>E</v>
      </c>
      <c r="AU10" s="56" t="s">
        <v>429</v>
      </c>
    </row>
    <row r="11" spans="1:47" ht="15" x14ac:dyDescent="0.25">
      <c r="A11" s="48">
        <v>5</v>
      </c>
      <c r="B11" s="67" t="s">
        <v>70</v>
      </c>
      <c r="C11" s="6">
        <v>2.75</v>
      </c>
      <c r="D11" s="56">
        <v>2</v>
      </c>
      <c r="E11" s="56">
        <v>3</v>
      </c>
      <c r="F11" s="6">
        <v>27</v>
      </c>
      <c r="G11" s="69">
        <f t="shared" si="0"/>
        <v>34.75</v>
      </c>
      <c r="H11" s="48" t="str">
        <f t="shared" si="1"/>
        <v>D</v>
      </c>
      <c r="I11" s="6">
        <v>4.5</v>
      </c>
      <c r="J11" s="56">
        <v>3</v>
      </c>
      <c r="K11" s="56">
        <v>3</v>
      </c>
      <c r="L11" s="56">
        <v>28</v>
      </c>
      <c r="M11" s="57">
        <f t="shared" si="2"/>
        <v>38.5</v>
      </c>
      <c r="N11" s="56" t="str">
        <f t="shared" si="3"/>
        <v>D</v>
      </c>
      <c r="O11" s="48">
        <v>5</v>
      </c>
      <c r="P11" s="67" t="s">
        <v>70</v>
      </c>
      <c r="Q11" s="56">
        <v>2</v>
      </c>
      <c r="R11" s="56">
        <v>2.5</v>
      </c>
      <c r="S11" s="56">
        <v>2.5</v>
      </c>
      <c r="T11" s="56">
        <v>25</v>
      </c>
      <c r="U11" s="56">
        <f t="shared" si="4"/>
        <v>32</v>
      </c>
      <c r="V11" s="56" t="str">
        <f t="shared" si="5"/>
        <v>E</v>
      </c>
      <c r="W11" s="56">
        <v>4</v>
      </c>
      <c r="X11" s="56">
        <v>3</v>
      </c>
      <c r="Y11" s="56">
        <v>3</v>
      </c>
      <c r="Z11" s="56">
        <v>40</v>
      </c>
      <c r="AA11" s="56">
        <f t="shared" si="6"/>
        <v>50</v>
      </c>
      <c r="AB11" s="56" t="str">
        <f t="shared" si="7"/>
        <v>C2</v>
      </c>
      <c r="AC11" s="48">
        <v>5</v>
      </c>
      <c r="AD11" s="67" t="s">
        <v>70</v>
      </c>
      <c r="AE11" s="56">
        <v>3.625</v>
      </c>
      <c r="AF11" s="56">
        <v>3</v>
      </c>
      <c r="AG11" s="56">
        <v>3</v>
      </c>
      <c r="AH11" s="56">
        <v>19.5</v>
      </c>
      <c r="AI11" s="56">
        <f t="shared" si="8"/>
        <v>29.125</v>
      </c>
      <c r="AJ11" s="56" t="str">
        <f t="shared" si="9"/>
        <v>E</v>
      </c>
      <c r="AK11" s="56">
        <v>31.5</v>
      </c>
      <c r="AL11" s="56"/>
      <c r="AM11" s="48">
        <v>5</v>
      </c>
      <c r="AN11" s="67" t="s">
        <v>70</v>
      </c>
      <c r="AO11" s="62">
        <v>12</v>
      </c>
      <c r="AP11" s="62">
        <v>23</v>
      </c>
      <c r="AQ11" s="62">
        <v>6.5</v>
      </c>
      <c r="AR11" s="59">
        <f t="shared" si="10"/>
        <v>215.875</v>
      </c>
      <c r="AS11" s="59">
        <f t="shared" si="11"/>
        <v>39.25</v>
      </c>
      <c r="AT11" s="56" t="str">
        <f t="shared" si="12"/>
        <v>D</v>
      </c>
      <c r="AU11" s="56" t="s">
        <v>430</v>
      </c>
    </row>
    <row r="12" spans="1:47" ht="18.75" customHeight="1" x14ac:dyDescent="0.25">
      <c r="A12" s="48">
        <v>6</v>
      </c>
      <c r="B12" s="67" t="s">
        <v>71</v>
      </c>
      <c r="C12" s="6">
        <v>3.5</v>
      </c>
      <c r="D12" s="56">
        <v>3</v>
      </c>
      <c r="E12" s="56">
        <v>2</v>
      </c>
      <c r="F12" s="6">
        <v>37.5</v>
      </c>
      <c r="G12" s="69">
        <f t="shared" si="0"/>
        <v>46</v>
      </c>
      <c r="H12" s="48" t="str">
        <f t="shared" si="1"/>
        <v>C2</v>
      </c>
      <c r="I12" s="6">
        <v>3.5</v>
      </c>
      <c r="J12" s="56">
        <v>3</v>
      </c>
      <c r="K12" s="56">
        <v>3</v>
      </c>
      <c r="L12" s="56">
        <v>32</v>
      </c>
      <c r="M12" s="57">
        <f t="shared" si="2"/>
        <v>41.5</v>
      </c>
      <c r="N12" s="56" t="str">
        <f t="shared" si="3"/>
        <v>C2</v>
      </c>
      <c r="O12" s="48">
        <v>6</v>
      </c>
      <c r="P12" s="67" t="s">
        <v>71</v>
      </c>
      <c r="Q12" s="56">
        <v>4</v>
      </c>
      <c r="R12" s="56">
        <v>2.5</v>
      </c>
      <c r="S12" s="56">
        <v>3</v>
      </c>
      <c r="T12" s="56">
        <v>38</v>
      </c>
      <c r="U12" s="56">
        <f t="shared" si="4"/>
        <v>47.5</v>
      </c>
      <c r="V12" s="56" t="str">
        <f t="shared" si="5"/>
        <v>C2</v>
      </c>
      <c r="W12" s="56">
        <v>5.25</v>
      </c>
      <c r="X12" s="56">
        <v>3.5</v>
      </c>
      <c r="Y12" s="56">
        <v>3</v>
      </c>
      <c r="Z12" s="56">
        <v>31</v>
      </c>
      <c r="AA12" s="56">
        <f t="shared" si="6"/>
        <v>42.75</v>
      </c>
      <c r="AB12" s="56" t="str">
        <f t="shared" si="7"/>
        <v>C2</v>
      </c>
      <c r="AC12" s="48">
        <v>6</v>
      </c>
      <c r="AD12" s="67" t="s">
        <v>71</v>
      </c>
      <c r="AE12" s="56">
        <v>4.75</v>
      </c>
      <c r="AF12" s="56">
        <v>4</v>
      </c>
      <c r="AG12" s="56">
        <v>4</v>
      </c>
      <c r="AH12" s="56">
        <v>44.5</v>
      </c>
      <c r="AI12" s="56">
        <f t="shared" si="8"/>
        <v>57.25</v>
      </c>
      <c r="AJ12" s="56" t="str">
        <f t="shared" si="9"/>
        <v>C1</v>
      </c>
      <c r="AK12" s="56">
        <v>35</v>
      </c>
      <c r="AL12" s="56"/>
      <c r="AM12" s="48">
        <v>6</v>
      </c>
      <c r="AN12" s="67" t="s">
        <v>71</v>
      </c>
      <c r="AO12" s="62">
        <v>49</v>
      </c>
      <c r="AP12" s="62">
        <v>38</v>
      </c>
      <c r="AQ12" s="62">
        <v>10</v>
      </c>
      <c r="AR12" s="59">
        <f t="shared" si="10"/>
        <v>270</v>
      </c>
      <c r="AS12" s="59">
        <f t="shared" si="11"/>
        <v>49.090909090909093</v>
      </c>
      <c r="AT12" s="56" t="str">
        <f t="shared" si="12"/>
        <v>C2</v>
      </c>
      <c r="AU12" s="56" t="s">
        <v>431</v>
      </c>
    </row>
    <row r="13" spans="1:47" ht="21.75" customHeight="1" x14ac:dyDescent="0.25">
      <c r="A13" s="48">
        <v>7</v>
      </c>
      <c r="B13" s="67" t="s">
        <v>72</v>
      </c>
      <c r="C13" s="6">
        <v>7.75</v>
      </c>
      <c r="D13" s="56">
        <v>4</v>
      </c>
      <c r="E13" s="56">
        <v>5</v>
      </c>
      <c r="F13" s="6">
        <v>62</v>
      </c>
      <c r="G13" s="69">
        <f t="shared" si="0"/>
        <v>78.75</v>
      </c>
      <c r="H13" s="48" t="str">
        <f t="shared" si="1"/>
        <v>B1</v>
      </c>
      <c r="I13" s="6">
        <v>6</v>
      </c>
      <c r="J13" s="56">
        <v>4.5</v>
      </c>
      <c r="K13" s="56">
        <v>4.5</v>
      </c>
      <c r="L13" s="56">
        <v>53.5</v>
      </c>
      <c r="M13" s="57">
        <f t="shared" si="2"/>
        <v>68.5</v>
      </c>
      <c r="N13" s="56" t="str">
        <f t="shared" si="3"/>
        <v>B2</v>
      </c>
      <c r="O13" s="48">
        <v>7</v>
      </c>
      <c r="P13" s="67" t="s">
        <v>72</v>
      </c>
      <c r="Q13" s="56">
        <v>9</v>
      </c>
      <c r="R13" s="56">
        <v>4.5</v>
      </c>
      <c r="S13" s="56">
        <v>4.5</v>
      </c>
      <c r="T13" s="56">
        <v>68</v>
      </c>
      <c r="U13" s="56">
        <f t="shared" si="4"/>
        <v>86</v>
      </c>
      <c r="V13" s="56" t="str">
        <f t="shared" si="5"/>
        <v>A2</v>
      </c>
      <c r="W13" s="56">
        <v>9.25</v>
      </c>
      <c r="X13" s="56">
        <v>4</v>
      </c>
      <c r="Y13" s="56">
        <v>5</v>
      </c>
      <c r="Z13" s="56">
        <v>68</v>
      </c>
      <c r="AA13" s="56">
        <f t="shared" si="6"/>
        <v>86.25</v>
      </c>
      <c r="AB13" s="56" t="str">
        <f t="shared" si="7"/>
        <v>A2</v>
      </c>
      <c r="AC13" s="48">
        <v>7</v>
      </c>
      <c r="AD13" s="67" t="s">
        <v>72</v>
      </c>
      <c r="AE13" s="56">
        <v>8.625</v>
      </c>
      <c r="AF13" s="56">
        <v>4</v>
      </c>
      <c r="AG13" s="56">
        <v>5</v>
      </c>
      <c r="AH13" s="56">
        <v>57.5</v>
      </c>
      <c r="AI13" s="56">
        <f t="shared" si="8"/>
        <v>75.125</v>
      </c>
      <c r="AJ13" s="56" t="str">
        <f t="shared" si="9"/>
        <v>B1</v>
      </c>
      <c r="AK13" s="56">
        <v>49</v>
      </c>
      <c r="AL13" s="56"/>
      <c r="AM13" s="48">
        <v>7</v>
      </c>
      <c r="AN13" s="67" t="s">
        <v>72</v>
      </c>
      <c r="AO13" s="62">
        <v>46</v>
      </c>
      <c r="AP13" s="62">
        <v>41</v>
      </c>
      <c r="AQ13" s="62">
        <v>0</v>
      </c>
      <c r="AR13" s="59">
        <f t="shared" si="10"/>
        <v>443.625</v>
      </c>
      <c r="AS13" s="59">
        <f t="shared" si="11"/>
        <v>80.659090909090907</v>
      </c>
      <c r="AT13" s="56" t="str">
        <f t="shared" si="12"/>
        <v>B1</v>
      </c>
      <c r="AU13" s="56" t="s">
        <v>432</v>
      </c>
    </row>
    <row r="14" spans="1:47" ht="15" x14ac:dyDescent="0.25">
      <c r="A14" s="48">
        <v>8</v>
      </c>
      <c r="B14" s="67" t="s">
        <v>73</v>
      </c>
      <c r="C14" s="6">
        <v>3.5</v>
      </c>
      <c r="D14" s="56">
        <v>3</v>
      </c>
      <c r="E14" s="56">
        <v>3</v>
      </c>
      <c r="F14" s="6">
        <v>37</v>
      </c>
      <c r="G14" s="69">
        <f t="shared" si="0"/>
        <v>46.5</v>
      </c>
      <c r="H14" s="48" t="str">
        <f t="shared" si="1"/>
        <v>C2</v>
      </c>
      <c r="I14" s="6">
        <v>6</v>
      </c>
      <c r="J14" s="56">
        <v>3</v>
      </c>
      <c r="K14" s="56">
        <v>3</v>
      </c>
      <c r="L14" s="56">
        <v>42.5</v>
      </c>
      <c r="M14" s="57">
        <f t="shared" si="2"/>
        <v>54.5</v>
      </c>
      <c r="N14" s="56" t="str">
        <f t="shared" si="3"/>
        <v>C1</v>
      </c>
      <c r="O14" s="48">
        <v>8</v>
      </c>
      <c r="P14" s="67" t="s">
        <v>73</v>
      </c>
      <c r="Q14" s="56">
        <v>7</v>
      </c>
      <c r="R14" s="56">
        <v>3.5</v>
      </c>
      <c r="S14" s="56">
        <v>3.5</v>
      </c>
      <c r="T14" s="56">
        <v>39.5</v>
      </c>
      <c r="U14" s="56">
        <f t="shared" si="4"/>
        <v>53.5</v>
      </c>
      <c r="V14" s="56" t="str">
        <f t="shared" si="5"/>
        <v>C1</v>
      </c>
      <c r="W14" s="56">
        <v>5.75</v>
      </c>
      <c r="X14" s="56">
        <v>3.5</v>
      </c>
      <c r="Y14" s="56">
        <v>3.5</v>
      </c>
      <c r="Z14" s="56">
        <v>53.5</v>
      </c>
      <c r="AA14" s="56">
        <f t="shared" si="6"/>
        <v>66.25</v>
      </c>
      <c r="AB14" s="56" t="str">
        <f t="shared" si="7"/>
        <v>B2</v>
      </c>
      <c r="AC14" s="48">
        <v>8</v>
      </c>
      <c r="AD14" s="67" t="s">
        <v>73</v>
      </c>
      <c r="AE14" s="56">
        <v>5.5</v>
      </c>
      <c r="AF14" s="56">
        <v>3.5</v>
      </c>
      <c r="AG14" s="56">
        <v>3.5</v>
      </c>
      <c r="AH14" s="56">
        <v>42.5</v>
      </c>
      <c r="AI14" s="56">
        <f t="shared" si="8"/>
        <v>55</v>
      </c>
      <c r="AJ14" s="56" t="str">
        <f t="shared" si="9"/>
        <v>C1</v>
      </c>
      <c r="AK14" s="56">
        <v>37</v>
      </c>
      <c r="AL14" s="56"/>
      <c r="AM14" s="48">
        <v>8</v>
      </c>
      <c r="AN14" s="67" t="s">
        <v>73</v>
      </c>
      <c r="AO14" s="62">
        <v>28</v>
      </c>
      <c r="AP14" s="62">
        <v>29.5</v>
      </c>
      <c r="AQ14" s="62">
        <v>16</v>
      </c>
      <c r="AR14" s="59">
        <f t="shared" si="10"/>
        <v>312.75</v>
      </c>
      <c r="AS14" s="59">
        <f t="shared" si="11"/>
        <v>56.86363636363636</v>
      </c>
      <c r="AT14" s="56" t="str">
        <f t="shared" si="12"/>
        <v>C1</v>
      </c>
      <c r="AU14" s="56" t="s">
        <v>433</v>
      </c>
    </row>
    <row r="15" spans="1:47" ht="15" x14ac:dyDescent="0.25">
      <c r="A15" s="48">
        <v>9</v>
      </c>
      <c r="B15" s="67" t="s">
        <v>74</v>
      </c>
      <c r="C15" s="6">
        <v>8</v>
      </c>
      <c r="D15" s="56">
        <v>4</v>
      </c>
      <c r="E15" s="56">
        <v>3</v>
      </c>
      <c r="F15" s="6">
        <v>51.5</v>
      </c>
      <c r="G15" s="69">
        <f t="shared" si="0"/>
        <v>66.5</v>
      </c>
      <c r="H15" s="48" t="str">
        <f t="shared" si="1"/>
        <v>B2</v>
      </c>
      <c r="I15" s="6">
        <v>6.75</v>
      </c>
      <c r="J15" s="56">
        <v>3</v>
      </c>
      <c r="K15" s="56">
        <v>2</v>
      </c>
      <c r="L15" s="56">
        <v>50.5</v>
      </c>
      <c r="M15" s="57">
        <f t="shared" si="2"/>
        <v>62.25</v>
      </c>
      <c r="N15" s="56" t="str">
        <f t="shared" si="3"/>
        <v>B2</v>
      </c>
      <c r="O15" s="48">
        <v>9</v>
      </c>
      <c r="P15" s="67" t="s">
        <v>74</v>
      </c>
      <c r="Q15" s="56">
        <v>8.25</v>
      </c>
      <c r="R15" s="56">
        <v>4</v>
      </c>
      <c r="S15" s="56">
        <v>4</v>
      </c>
      <c r="T15" s="56">
        <v>50</v>
      </c>
      <c r="U15" s="56">
        <f t="shared" si="4"/>
        <v>66.25</v>
      </c>
      <c r="V15" s="56" t="str">
        <f t="shared" si="5"/>
        <v>B2</v>
      </c>
      <c r="W15" s="56">
        <v>7.25</v>
      </c>
      <c r="X15" s="56">
        <v>4</v>
      </c>
      <c r="Y15" s="56">
        <v>4</v>
      </c>
      <c r="Z15" s="56">
        <v>59.5</v>
      </c>
      <c r="AA15" s="56">
        <f t="shared" si="6"/>
        <v>74.75</v>
      </c>
      <c r="AB15" s="56" t="str">
        <f t="shared" si="7"/>
        <v>B1</v>
      </c>
      <c r="AC15" s="48">
        <v>9</v>
      </c>
      <c r="AD15" s="67" t="s">
        <v>74</v>
      </c>
      <c r="AE15" s="56">
        <v>7</v>
      </c>
      <c r="AF15" s="56">
        <v>4</v>
      </c>
      <c r="AG15" s="56">
        <v>4</v>
      </c>
      <c r="AH15" s="56">
        <v>51.5</v>
      </c>
      <c r="AI15" s="56">
        <f t="shared" si="8"/>
        <v>66.5</v>
      </c>
      <c r="AJ15" s="56" t="str">
        <f t="shared" si="9"/>
        <v>B2</v>
      </c>
      <c r="AK15" s="56">
        <v>43.5</v>
      </c>
      <c r="AL15" s="56"/>
      <c r="AM15" s="48">
        <v>9</v>
      </c>
      <c r="AN15" s="67" t="s">
        <v>74</v>
      </c>
      <c r="AO15" s="62">
        <v>46</v>
      </c>
      <c r="AP15" s="62">
        <v>43.5</v>
      </c>
      <c r="AQ15" s="62">
        <v>19</v>
      </c>
      <c r="AR15" s="59">
        <f t="shared" si="10"/>
        <v>379.75</v>
      </c>
      <c r="AS15" s="59">
        <f t="shared" si="11"/>
        <v>69.045454545454547</v>
      </c>
      <c r="AT15" s="56" t="str">
        <f t="shared" si="12"/>
        <v>B2</v>
      </c>
      <c r="AU15" s="56" t="s">
        <v>434</v>
      </c>
    </row>
    <row r="16" spans="1:47" ht="15" x14ac:dyDescent="0.25">
      <c r="A16" s="48">
        <v>10</v>
      </c>
      <c r="B16" s="67" t="s">
        <v>75</v>
      </c>
      <c r="C16" s="6">
        <v>5.75</v>
      </c>
      <c r="D16" s="56">
        <v>5</v>
      </c>
      <c r="E16" s="56">
        <v>5</v>
      </c>
      <c r="F16" s="6">
        <v>46.5</v>
      </c>
      <c r="G16" s="69">
        <f t="shared" si="0"/>
        <v>62.25</v>
      </c>
      <c r="H16" s="48" t="str">
        <f t="shared" si="1"/>
        <v>B2</v>
      </c>
      <c r="I16" s="6">
        <v>5.25</v>
      </c>
      <c r="J16" s="56">
        <v>4</v>
      </c>
      <c r="K16" s="56">
        <v>3</v>
      </c>
      <c r="L16" s="56">
        <v>36</v>
      </c>
      <c r="M16" s="57">
        <f t="shared" si="2"/>
        <v>48.25</v>
      </c>
      <c r="N16" s="56" t="str">
        <f t="shared" si="3"/>
        <v>C2</v>
      </c>
      <c r="O16" s="48">
        <v>10</v>
      </c>
      <c r="P16" s="67" t="s">
        <v>75</v>
      </c>
      <c r="Q16" s="56">
        <v>7</v>
      </c>
      <c r="R16" s="56">
        <v>3.5</v>
      </c>
      <c r="S16" s="56">
        <v>4</v>
      </c>
      <c r="T16" s="56">
        <v>42.5</v>
      </c>
      <c r="U16" s="56">
        <f t="shared" si="4"/>
        <v>57</v>
      </c>
      <c r="V16" s="56" t="str">
        <f t="shared" si="5"/>
        <v>C1</v>
      </c>
      <c r="W16" s="56">
        <v>9.5</v>
      </c>
      <c r="X16" s="56">
        <v>4</v>
      </c>
      <c r="Y16" s="56">
        <v>4</v>
      </c>
      <c r="Z16" s="56">
        <v>67.5</v>
      </c>
      <c r="AA16" s="56">
        <f t="shared" si="6"/>
        <v>85</v>
      </c>
      <c r="AB16" s="56" t="str">
        <f t="shared" si="7"/>
        <v>A2</v>
      </c>
      <c r="AC16" s="48">
        <v>10</v>
      </c>
      <c r="AD16" s="67" t="s">
        <v>75</v>
      </c>
      <c r="AE16" s="56">
        <v>6.75</v>
      </c>
      <c r="AF16" s="56">
        <v>4</v>
      </c>
      <c r="AG16" s="56">
        <v>4</v>
      </c>
      <c r="AH16" s="56">
        <v>41.5</v>
      </c>
      <c r="AI16" s="56">
        <f t="shared" si="8"/>
        <v>56.25</v>
      </c>
      <c r="AJ16" s="56" t="str">
        <f t="shared" si="9"/>
        <v>C1</v>
      </c>
      <c r="AK16" s="56">
        <v>47</v>
      </c>
      <c r="AL16" s="56"/>
      <c r="AM16" s="48">
        <v>10</v>
      </c>
      <c r="AN16" s="67" t="s">
        <v>75</v>
      </c>
      <c r="AO16" s="62">
        <v>43</v>
      </c>
      <c r="AP16" s="62">
        <v>42</v>
      </c>
      <c r="AQ16" s="62">
        <v>16.5</v>
      </c>
      <c r="AR16" s="59">
        <f t="shared" si="10"/>
        <v>355.75</v>
      </c>
      <c r="AS16" s="59">
        <f t="shared" si="11"/>
        <v>64.681818181818187</v>
      </c>
      <c r="AT16" s="56" t="str">
        <f t="shared" si="12"/>
        <v>B2</v>
      </c>
      <c r="AU16" s="56" t="s">
        <v>433</v>
      </c>
    </row>
    <row r="17" spans="1:47" ht="15" x14ac:dyDescent="0.25">
      <c r="A17" s="48">
        <v>11</v>
      </c>
      <c r="B17" s="67" t="s">
        <v>76</v>
      </c>
      <c r="C17" s="6">
        <v>7.75</v>
      </c>
      <c r="D17" s="56">
        <v>5</v>
      </c>
      <c r="E17" s="56">
        <v>4</v>
      </c>
      <c r="F17" s="6">
        <v>63.5</v>
      </c>
      <c r="G17" s="69">
        <f t="shared" si="0"/>
        <v>80.25</v>
      </c>
      <c r="H17" s="48" t="str">
        <f t="shared" si="1"/>
        <v>B1</v>
      </c>
      <c r="I17" s="6">
        <v>7.5</v>
      </c>
      <c r="J17" s="56">
        <v>4</v>
      </c>
      <c r="K17" s="56">
        <v>4</v>
      </c>
      <c r="L17" s="56">
        <v>59</v>
      </c>
      <c r="M17" s="57">
        <f t="shared" si="2"/>
        <v>74.5</v>
      </c>
      <c r="N17" s="56" t="str">
        <f t="shared" si="3"/>
        <v>B1</v>
      </c>
      <c r="O17" s="48">
        <v>11</v>
      </c>
      <c r="P17" s="67" t="s">
        <v>76</v>
      </c>
      <c r="Q17" s="56">
        <v>4</v>
      </c>
      <c r="R17" s="56">
        <v>3.5</v>
      </c>
      <c r="S17" s="56">
        <v>4</v>
      </c>
      <c r="T17" s="56">
        <v>47</v>
      </c>
      <c r="U17" s="56">
        <f t="shared" si="4"/>
        <v>58.5</v>
      </c>
      <c r="V17" s="56" t="str">
        <f t="shared" si="5"/>
        <v>C1</v>
      </c>
      <c r="W17" s="56">
        <v>7</v>
      </c>
      <c r="X17" s="56">
        <v>4</v>
      </c>
      <c r="Y17" s="56">
        <v>5</v>
      </c>
      <c r="Z17" s="56">
        <v>55</v>
      </c>
      <c r="AA17" s="56">
        <f t="shared" si="6"/>
        <v>71</v>
      </c>
      <c r="AB17" s="56" t="str">
        <f t="shared" si="7"/>
        <v>B1</v>
      </c>
      <c r="AC17" s="48">
        <v>11</v>
      </c>
      <c r="AD17" s="67" t="s">
        <v>76</v>
      </c>
      <c r="AE17" s="56">
        <v>7.5</v>
      </c>
      <c r="AF17" s="56">
        <v>4</v>
      </c>
      <c r="AG17" s="56">
        <v>4</v>
      </c>
      <c r="AH17" s="56">
        <v>64</v>
      </c>
      <c r="AI17" s="56">
        <f t="shared" si="8"/>
        <v>79.5</v>
      </c>
      <c r="AJ17" s="56" t="str">
        <f t="shared" si="9"/>
        <v>B1</v>
      </c>
      <c r="AK17" s="56">
        <v>46</v>
      </c>
      <c r="AL17" s="56"/>
      <c r="AM17" s="48">
        <v>11</v>
      </c>
      <c r="AN17" s="67" t="s">
        <v>76</v>
      </c>
      <c r="AO17" s="62">
        <v>42</v>
      </c>
      <c r="AP17" s="62">
        <v>33.5</v>
      </c>
      <c r="AQ17" s="62">
        <v>22</v>
      </c>
      <c r="AR17" s="59">
        <f t="shared" si="10"/>
        <v>409.75</v>
      </c>
      <c r="AS17" s="59">
        <f t="shared" si="11"/>
        <v>74.5</v>
      </c>
      <c r="AT17" s="56" t="str">
        <f t="shared" si="12"/>
        <v>B1</v>
      </c>
      <c r="AU17" s="56" t="s">
        <v>435</v>
      </c>
    </row>
    <row r="18" spans="1:47" ht="15" x14ac:dyDescent="0.25">
      <c r="A18" s="48">
        <v>12</v>
      </c>
      <c r="B18" s="67" t="s">
        <v>77</v>
      </c>
      <c r="C18" s="6">
        <v>8.5</v>
      </c>
      <c r="D18" s="56">
        <v>4</v>
      </c>
      <c r="E18" s="56">
        <v>5</v>
      </c>
      <c r="F18" s="6">
        <v>70</v>
      </c>
      <c r="G18" s="69">
        <f t="shared" si="0"/>
        <v>87.5</v>
      </c>
      <c r="H18" s="48" t="str">
        <f t="shared" si="1"/>
        <v>A2</v>
      </c>
      <c r="I18" s="6">
        <v>8.75</v>
      </c>
      <c r="J18" s="56">
        <v>4</v>
      </c>
      <c r="K18" s="56">
        <v>5</v>
      </c>
      <c r="L18" s="56">
        <v>67</v>
      </c>
      <c r="M18" s="57">
        <f t="shared" si="2"/>
        <v>84.75</v>
      </c>
      <c r="N18" s="56" t="str">
        <f t="shared" si="3"/>
        <v>A2</v>
      </c>
      <c r="O18" s="48">
        <v>12</v>
      </c>
      <c r="P18" s="67" t="s">
        <v>77</v>
      </c>
      <c r="Q18" s="56">
        <v>7</v>
      </c>
      <c r="R18" s="56">
        <v>4</v>
      </c>
      <c r="S18" s="56">
        <v>4.5</v>
      </c>
      <c r="T18" s="56">
        <v>64</v>
      </c>
      <c r="U18" s="56">
        <f t="shared" si="4"/>
        <v>79.5</v>
      </c>
      <c r="V18" s="56" t="str">
        <f t="shared" si="5"/>
        <v>B1</v>
      </c>
      <c r="W18" s="56">
        <v>9.5</v>
      </c>
      <c r="X18" s="56">
        <v>5</v>
      </c>
      <c r="Y18" s="56">
        <v>5</v>
      </c>
      <c r="Z18" s="56">
        <v>72</v>
      </c>
      <c r="AA18" s="56">
        <f t="shared" si="6"/>
        <v>91.5</v>
      </c>
      <c r="AB18" s="56" t="str">
        <f t="shared" si="7"/>
        <v>A1</v>
      </c>
      <c r="AC18" s="48">
        <v>12</v>
      </c>
      <c r="AD18" s="67" t="s">
        <v>77</v>
      </c>
      <c r="AE18" s="56">
        <v>8.5</v>
      </c>
      <c r="AF18" s="56">
        <v>5</v>
      </c>
      <c r="AG18" s="56">
        <v>5</v>
      </c>
      <c r="AH18" s="56">
        <v>65.5</v>
      </c>
      <c r="AI18" s="56">
        <f t="shared" si="8"/>
        <v>84</v>
      </c>
      <c r="AJ18" s="56" t="str">
        <f t="shared" si="9"/>
        <v>A2</v>
      </c>
      <c r="AK18" s="56">
        <v>49</v>
      </c>
      <c r="AL18" s="56"/>
      <c r="AM18" s="48">
        <v>12</v>
      </c>
      <c r="AN18" s="67" t="s">
        <v>77</v>
      </c>
      <c r="AO18" s="62">
        <v>50</v>
      </c>
      <c r="AP18" s="62">
        <v>41.5</v>
      </c>
      <c r="AQ18" s="62">
        <v>45.5</v>
      </c>
      <c r="AR18" s="59">
        <f t="shared" si="10"/>
        <v>476.25</v>
      </c>
      <c r="AS18" s="59">
        <f t="shared" si="11"/>
        <v>86.590909090909093</v>
      </c>
      <c r="AT18" s="56" t="str">
        <f t="shared" si="12"/>
        <v>A2</v>
      </c>
      <c r="AU18" s="56" t="s">
        <v>427</v>
      </c>
    </row>
    <row r="19" spans="1:47" ht="15" x14ac:dyDescent="0.25">
      <c r="A19" s="48">
        <v>13</v>
      </c>
      <c r="B19" s="67" t="s">
        <v>78</v>
      </c>
      <c r="C19" s="6">
        <v>4.25</v>
      </c>
      <c r="D19" s="56">
        <v>2</v>
      </c>
      <c r="E19" s="56">
        <v>2</v>
      </c>
      <c r="F19" s="6">
        <v>32</v>
      </c>
      <c r="G19" s="69">
        <f t="shared" si="0"/>
        <v>40.25</v>
      </c>
      <c r="H19" s="48" t="str">
        <f t="shared" si="1"/>
        <v>D</v>
      </c>
      <c r="I19" s="6">
        <v>6</v>
      </c>
      <c r="J19" s="56">
        <v>3</v>
      </c>
      <c r="K19" s="56">
        <v>3</v>
      </c>
      <c r="L19" s="56">
        <v>38</v>
      </c>
      <c r="M19" s="57">
        <f t="shared" si="2"/>
        <v>50</v>
      </c>
      <c r="N19" s="56" t="str">
        <f t="shared" si="3"/>
        <v>C2</v>
      </c>
      <c r="O19" s="48">
        <v>13</v>
      </c>
      <c r="P19" s="67" t="s">
        <v>78</v>
      </c>
      <c r="Q19" s="56">
        <v>1</v>
      </c>
      <c r="R19" s="56">
        <v>3</v>
      </c>
      <c r="S19" s="56">
        <v>3</v>
      </c>
      <c r="T19" s="56">
        <v>23.5</v>
      </c>
      <c r="U19" s="56">
        <f t="shared" si="4"/>
        <v>30.5</v>
      </c>
      <c r="V19" s="56" t="str">
        <f t="shared" si="5"/>
        <v>E</v>
      </c>
      <c r="W19" s="56">
        <v>2</v>
      </c>
      <c r="X19" s="56">
        <v>3</v>
      </c>
      <c r="Y19" s="56">
        <v>3</v>
      </c>
      <c r="Z19" s="56">
        <v>41.5</v>
      </c>
      <c r="AA19" s="56">
        <f t="shared" si="6"/>
        <v>49.5</v>
      </c>
      <c r="AB19" s="56" t="str">
        <f t="shared" si="7"/>
        <v>C2</v>
      </c>
      <c r="AC19" s="48">
        <v>13</v>
      </c>
      <c r="AD19" s="67" t="s">
        <v>78</v>
      </c>
      <c r="AE19" s="56">
        <v>4.25</v>
      </c>
      <c r="AF19" s="56">
        <v>3</v>
      </c>
      <c r="AG19" s="56">
        <v>3</v>
      </c>
      <c r="AH19" s="56">
        <v>29.5</v>
      </c>
      <c r="AI19" s="56">
        <f t="shared" si="8"/>
        <v>39.75</v>
      </c>
      <c r="AJ19" s="56" t="str">
        <f t="shared" si="9"/>
        <v>D</v>
      </c>
      <c r="AK19" s="56">
        <v>29.5</v>
      </c>
      <c r="AL19" s="56"/>
      <c r="AM19" s="48">
        <v>13</v>
      </c>
      <c r="AN19" s="67" t="s">
        <v>78</v>
      </c>
      <c r="AO19" s="62">
        <v>21</v>
      </c>
      <c r="AP19" s="62">
        <v>23</v>
      </c>
      <c r="AQ19" s="62">
        <v>13.5</v>
      </c>
      <c r="AR19" s="59">
        <f t="shared" si="10"/>
        <v>239.5</v>
      </c>
      <c r="AS19" s="59">
        <f t="shared" si="11"/>
        <v>43.54545454545454</v>
      </c>
      <c r="AT19" s="56" t="str">
        <f t="shared" si="12"/>
        <v>C2</v>
      </c>
      <c r="AU19" s="56" t="s">
        <v>436</v>
      </c>
    </row>
    <row r="20" spans="1:47" ht="15" x14ac:dyDescent="0.25">
      <c r="A20" s="48">
        <v>14</v>
      </c>
      <c r="B20" s="67" t="s">
        <v>79</v>
      </c>
      <c r="C20" s="6">
        <v>4</v>
      </c>
      <c r="D20" s="56">
        <v>3</v>
      </c>
      <c r="E20" s="56">
        <v>4</v>
      </c>
      <c r="F20" s="6">
        <v>36.5</v>
      </c>
      <c r="G20" s="69">
        <f t="shared" si="0"/>
        <v>47.5</v>
      </c>
      <c r="H20" s="48" t="str">
        <f t="shared" si="1"/>
        <v>C2</v>
      </c>
      <c r="I20" s="6">
        <v>8</v>
      </c>
      <c r="J20" s="56">
        <v>4</v>
      </c>
      <c r="K20" s="56">
        <v>3</v>
      </c>
      <c r="L20" s="56" t="s">
        <v>415</v>
      </c>
      <c r="M20" s="57">
        <f t="shared" si="2"/>
        <v>15</v>
      </c>
      <c r="N20" s="56" t="str">
        <f t="shared" si="3"/>
        <v>E</v>
      </c>
      <c r="O20" s="48">
        <v>14</v>
      </c>
      <c r="P20" s="67" t="s">
        <v>79</v>
      </c>
      <c r="Q20" s="56">
        <v>3.5</v>
      </c>
      <c r="R20" s="56">
        <v>2.5</v>
      </c>
      <c r="S20" s="56">
        <v>3</v>
      </c>
      <c r="T20" s="56" t="s">
        <v>415</v>
      </c>
      <c r="U20" s="56">
        <f t="shared" si="4"/>
        <v>9</v>
      </c>
      <c r="V20" s="56" t="str">
        <f t="shared" si="5"/>
        <v>E</v>
      </c>
      <c r="W20" s="56">
        <v>6</v>
      </c>
      <c r="X20" s="56">
        <v>3.5</v>
      </c>
      <c r="Y20" s="56">
        <v>4</v>
      </c>
      <c r="Z20" s="56">
        <v>32.5</v>
      </c>
      <c r="AA20" s="56">
        <f t="shared" si="6"/>
        <v>46</v>
      </c>
      <c r="AB20" s="56" t="str">
        <f t="shared" si="7"/>
        <v>C2</v>
      </c>
      <c r="AC20" s="48">
        <v>14</v>
      </c>
      <c r="AD20" s="67" t="s">
        <v>79</v>
      </c>
      <c r="AE20" s="56">
        <v>6</v>
      </c>
      <c r="AF20" s="56">
        <v>3</v>
      </c>
      <c r="AG20" s="56">
        <v>3</v>
      </c>
      <c r="AH20" s="56">
        <v>18.5</v>
      </c>
      <c r="AI20" s="56">
        <f t="shared" si="8"/>
        <v>30.5</v>
      </c>
      <c r="AJ20" s="56" t="str">
        <f t="shared" si="9"/>
        <v>E</v>
      </c>
      <c r="AK20" s="56">
        <v>39</v>
      </c>
      <c r="AL20" s="56"/>
      <c r="AM20" s="48">
        <v>14</v>
      </c>
      <c r="AN20" s="67" t="s">
        <v>79</v>
      </c>
      <c r="AO20" s="62" t="s">
        <v>415</v>
      </c>
      <c r="AP20" s="62">
        <v>46.5</v>
      </c>
      <c r="AQ20" s="62">
        <v>16.5</v>
      </c>
      <c r="AR20" s="59">
        <f t="shared" si="10"/>
        <v>187</v>
      </c>
      <c r="AS20" s="59">
        <f t="shared" si="11"/>
        <v>34</v>
      </c>
      <c r="AT20" s="56" t="str">
        <f t="shared" si="12"/>
        <v>D</v>
      </c>
      <c r="AU20" s="56" t="s">
        <v>427</v>
      </c>
    </row>
    <row r="21" spans="1:47" ht="15" x14ac:dyDescent="0.25">
      <c r="A21" s="48">
        <v>15</v>
      </c>
      <c r="B21" s="67" t="s">
        <v>80</v>
      </c>
      <c r="C21" s="6">
        <v>5.25</v>
      </c>
      <c r="D21" s="56">
        <v>4</v>
      </c>
      <c r="E21" s="56">
        <v>4</v>
      </c>
      <c r="F21" s="6">
        <v>57</v>
      </c>
      <c r="G21" s="69">
        <f t="shared" si="0"/>
        <v>70.25</v>
      </c>
      <c r="H21" s="48" t="str">
        <f t="shared" si="1"/>
        <v>B2</v>
      </c>
      <c r="I21" s="6">
        <v>8</v>
      </c>
      <c r="J21" s="56">
        <v>4.5</v>
      </c>
      <c r="K21" s="56">
        <v>3</v>
      </c>
      <c r="L21" s="56">
        <v>44</v>
      </c>
      <c r="M21" s="57">
        <f t="shared" si="2"/>
        <v>59.5</v>
      </c>
      <c r="N21" s="56" t="str">
        <f t="shared" si="3"/>
        <v>C1</v>
      </c>
      <c r="O21" s="48">
        <v>15</v>
      </c>
      <c r="P21" s="67" t="s">
        <v>80</v>
      </c>
      <c r="Q21" s="56">
        <v>10</v>
      </c>
      <c r="R21" s="56">
        <v>4</v>
      </c>
      <c r="S21" s="56">
        <v>4</v>
      </c>
      <c r="T21" s="56">
        <v>54.5</v>
      </c>
      <c r="U21" s="56">
        <f t="shared" si="4"/>
        <v>72.5</v>
      </c>
      <c r="V21" s="56" t="str">
        <f t="shared" si="5"/>
        <v>B1</v>
      </c>
      <c r="W21" s="56">
        <v>8.75</v>
      </c>
      <c r="X21" s="56">
        <v>4</v>
      </c>
      <c r="Y21" s="56">
        <v>3</v>
      </c>
      <c r="Z21" s="56">
        <v>55.5</v>
      </c>
      <c r="AA21" s="56">
        <f t="shared" si="6"/>
        <v>71.25</v>
      </c>
      <c r="AB21" s="56" t="str">
        <f t="shared" si="7"/>
        <v>B1</v>
      </c>
      <c r="AC21" s="48">
        <v>15</v>
      </c>
      <c r="AD21" s="67" t="s">
        <v>80</v>
      </c>
      <c r="AE21" s="56">
        <v>8.25</v>
      </c>
      <c r="AF21" s="56">
        <v>3</v>
      </c>
      <c r="AG21" s="56">
        <v>3</v>
      </c>
      <c r="AH21" s="56">
        <v>49.5</v>
      </c>
      <c r="AI21" s="56">
        <f t="shared" si="8"/>
        <v>63.75</v>
      </c>
      <c r="AJ21" s="56" t="str">
        <f t="shared" si="9"/>
        <v>B2</v>
      </c>
      <c r="AK21" s="56">
        <v>39</v>
      </c>
      <c r="AL21" s="56"/>
      <c r="AM21" s="48">
        <v>15</v>
      </c>
      <c r="AN21" s="67" t="s">
        <v>80</v>
      </c>
      <c r="AO21" s="62">
        <v>50</v>
      </c>
      <c r="AP21" s="62">
        <v>38.5</v>
      </c>
      <c r="AQ21" s="62">
        <v>2</v>
      </c>
      <c r="AR21" s="59">
        <f t="shared" si="10"/>
        <v>376.25</v>
      </c>
      <c r="AS21" s="59">
        <f t="shared" si="11"/>
        <v>68.409090909090907</v>
      </c>
      <c r="AT21" s="56" t="str">
        <f t="shared" si="12"/>
        <v>B2</v>
      </c>
      <c r="AU21" s="56" t="s">
        <v>437</v>
      </c>
    </row>
    <row r="22" spans="1:47" ht="15" x14ac:dyDescent="0.25">
      <c r="A22" s="48">
        <v>16</v>
      </c>
      <c r="B22" s="67" t="s">
        <v>81</v>
      </c>
      <c r="C22" s="6">
        <v>4.25</v>
      </c>
      <c r="D22" s="56">
        <v>3</v>
      </c>
      <c r="E22" s="56">
        <v>2</v>
      </c>
      <c r="F22" s="6">
        <v>53.5</v>
      </c>
      <c r="G22" s="69">
        <f t="shared" si="0"/>
        <v>62.75</v>
      </c>
      <c r="H22" s="48" t="str">
        <f t="shared" si="1"/>
        <v>B2</v>
      </c>
      <c r="I22" s="6">
        <v>5</v>
      </c>
      <c r="J22" s="56">
        <v>4</v>
      </c>
      <c r="K22" s="56">
        <v>4.5</v>
      </c>
      <c r="L22" s="56">
        <v>36</v>
      </c>
      <c r="M22" s="57">
        <f t="shared" si="2"/>
        <v>49.5</v>
      </c>
      <c r="N22" s="56" t="str">
        <f t="shared" si="3"/>
        <v>C2</v>
      </c>
      <c r="O22" s="48">
        <v>16</v>
      </c>
      <c r="P22" s="67" t="s">
        <v>81</v>
      </c>
      <c r="Q22" s="56">
        <v>2.25</v>
      </c>
      <c r="R22" s="56">
        <v>3</v>
      </c>
      <c r="S22" s="56">
        <v>3.5</v>
      </c>
      <c r="T22" s="56">
        <v>35</v>
      </c>
      <c r="U22" s="56">
        <f t="shared" si="4"/>
        <v>43.75</v>
      </c>
      <c r="V22" s="56" t="str">
        <f t="shared" si="5"/>
        <v>C2</v>
      </c>
      <c r="W22" s="56">
        <v>3.75</v>
      </c>
      <c r="X22" s="56">
        <v>3</v>
      </c>
      <c r="Y22" s="56">
        <v>5</v>
      </c>
      <c r="Z22" s="56">
        <v>36.5</v>
      </c>
      <c r="AA22" s="56">
        <f t="shared" si="6"/>
        <v>48.25</v>
      </c>
      <c r="AB22" s="56" t="str">
        <f t="shared" si="7"/>
        <v>C2</v>
      </c>
      <c r="AC22" s="48">
        <v>16</v>
      </c>
      <c r="AD22" s="67" t="s">
        <v>81</v>
      </c>
      <c r="AE22" s="56">
        <v>5.25</v>
      </c>
      <c r="AF22" s="56">
        <v>3</v>
      </c>
      <c r="AG22" s="56">
        <v>3</v>
      </c>
      <c r="AH22" s="56">
        <v>42.5</v>
      </c>
      <c r="AI22" s="56">
        <f t="shared" si="8"/>
        <v>53.75</v>
      </c>
      <c r="AJ22" s="56" t="str">
        <f t="shared" si="9"/>
        <v>C1</v>
      </c>
      <c r="AK22" s="56">
        <v>30</v>
      </c>
      <c r="AL22" s="56"/>
      <c r="AM22" s="48">
        <v>16</v>
      </c>
      <c r="AN22" s="67" t="s">
        <v>81</v>
      </c>
      <c r="AO22" s="62">
        <v>25</v>
      </c>
      <c r="AP22" s="62">
        <v>34.5</v>
      </c>
      <c r="AQ22" s="62">
        <v>15.5</v>
      </c>
      <c r="AR22" s="59">
        <f t="shared" si="10"/>
        <v>288</v>
      </c>
      <c r="AS22" s="59">
        <f t="shared" si="11"/>
        <v>52.363636363636367</v>
      </c>
      <c r="AT22" s="56" t="str">
        <f t="shared" si="12"/>
        <v>C1</v>
      </c>
      <c r="AU22" s="56" t="s">
        <v>430</v>
      </c>
    </row>
    <row r="23" spans="1:47" ht="15.75" customHeight="1" x14ac:dyDescent="0.25">
      <c r="A23" s="48">
        <v>17</v>
      </c>
      <c r="B23" s="67" t="s">
        <v>82</v>
      </c>
      <c r="C23" s="6">
        <v>3.5</v>
      </c>
      <c r="D23" s="56">
        <v>2</v>
      </c>
      <c r="E23" s="56">
        <v>3</v>
      </c>
      <c r="F23" s="6">
        <v>36.5</v>
      </c>
      <c r="G23" s="69">
        <f t="shared" si="0"/>
        <v>45</v>
      </c>
      <c r="H23" s="48" t="str">
        <f t="shared" si="1"/>
        <v>C2</v>
      </c>
      <c r="I23" s="6">
        <v>6.25</v>
      </c>
      <c r="J23" s="56">
        <v>4</v>
      </c>
      <c r="K23" s="56">
        <v>2</v>
      </c>
      <c r="L23" s="56">
        <v>37.5</v>
      </c>
      <c r="M23" s="57">
        <f t="shared" si="2"/>
        <v>49.75</v>
      </c>
      <c r="N23" s="56" t="str">
        <f t="shared" si="3"/>
        <v>C2</v>
      </c>
      <c r="O23" s="48">
        <v>17</v>
      </c>
      <c r="P23" s="67" t="s">
        <v>82</v>
      </c>
      <c r="Q23" s="56">
        <v>3.5</v>
      </c>
      <c r="R23" s="56">
        <v>2.5</v>
      </c>
      <c r="S23" s="56">
        <v>2.5</v>
      </c>
      <c r="T23" s="56">
        <v>19</v>
      </c>
      <c r="U23" s="56">
        <f t="shared" si="4"/>
        <v>27.5</v>
      </c>
      <c r="V23" s="56" t="str">
        <f t="shared" si="5"/>
        <v>E</v>
      </c>
      <c r="W23" s="56">
        <v>8.75</v>
      </c>
      <c r="X23" s="56">
        <v>3</v>
      </c>
      <c r="Y23" s="56">
        <v>3</v>
      </c>
      <c r="Z23" s="56">
        <v>40</v>
      </c>
      <c r="AA23" s="56">
        <f t="shared" si="6"/>
        <v>54.75</v>
      </c>
      <c r="AB23" s="56" t="str">
        <f t="shared" si="7"/>
        <v>C1</v>
      </c>
      <c r="AC23" s="48">
        <v>17</v>
      </c>
      <c r="AD23" s="67" t="s">
        <v>82</v>
      </c>
      <c r="AE23" s="56">
        <v>5.75</v>
      </c>
      <c r="AF23" s="56">
        <v>3</v>
      </c>
      <c r="AG23" s="56">
        <v>3</v>
      </c>
      <c r="AH23" s="56">
        <v>23.5</v>
      </c>
      <c r="AI23" s="56">
        <f t="shared" si="8"/>
        <v>35.25</v>
      </c>
      <c r="AJ23" s="56" t="str">
        <f t="shared" si="9"/>
        <v>D</v>
      </c>
      <c r="AK23" s="56">
        <v>33</v>
      </c>
      <c r="AL23" s="56"/>
      <c r="AM23" s="48">
        <v>17</v>
      </c>
      <c r="AN23" s="67" t="s">
        <v>82</v>
      </c>
      <c r="AO23" s="62">
        <v>12</v>
      </c>
      <c r="AP23" s="62">
        <v>23</v>
      </c>
      <c r="AQ23" s="62">
        <v>5</v>
      </c>
      <c r="AR23" s="59">
        <f t="shared" si="10"/>
        <v>245.25</v>
      </c>
      <c r="AS23" s="59">
        <f t="shared" si="11"/>
        <v>44.590909090909093</v>
      </c>
      <c r="AT23" s="56" t="str">
        <f t="shared" si="12"/>
        <v>C2</v>
      </c>
      <c r="AU23" s="56" t="s">
        <v>426</v>
      </c>
    </row>
    <row r="24" spans="1:47" ht="15.75" customHeight="1" x14ac:dyDescent="0.25">
      <c r="A24" s="48">
        <v>18</v>
      </c>
      <c r="B24" s="67" t="s">
        <v>83</v>
      </c>
      <c r="C24" s="6">
        <v>6.75</v>
      </c>
      <c r="D24" s="56">
        <v>4</v>
      </c>
      <c r="E24" s="56">
        <v>3</v>
      </c>
      <c r="F24" s="6">
        <v>63</v>
      </c>
      <c r="G24" s="69">
        <f t="shared" si="0"/>
        <v>76.75</v>
      </c>
      <c r="H24" s="48" t="str">
        <f t="shared" si="1"/>
        <v>B1</v>
      </c>
      <c r="I24" s="6">
        <v>6.5</v>
      </c>
      <c r="J24" s="56">
        <v>3</v>
      </c>
      <c r="K24" s="56">
        <v>3</v>
      </c>
      <c r="L24" s="56">
        <v>49</v>
      </c>
      <c r="M24" s="57">
        <f t="shared" si="2"/>
        <v>61.5</v>
      </c>
      <c r="N24" s="56" t="str">
        <f t="shared" si="3"/>
        <v>B2</v>
      </c>
      <c r="O24" s="48">
        <v>18</v>
      </c>
      <c r="P24" s="67" t="s">
        <v>83</v>
      </c>
      <c r="Q24" s="56">
        <v>6.5</v>
      </c>
      <c r="R24" s="56">
        <v>3</v>
      </c>
      <c r="S24" s="56">
        <v>3.5</v>
      </c>
      <c r="T24" s="56">
        <v>49.5</v>
      </c>
      <c r="U24" s="56">
        <f t="shared" si="4"/>
        <v>62.5</v>
      </c>
      <c r="V24" s="56" t="str">
        <f t="shared" si="5"/>
        <v>B2</v>
      </c>
      <c r="W24" s="56">
        <v>8.25</v>
      </c>
      <c r="X24" s="56">
        <v>4</v>
      </c>
      <c r="Y24" s="56">
        <v>4</v>
      </c>
      <c r="Z24" s="56">
        <v>58.5</v>
      </c>
      <c r="AA24" s="56">
        <f t="shared" si="6"/>
        <v>74.75</v>
      </c>
      <c r="AB24" s="56" t="str">
        <f t="shared" si="7"/>
        <v>B1</v>
      </c>
      <c r="AC24" s="48">
        <v>18</v>
      </c>
      <c r="AD24" s="67" t="s">
        <v>83</v>
      </c>
      <c r="AE24" s="56">
        <v>7</v>
      </c>
      <c r="AF24" s="56">
        <v>4</v>
      </c>
      <c r="AG24" s="56">
        <v>4</v>
      </c>
      <c r="AH24" s="56">
        <v>58.5</v>
      </c>
      <c r="AI24" s="56">
        <f t="shared" si="8"/>
        <v>73.5</v>
      </c>
      <c r="AJ24" s="56" t="str">
        <f t="shared" si="9"/>
        <v>B1</v>
      </c>
      <c r="AK24" s="56">
        <v>34</v>
      </c>
      <c r="AL24" s="56"/>
      <c r="AM24" s="48">
        <v>18</v>
      </c>
      <c r="AN24" s="67" t="s">
        <v>83</v>
      </c>
      <c r="AO24" s="62">
        <v>45</v>
      </c>
      <c r="AP24" s="62">
        <v>45</v>
      </c>
      <c r="AQ24" s="62">
        <v>18.5</v>
      </c>
      <c r="AR24" s="59">
        <f t="shared" si="10"/>
        <v>383</v>
      </c>
      <c r="AS24" s="59">
        <f t="shared" si="11"/>
        <v>69.63636363636364</v>
      </c>
      <c r="AT24" s="56" t="str">
        <f t="shared" si="12"/>
        <v>B2</v>
      </c>
      <c r="AU24" s="56" t="s">
        <v>437</v>
      </c>
    </row>
    <row r="25" spans="1:47" ht="15.75" customHeight="1" x14ac:dyDescent="0.25">
      <c r="A25" s="48">
        <v>19</v>
      </c>
      <c r="B25" s="67" t="s">
        <v>84</v>
      </c>
      <c r="C25" s="6">
        <v>8.25</v>
      </c>
      <c r="D25" s="56">
        <v>3</v>
      </c>
      <c r="E25" s="56">
        <v>4</v>
      </c>
      <c r="F25" s="6">
        <v>69.5</v>
      </c>
      <c r="G25" s="69">
        <f t="shared" si="0"/>
        <v>84.75</v>
      </c>
      <c r="H25" s="48" t="str">
        <f t="shared" si="1"/>
        <v>A2</v>
      </c>
      <c r="I25" s="6">
        <v>8.5</v>
      </c>
      <c r="J25" s="56">
        <v>4</v>
      </c>
      <c r="K25" s="56">
        <v>4</v>
      </c>
      <c r="L25" s="56">
        <v>67</v>
      </c>
      <c r="M25" s="57">
        <f t="shared" si="2"/>
        <v>83.5</v>
      </c>
      <c r="N25" s="56" t="str">
        <f t="shared" si="3"/>
        <v>A2</v>
      </c>
      <c r="O25" s="48">
        <v>19</v>
      </c>
      <c r="P25" s="67" t="s">
        <v>84</v>
      </c>
      <c r="Q25" s="56">
        <v>10</v>
      </c>
      <c r="R25" s="56">
        <v>4.5</v>
      </c>
      <c r="S25" s="56">
        <v>4.5</v>
      </c>
      <c r="T25" s="56">
        <v>68.5</v>
      </c>
      <c r="U25" s="56">
        <f t="shared" si="4"/>
        <v>87.5</v>
      </c>
      <c r="V25" s="56" t="str">
        <f t="shared" si="5"/>
        <v>A2</v>
      </c>
      <c r="W25" s="56">
        <v>9.75</v>
      </c>
      <c r="X25" s="56">
        <v>5</v>
      </c>
      <c r="Y25" s="56">
        <v>3</v>
      </c>
      <c r="Z25" s="56">
        <v>73</v>
      </c>
      <c r="AA25" s="56">
        <f t="shared" si="6"/>
        <v>90.75</v>
      </c>
      <c r="AB25" s="56" t="str">
        <f t="shared" si="7"/>
        <v>A2</v>
      </c>
      <c r="AC25" s="48">
        <v>19</v>
      </c>
      <c r="AD25" s="67" t="s">
        <v>84</v>
      </c>
      <c r="AE25" s="56">
        <v>9.5</v>
      </c>
      <c r="AF25" s="56">
        <v>5</v>
      </c>
      <c r="AG25" s="56">
        <v>5</v>
      </c>
      <c r="AH25" s="56">
        <v>65.5</v>
      </c>
      <c r="AI25" s="56">
        <f t="shared" si="8"/>
        <v>85</v>
      </c>
      <c r="AJ25" s="56" t="str">
        <f t="shared" si="9"/>
        <v>A2</v>
      </c>
      <c r="AK25" s="56">
        <v>47</v>
      </c>
      <c r="AL25" s="56"/>
      <c r="AM25" s="48">
        <v>19</v>
      </c>
      <c r="AN25" s="67" t="s">
        <v>84</v>
      </c>
      <c r="AO25" s="62">
        <v>50</v>
      </c>
      <c r="AP25" s="62">
        <v>45</v>
      </c>
      <c r="AQ25" s="62" t="s">
        <v>415</v>
      </c>
      <c r="AR25" s="59">
        <f t="shared" si="10"/>
        <v>478.5</v>
      </c>
      <c r="AS25" s="59">
        <f t="shared" si="11"/>
        <v>87</v>
      </c>
      <c r="AT25" s="56" t="str">
        <f t="shared" si="12"/>
        <v>A2</v>
      </c>
      <c r="AU25" s="56" t="s">
        <v>438</v>
      </c>
    </row>
    <row r="26" spans="1:47" ht="15.75" customHeight="1" x14ac:dyDescent="0.25">
      <c r="A26" s="48">
        <v>20</v>
      </c>
      <c r="B26" s="67" t="s">
        <v>85</v>
      </c>
      <c r="C26" s="6">
        <v>8.5</v>
      </c>
      <c r="D26" s="56">
        <v>3</v>
      </c>
      <c r="E26" s="56">
        <v>4</v>
      </c>
      <c r="F26" s="6">
        <v>66.5</v>
      </c>
      <c r="G26" s="69">
        <f t="shared" si="0"/>
        <v>82</v>
      </c>
      <c r="H26" s="48" t="str">
        <f t="shared" si="1"/>
        <v>A2</v>
      </c>
      <c r="I26" s="6">
        <v>7.75</v>
      </c>
      <c r="J26" s="56">
        <v>4</v>
      </c>
      <c r="K26" s="56">
        <v>4.5</v>
      </c>
      <c r="L26" s="56">
        <v>52.5</v>
      </c>
      <c r="M26" s="57">
        <f t="shared" si="2"/>
        <v>68.75</v>
      </c>
      <c r="N26" s="56" t="str">
        <f t="shared" si="3"/>
        <v>B2</v>
      </c>
      <c r="O26" s="48">
        <v>20</v>
      </c>
      <c r="P26" s="67" t="s">
        <v>85</v>
      </c>
      <c r="Q26" s="56">
        <v>7.5</v>
      </c>
      <c r="R26" s="56">
        <v>3</v>
      </c>
      <c r="S26" s="56">
        <v>3.5</v>
      </c>
      <c r="T26" s="56">
        <v>29.5</v>
      </c>
      <c r="U26" s="56">
        <f t="shared" si="4"/>
        <v>43.5</v>
      </c>
      <c r="V26" s="56" t="str">
        <f t="shared" si="5"/>
        <v>C2</v>
      </c>
      <c r="W26" s="56">
        <v>9.75</v>
      </c>
      <c r="X26" s="56">
        <v>4</v>
      </c>
      <c r="Y26" s="56">
        <v>4</v>
      </c>
      <c r="Z26" s="56">
        <v>53</v>
      </c>
      <c r="AA26" s="56">
        <f t="shared" si="6"/>
        <v>70.75</v>
      </c>
      <c r="AB26" s="56" t="str">
        <f t="shared" si="7"/>
        <v>B2</v>
      </c>
      <c r="AC26" s="48">
        <v>20</v>
      </c>
      <c r="AD26" s="67" t="s">
        <v>85</v>
      </c>
      <c r="AE26" s="56">
        <v>9</v>
      </c>
      <c r="AF26" s="56">
        <v>3</v>
      </c>
      <c r="AG26" s="56">
        <v>5</v>
      </c>
      <c r="AH26" s="56">
        <v>64</v>
      </c>
      <c r="AI26" s="56">
        <f t="shared" si="8"/>
        <v>81</v>
      </c>
      <c r="AJ26" s="56" t="str">
        <f t="shared" si="9"/>
        <v>A2</v>
      </c>
      <c r="AK26" s="56">
        <v>38</v>
      </c>
      <c r="AL26" s="56"/>
      <c r="AM26" s="48">
        <v>20</v>
      </c>
      <c r="AN26" s="67" t="s">
        <v>85</v>
      </c>
      <c r="AO26" s="62">
        <v>42</v>
      </c>
      <c r="AP26" s="62">
        <v>44.5</v>
      </c>
      <c r="AQ26" s="62">
        <v>16.5</v>
      </c>
      <c r="AR26" s="59">
        <f t="shared" si="10"/>
        <v>384</v>
      </c>
      <c r="AS26" s="59">
        <f t="shared" si="11"/>
        <v>69.818181818181827</v>
      </c>
      <c r="AT26" s="56" t="str">
        <f t="shared" si="12"/>
        <v>B2</v>
      </c>
      <c r="AU26" s="56" t="s">
        <v>431</v>
      </c>
    </row>
    <row r="27" spans="1:47" ht="15.75" customHeight="1" x14ac:dyDescent="0.25">
      <c r="A27" s="48">
        <v>21</v>
      </c>
      <c r="B27" s="67" t="s">
        <v>86</v>
      </c>
      <c r="C27" s="6">
        <v>8</v>
      </c>
      <c r="D27" s="56">
        <v>4</v>
      </c>
      <c r="E27" s="56">
        <v>5</v>
      </c>
      <c r="F27" s="6">
        <v>74.5</v>
      </c>
      <c r="G27" s="69">
        <f t="shared" si="0"/>
        <v>91.5</v>
      </c>
      <c r="H27" s="48" t="str">
        <f t="shared" si="1"/>
        <v>A1</v>
      </c>
      <c r="I27" s="6">
        <v>8.5</v>
      </c>
      <c r="J27" s="56">
        <v>4</v>
      </c>
      <c r="K27" s="56">
        <v>5</v>
      </c>
      <c r="L27" s="56">
        <v>62</v>
      </c>
      <c r="M27" s="57">
        <f t="shared" si="2"/>
        <v>79.5</v>
      </c>
      <c r="N27" s="56" t="str">
        <f t="shared" si="3"/>
        <v>B1</v>
      </c>
      <c r="O27" s="48">
        <v>21</v>
      </c>
      <c r="P27" s="67" t="s">
        <v>86</v>
      </c>
      <c r="Q27" s="56">
        <v>9</v>
      </c>
      <c r="R27" s="56">
        <v>4.5</v>
      </c>
      <c r="S27" s="56">
        <v>4.5</v>
      </c>
      <c r="T27" s="56">
        <v>68</v>
      </c>
      <c r="U27" s="56">
        <f t="shared" si="4"/>
        <v>86</v>
      </c>
      <c r="V27" s="56" t="str">
        <f t="shared" si="5"/>
        <v>A2</v>
      </c>
      <c r="W27" s="56">
        <v>9.25</v>
      </c>
      <c r="X27" s="56">
        <v>5</v>
      </c>
      <c r="Y27" s="56">
        <v>3</v>
      </c>
      <c r="Z27" s="56">
        <v>67.5</v>
      </c>
      <c r="AA27" s="56">
        <f t="shared" si="6"/>
        <v>84.75</v>
      </c>
      <c r="AB27" s="56"/>
      <c r="AC27" s="48">
        <v>21</v>
      </c>
      <c r="AD27" s="67" t="s">
        <v>86</v>
      </c>
      <c r="AE27" s="56">
        <v>9.75</v>
      </c>
      <c r="AF27" s="56">
        <v>5</v>
      </c>
      <c r="AG27" s="56">
        <v>5</v>
      </c>
      <c r="AH27" s="56">
        <v>73.5</v>
      </c>
      <c r="AI27" s="56">
        <f t="shared" si="8"/>
        <v>93.25</v>
      </c>
      <c r="AJ27" s="56" t="str">
        <f t="shared" si="9"/>
        <v>A1</v>
      </c>
      <c r="AK27" s="56">
        <v>49</v>
      </c>
      <c r="AL27" s="56"/>
      <c r="AM27" s="48">
        <v>21</v>
      </c>
      <c r="AN27" s="67" t="s">
        <v>86</v>
      </c>
      <c r="AO27" s="62">
        <v>50</v>
      </c>
      <c r="AP27" s="62">
        <v>45.5</v>
      </c>
      <c r="AQ27" s="62">
        <v>38</v>
      </c>
      <c r="AR27" s="59">
        <f t="shared" si="10"/>
        <v>484</v>
      </c>
      <c r="AS27" s="59">
        <f t="shared" si="11"/>
        <v>88</v>
      </c>
      <c r="AT27" s="56" t="str">
        <f t="shared" si="12"/>
        <v>A2</v>
      </c>
      <c r="AU27" s="56" t="s">
        <v>433</v>
      </c>
    </row>
    <row r="28" spans="1:47" ht="15.75" customHeight="1" x14ac:dyDescent="0.25">
      <c r="A28" s="48">
        <v>22</v>
      </c>
      <c r="B28" s="67" t="s">
        <v>87</v>
      </c>
      <c r="C28" s="6">
        <v>7</v>
      </c>
      <c r="D28" s="56">
        <v>5</v>
      </c>
      <c r="E28" s="56">
        <v>4</v>
      </c>
      <c r="F28" s="6">
        <v>50</v>
      </c>
      <c r="G28" s="69">
        <f t="shared" si="0"/>
        <v>66</v>
      </c>
      <c r="H28" s="48" t="str">
        <f t="shared" si="1"/>
        <v>B2</v>
      </c>
      <c r="I28" s="6">
        <v>6.75</v>
      </c>
      <c r="J28" s="56">
        <v>4</v>
      </c>
      <c r="K28" s="56">
        <v>3</v>
      </c>
      <c r="L28" s="56">
        <v>40</v>
      </c>
      <c r="M28" s="57">
        <f t="shared" si="2"/>
        <v>53.75</v>
      </c>
      <c r="N28" s="56" t="str">
        <f t="shared" si="3"/>
        <v>C1</v>
      </c>
      <c r="O28" s="48">
        <v>22</v>
      </c>
      <c r="P28" s="67" t="s">
        <v>87</v>
      </c>
      <c r="Q28" s="56">
        <v>4.25</v>
      </c>
      <c r="R28" s="56">
        <v>3</v>
      </c>
      <c r="S28" s="56">
        <v>4</v>
      </c>
      <c r="T28" s="56">
        <v>38.5</v>
      </c>
      <c r="U28" s="56">
        <f t="shared" si="4"/>
        <v>49.75</v>
      </c>
      <c r="V28" s="56" t="str">
        <f t="shared" si="5"/>
        <v>C2</v>
      </c>
      <c r="W28" s="56">
        <v>8.25</v>
      </c>
      <c r="X28" s="56">
        <v>5</v>
      </c>
      <c r="Y28" s="56">
        <v>3.5</v>
      </c>
      <c r="Z28" s="56">
        <v>49</v>
      </c>
      <c r="AA28" s="56">
        <f t="shared" si="6"/>
        <v>65.75</v>
      </c>
      <c r="AB28" s="56" t="str">
        <f t="shared" si="7"/>
        <v>B2</v>
      </c>
      <c r="AC28" s="48">
        <v>22</v>
      </c>
      <c r="AD28" s="67" t="s">
        <v>87</v>
      </c>
      <c r="AE28" s="56">
        <v>9.5</v>
      </c>
      <c r="AF28" s="56">
        <v>5</v>
      </c>
      <c r="AG28" s="56">
        <v>5</v>
      </c>
      <c r="AH28" s="56">
        <v>55</v>
      </c>
      <c r="AI28" s="56">
        <f t="shared" si="8"/>
        <v>74.5</v>
      </c>
      <c r="AJ28" s="56" t="str">
        <f t="shared" si="9"/>
        <v>B1</v>
      </c>
      <c r="AK28" s="56">
        <v>33</v>
      </c>
      <c r="AL28" s="56"/>
      <c r="AM28" s="48">
        <v>22</v>
      </c>
      <c r="AN28" s="67" t="s">
        <v>87</v>
      </c>
      <c r="AO28" s="72">
        <v>43</v>
      </c>
      <c r="AP28" s="72">
        <v>46</v>
      </c>
      <c r="AQ28" s="72" t="s">
        <v>415</v>
      </c>
      <c r="AR28" s="59">
        <f t="shared" si="10"/>
        <v>342.75</v>
      </c>
      <c r="AS28" s="59">
        <f t="shared" si="11"/>
        <v>62.31818181818182</v>
      </c>
      <c r="AT28" s="56" t="str">
        <f t="shared" si="12"/>
        <v>B2</v>
      </c>
      <c r="AU28" s="56" t="s">
        <v>439</v>
      </c>
    </row>
    <row r="29" spans="1:47" ht="15.75" customHeight="1" x14ac:dyDescent="0.25">
      <c r="A29" s="48">
        <v>23</v>
      </c>
      <c r="B29" s="67" t="s">
        <v>88</v>
      </c>
      <c r="C29" s="6">
        <v>9</v>
      </c>
      <c r="D29" s="56">
        <v>5</v>
      </c>
      <c r="E29" s="56">
        <v>5</v>
      </c>
      <c r="F29" s="6">
        <v>70</v>
      </c>
      <c r="G29" s="69">
        <f t="shared" si="0"/>
        <v>89</v>
      </c>
      <c r="H29" s="48" t="str">
        <f t="shared" si="1"/>
        <v>A2</v>
      </c>
      <c r="I29" s="6">
        <v>8.75</v>
      </c>
      <c r="J29" s="56">
        <v>5</v>
      </c>
      <c r="K29" s="56">
        <v>4</v>
      </c>
      <c r="L29" s="56">
        <v>72</v>
      </c>
      <c r="M29" s="57">
        <f t="shared" si="2"/>
        <v>89.75</v>
      </c>
      <c r="N29" s="56" t="str">
        <f t="shared" si="3"/>
        <v>A2</v>
      </c>
      <c r="O29" s="48">
        <v>23</v>
      </c>
      <c r="P29" s="67" t="s">
        <v>88</v>
      </c>
      <c r="Q29" s="56">
        <v>9.75</v>
      </c>
      <c r="R29" s="56">
        <v>4.5</v>
      </c>
      <c r="S29" s="56">
        <v>4.5</v>
      </c>
      <c r="T29" s="56">
        <v>68</v>
      </c>
      <c r="U29" s="56">
        <f t="shared" si="4"/>
        <v>86.75</v>
      </c>
      <c r="V29" s="56" t="str">
        <f t="shared" si="5"/>
        <v>A2</v>
      </c>
      <c r="W29" s="56">
        <v>9.75</v>
      </c>
      <c r="X29" s="56">
        <v>5</v>
      </c>
      <c r="Y29" s="56">
        <v>5</v>
      </c>
      <c r="Z29" s="56">
        <v>60.5</v>
      </c>
      <c r="AA29" s="56">
        <f t="shared" si="6"/>
        <v>80.25</v>
      </c>
      <c r="AB29" s="56"/>
      <c r="AC29" s="48">
        <v>23</v>
      </c>
      <c r="AD29" s="67" t="s">
        <v>88</v>
      </c>
      <c r="AE29" s="56">
        <v>9.5</v>
      </c>
      <c r="AF29" s="56">
        <v>5</v>
      </c>
      <c r="AG29" s="56">
        <v>5</v>
      </c>
      <c r="AH29" s="56">
        <v>73</v>
      </c>
      <c r="AI29" s="56">
        <f t="shared" si="8"/>
        <v>92.5</v>
      </c>
      <c r="AJ29" s="56" t="str">
        <f t="shared" si="9"/>
        <v>A1</v>
      </c>
      <c r="AK29" s="56">
        <v>40</v>
      </c>
      <c r="AL29" s="56"/>
      <c r="AM29" s="48">
        <v>23</v>
      </c>
      <c r="AN29" s="67" t="s">
        <v>88</v>
      </c>
      <c r="AO29" s="73">
        <v>49</v>
      </c>
      <c r="AP29" s="74">
        <v>46.5</v>
      </c>
      <c r="AQ29" s="74">
        <v>47</v>
      </c>
      <c r="AR29" s="59">
        <f t="shared" si="10"/>
        <v>478.25</v>
      </c>
      <c r="AS29" s="59">
        <f t="shared" si="11"/>
        <v>86.954545454545453</v>
      </c>
      <c r="AT29" s="56" t="str">
        <f t="shared" si="12"/>
        <v>A2</v>
      </c>
      <c r="AU29" s="56" t="s">
        <v>429</v>
      </c>
    </row>
    <row r="30" spans="1:47" ht="15.75" customHeight="1" x14ac:dyDescent="0.25">
      <c r="A30" s="48">
        <v>24</v>
      </c>
      <c r="B30" s="67" t="s">
        <v>89</v>
      </c>
      <c r="C30" s="6">
        <v>9</v>
      </c>
      <c r="D30" s="56">
        <v>4</v>
      </c>
      <c r="E30" s="56">
        <v>5</v>
      </c>
      <c r="F30" s="6">
        <v>72</v>
      </c>
      <c r="G30" s="69">
        <f t="shared" si="0"/>
        <v>90</v>
      </c>
      <c r="H30" s="48" t="str">
        <f t="shared" si="1"/>
        <v>A2</v>
      </c>
      <c r="I30" s="6">
        <v>8</v>
      </c>
      <c r="J30" s="56">
        <v>4.5</v>
      </c>
      <c r="K30" s="56">
        <v>4</v>
      </c>
      <c r="L30" s="56">
        <v>58</v>
      </c>
      <c r="M30" s="57">
        <f t="shared" si="2"/>
        <v>74.5</v>
      </c>
      <c r="N30" s="56" t="str">
        <f t="shared" si="3"/>
        <v>B1</v>
      </c>
      <c r="O30" s="48">
        <v>24</v>
      </c>
      <c r="P30" s="67" t="s">
        <v>89</v>
      </c>
      <c r="Q30" s="56">
        <v>9.25</v>
      </c>
      <c r="R30" s="56">
        <v>5</v>
      </c>
      <c r="S30" s="56">
        <v>5</v>
      </c>
      <c r="T30" s="56">
        <v>71</v>
      </c>
      <c r="U30" s="56">
        <f t="shared" si="4"/>
        <v>90.25</v>
      </c>
      <c r="V30" s="56" t="str">
        <f t="shared" si="5"/>
        <v>A2</v>
      </c>
      <c r="W30" s="56">
        <v>9</v>
      </c>
      <c r="X30" s="56">
        <v>5</v>
      </c>
      <c r="Y30" s="56">
        <v>4</v>
      </c>
      <c r="Z30" s="56">
        <v>69.5</v>
      </c>
      <c r="AA30" s="56">
        <f t="shared" si="6"/>
        <v>87.5</v>
      </c>
      <c r="AB30" s="56" t="str">
        <f t="shared" si="7"/>
        <v>A2</v>
      </c>
      <c r="AC30" s="48">
        <v>24</v>
      </c>
      <c r="AD30" s="67" t="s">
        <v>89</v>
      </c>
      <c r="AE30" s="56">
        <v>9</v>
      </c>
      <c r="AF30" s="56">
        <v>4</v>
      </c>
      <c r="AG30" s="56">
        <v>4</v>
      </c>
      <c r="AH30" s="56">
        <v>58.5</v>
      </c>
      <c r="AI30" s="56">
        <f t="shared" si="8"/>
        <v>75.5</v>
      </c>
      <c r="AJ30" s="56" t="str">
        <f t="shared" si="9"/>
        <v>B1</v>
      </c>
      <c r="AK30" s="56">
        <v>37</v>
      </c>
      <c r="AL30" s="56"/>
      <c r="AM30" s="48">
        <v>24</v>
      </c>
      <c r="AN30" s="67" t="s">
        <v>89</v>
      </c>
      <c r="AO30" s="74">
        <v>43</v>
      </c>
      <c r="AP30" s="74">
        <v>46.5</v>
      </c>
      <c r="AQ30" s="74">
        <v>21</v>
      </c>
      <c r="AR30" s="59">
        <f t="shared" si="10"/>
        <v>454.75</v>
      </c>
      <c r="AS30" s="59">
        <f t="shared" si="11"/>
        <v>82.681818181818173</v>
      </c>
      <c r="AT30" s="56" t="str">
        <f t="shared" si="12"/>
        <v>A2</v>
      </c>
      <c r="AU30" s="56" t="s">
        <v>437</v>
      </c>
    </row>
    <row r="31" spans="1:47" ht="15.75" customHeight="1" x14ac:dyDescent="0.25">
      <c r="A31" s="48">
        <v>25</v>
      </c>
      <c r="B31" s="67" t="s">
        <v>90</v>
      </c>
      <c r="C31" s="6">
        <v>7.25</v>
      </c>
      <c r="D31" s="56">
        <v>5</v>
      </c>
      <c r="E31" s="56">
        <v>4</v>
      </c>
      <c r="F31" s="6">
        <v>64</v>
      </c>
      <c r="G31" s="69">
        <f t="shared" si="0"/>
        <v>80.25</v>
      </c>
      <c r="H31" s="48" t="str">
        <f t="shared" si="1"/>
        <v>B1</v>
      </c>
      <c r="I31" s="6">
        <v>7.75</v>
      </c>
      <c r="J31" s="56">
        <v>4</v>
      </c>
      <c r="K31" s="56">
        <v>4</v>
      </c>
      <c r="L31" s="56">
        <v>54.5</v>
      </c>
      <c r="M31" s="57">
        <f t="shared" si="2"/>
        <v>70.25</v>
      </c>
      <c r="N31" s="56" t="str">
        <f t="shared" si="3"/>
        <v>B2</v>
      </c>
      <c r="O31" s="48">
        <v>25</v>
      </c>
      <c r="P31" s="67" t="s">
        <v>90</v>
      </c>
      <c r="Q31" s="56">
        <v>7.75</v>
      </c>
      <c r="R31" s="56">
        <v>4.5</v>
      </c>
      <c r="S31" s="56">
        <v>4.5</v>
      </c>
      <c r="T31" s="56">
        <v>63</v>
      </c>
      <c r="U31" s="56">
        <f t="shared" si="4"/>
        <v>79.75</v>
      </c>
      <c r="V31" s="56" t="str">
        <f t="shared" si="5"/>
        <v>B1</v>
      </c>
      <c r="W31" s="56">
        <v>8.75</v>
      </c>
      <c r="X31" s="56">
        <v>4.5</v>
      </c>
      <c r="Y31" s="56">
        <v>3.5</v>
      </c>
      <c r="Z31" s="56">
        <v>61</v>
      </c>
      <c r="AA31" s="56">
        <f t="shared" si="6"/>
        <v>77.75</v>
      </c>
      <c r="AB31" s="56" t="str">
        <f t="shared" si="7"/>
        <v>B1</v>
      </c>
      <c r="AC31" s="48">
        <v>25</v>
      </c>
      <c r="AD31" s="67" t="s">
        <v>90</v>
      </c>
      <c r="AE31" s="56">
        <v>9.25</v>
      </c>
      <c r="AF31" s="56">
        <v>4.5</v>
      </c>
      <c r="AG31" s="56">
        <v>5</v>
      </c>
      <c r="AH31" s="56">
        <v>63.5</v>
      </c>
      <c r="AI31" s="56">
        <f t="shared" si="8"/>
        <v>82.25</v>
      </c>
      <c r="AJ31" s="56" t="str">
        <f t="shared" si="9"/>
        <v>A2</v>
      </c>
      <c r="AK31" s="56">
        <v>49</v>
      </c>
      <c r="AL31" s="56"/>
      <c r="AM31" s="48">
        <v>25</v>
      </c>
      <c r="AN31" s="67" t="s">
        <v>90</v>
      </c>
      <c r="AO31" s="74">
        <v>45</v>
      </c>
      <c r="AP31" s="74">
        <v>41.5</v>
      </c>
      <c r="AQ31" s="74">
        <v>16.5</v>
      </c>
      <c r="AR31" s="59">
        <f t="shared" si="10"/>
        <v>439.25</v>
      </c>
      <c r="AS31" s="59">
        <f t="shared" si="11"/>
        <v>79.86363636363636</v>
      </c>
      <c r="AT31" s="56" t="str">
        <f t="shared" si="12"/>
        <v>B1</v>
      </c>
      <c r="AU31" s="56" t="s">
        <v>435</v>
      </c>
    </row>
    <row r="32" spans="1:47" ht="15.75" customHeight="1" x14ac:dyDescent="0.25">
      <c r="A32" s="48">
        <v>26</v>
      </c>
      <c r="B32" s="63" t="s">
        <v>91</v>
      </c>
      <c r="C32" s="6">
        <v>4.75</v>
      </c>
      <c r="D32" s="56">
        <v>3</v>
      </c>
      <c r="E32" s="56">
        <v>4</v>
      </c>
      <c r="F32" s="6">
        <v>36.5</v>
      </c>
      <c r="G32" s="69">
        <f t="shared" si="0"/>
        <v>48.25</v>
      </c>
      <c r="H32" s="48" t="str">
        <f t="shared" si="1"/>
        <v>C2</v>
      </c>
      <c r="I32" s="6">
        <v>3.5</v>
      </c>
      <c r="J32" s="56">
        <v>2</v>
      </c>
      <c r="K32" s="56">
        <v>2</v>
      </c>
      <c r="L32" s="56">
        <v>38</v>
      </c>
      <c r="M32" s="57">
        <f t="shared" si="2"/>
        <v>45.5</v>
      </c>
      <c r="N32" s="56" t="str">
        <f t="shared" si="3"/>
        <v>C2</v>
      </c>
      <c r="O32" s="48">
        <v>26</v>
      </c>
      <c r="P32" s="63" t="s">
        <v>91</v>
      </c>
      <c r="Q32" s="56">
        <v>0</v>
      </c>
      <c r="R32" s="56">
        <v>3</v>
      </c>
      <c r="S32" s="56">
        <v>3</v>
      </c>
      <c r="T32" s="56">
        <v>22</v>
      </c>
      <c r="U32" s="56">
        <f t="shared" si="4"/>
        <v>28</v>
      </c>
      <c r="V32" s="56" t="str">
        <f t="shared" si="5"/>
        <v>E</v>
      </c>
      <c r="W32" s="56">
        <v>3.75</v>
      </c>
      <c r="X32" s="56">
        <v>4</v>
      </c>
      <c r="Y32" s="56">
        <v>3</v>
      </c>
      <c r="Z32" s="56">
        <v>43</v>
      </c>
      <c r="AA32" s="56">
        <f t="shared" si="6"/>
        <v>53.75</v>
      </c>
      <c r="AB32" s="56" t="str">
        <f t="shared" si="7"/>
        <v>C1</v>
      </c>
      <c r="AC32" s="48">
        <v>26</v>
      </c>
      <c r="AD32" s="63" t="s">
        <v>91</v>
      </c>
      <c r="AE32" s="56">
        <v>0</v>
      </c>
      <c r="AF32" s="56">
        <v>4</v>
      </c>
      <c r="AG32" s="56">
        <v>4</v>
      </c>
      <c r="AH32" s="56">
        <v>47.5</v>
      </c>
      <c r="AI32" s="56">
        <f t="shared" si="8"/>
        <v>55.5</v>
      </c>
      <c r="AJ32" s="56" t="str">
        <f t="shared" si="9"/>
        <v>C1</v>
      </c>
      <c r="AK32" s="56">
        <v>33.5</v>
      </c>
      <c r="AL32" s="56"/>
      <c r="AM32" s="48">
        <v>26</v>
      </c>
      <c r="AN32" s="63" t="s">
        <v>91</v>
      </c>
      <c r="AO32" s="74">
        <v>29</v>
      </c>
      <c r="AP32" s="74">
        <v>35.5</v>
      </c>
      <c r="AQ32" s="74">
        <v>0</v>
      </c>
      <c r="AR32" s="59">
        <f t="shared" si="10"/>
        <v>264.5</v>
      </c>
      <c r="AS32" s="59">
        <f t="shared" si="11"/>
        <v>48.090909090909086</v>
      </c>
      <c r="AT32" s="56" t="str">
        <f t="shared" si="12"/>
        <v>C2</v>
      </c>
      <c r="AU32" s="56" t="s">
        <v>440</v>
      </c>
    </row>
    <row r="33" spans="1:40" ht="15.75" customHeight="1" x14ac:dyDescent="0.25">
      <c r="A33" s="2"/>
      <c r="B33" s="3"/>
      <c r="C33" s="2"/>
      <c r="D33" s="2"/>
      <c r="E33" s="2"/>
      <c r="F33" s="2"/>
      <c r="G33" s="2"/>
      <c r="H33" s="2"/>
      <c r="I33" s="1"/>
      <c r="O33" s="2"/>
      <c r="P33" s="3"/>
      <c r="AC33" s="2"/>
      <c r="AD33" s="3"/>
      <c r="AM33" s="2"/>
      <c r="AN33" s="3"/>
    </row>
    <row r="34" spans="1:40" ht="15.75" customHeight="1" x14ac:dyDescent="0.25">
      <c r="A34" s="2"/>
      <c r="B34" s="3"/>
      <c r="C34" s="2"/>
      <c r="D34" s="2"/>
      <c r="E34" s="2"/>
      <c r="F34" s="2"/>
      <c r="G34" s="2"/>
      <c r="H34" s="2"/>
      <c r="I34" s="1"/>
      <c r="O34" s="2"/>
      <c r="P34" s="3"/>
      <c r="AC34" s="2"/>
      <c r="AD34" s="3"/>
      <c r="AM34" s="2"/>
      <c r="AN34" s="3"/>
    </row>
    <row r="35" spans="1:40" ht="15.75" customHeight="1" x14ac:dyDescent="0.25">
      <c r="A35" s="2"/>
      <c r="B35" s="3"/>
      <c r="C35" s="2"/>
      <c r="D35" s="2"/>
      <c r="E35" s="2"/>
      <c r="F35" s="2"/>
      <c r="G35" s="2"/>
      <c r="H35" s="2"/>
      <c r="I35" s="1"/>
      <c r="O35" s="2"/>
      <c r="P35" s="3"/>
      <c r="AC35" s="2"/>
      <c r="AD35" s="3"/>
      <c r="AM35" s="2"/>
      <c r="AN35" s="3"/>
    </row>
    <row r="36" spans="1:40" ht="15.75" customHeight="1" x14ac:dyDescent="0.25">
      <c r="A36" s="2"/>
      <c r="B36" s="3"/>
      <c r="C36" s="2"/>
      <c r="D36" s="2"/>
      <c r="E36" s="2"/>
      <c r="F36" s="2"/>
      <c r="G36" s="2"/>
      <c r="H36" s="2"/>
      <c r="I36" s="1"/>
      <c r="O36" s="2"/>
      <c r="P36" s="3"/>
      <c r="AC36" s="2"/>
      <c r="AD36" s="3"/>
      <c r="AM36" s="2"/>
      <c r="AN36" s="3"/>
    </row>
    <row r="37" spans="1:40" ht="15.75" customHeight="1" x14ac:dyDescent="0.25">
      <c r="A37" s="2"/>
      <c r="B37" s="3"/>
      <c r="C37" s="2"/>
      <c r="D37" s="2"/>
      <c r="E37" s="2"/>
      <c r="F37" s="2"/>
      <c r="G37" s="2"/>
      <c r="H37" s="2"/>
      <c r="I37" s="1"/>
      <c r="O37" s="2"/>
      <c r="P37" s="3"/>
      <c r="AC37" s="2"/>
      <c r="AD37" s="3"/>
      <c r="AM37" s="2"/>
      <c r="AN37" s="3"/>
    </row>
    <row r="38" spans="1:40" ht="15.75" customHeight="1" x14ac:dyDescent="0.25">
      <c r="A38" s="2"/>
      <c r="B38" s="3"/>
      <c r="C38" s="2"/>
      <c r="D38" s="2"/>
      <c r="E38" s="2"/>
      <c r="F38" s="2"/>
      <c r="G38" s="2"/>
      <c r="H38" s="2"/>
      <c r="I38" s="1"/>
      <c r="O38" s="2"/>
      <c r="P38" s="3"/>
      <c r="AC38" s="2"/>
      <c r="AD38" s="3"/>
      <c r="AM38" s="2"/>
      <c r="AN38" s="3"/>
    </row>
    <row r="39" spans="1:40" ht="15.75" customHeight="1" x14ac:dyDescent="0.25">
      <c r="A39" s="2"/>
      <c r="B39" s="3"/>
      <c r="C39" s="2"/>
      <c r="D39" s="2"/>
      <c r="E39" s="2"/>
      <c r="F39" s="2"/>
      <c r="G39" s="2"/>
      <c r="H39" s="2"/>
      <c r="I39" s="1"/>
      <c r="O39" s="2"/>
      <c r="P39" s="3"/>
      <c r="AC39" s="2"/>
      <c r="AD39" s="3"/>
      <c r="AM39" s="2"/>
      <c r="AN39" s="3"/>
    </row>
    <row r="40" spans="1:40" ht="15.75" customHeight="1" x14ac:dyDescent="0.25">
      <c r="A40" s="2"/>
      <c r="B40" s="3"/>
      <c r="C40" s="2"/>
      <c r="D40" s="2"/>
      <c r="E40" s="2"/>
      <c r="F40" s="2"/>
      <c r="G40" s="2"/>
      <c r="H40" s="2"/>
      <c r="I40" s="1"/>
      <c r="O40" s="2"/>
      <c r="P40" s="3"/>
      <c r="AC40" s="2"/>
      <c r="AD40" s="3"/>
      <c r="AM40" s="2"/>
      <c r="AN40" s="3"/>
    </row>
    <row r="41" spans="1:40" ht="15" x14ac:dyDescent="0.25">
      <c r="A41" s="2"/>
      <c r="B41" s="3"/>
      <c r="C41" s="2"/>
      <c r="D41" s="2"/>
      <c r="E41" s="2"/>
      <c r="F41" s="2"/>
      <c r="G41" s="2"/>
      <c r="H41" s="2"/>
      <c r="I41" s="1"/>
      <c r="O41" s="2"/>
      <c r="P41" s="3"/>
      <c r="AC41" s="2"/>
      <c r="AD41" s="3"/>
      <c r="AM41" s="2"/>
      <c r="AN41" s="3"/>
    </row>
    <row r="42" spans="1:40" ht="15" x14ac:dyDescent="0.25">
      <c r="A42" s="2"/>
      <c r="B42" s="3"/>
      <c r="C42" s="2"/>
      <c r="D42" s="2"/>
      <c r="E42" s="2"/>
      <c r="F42" s="2"/>
      <c r="G42" s="2"/>
      <c r="H42" s="2"/>
      <c r="I42" s="1"/>
      <c r="O42" s="2"/>
      <c r="P42" s="3"/>
      <c r="AC42" s="2"/>
      <c r="AD42" s="3"/>
      <c r="AM42" s="2"/>
      <c r="AN42" s="3"/>
    </row>
    <row r="43" spans="1:40" ht="15" x14ac:dyDescent="0.25">
      <c r="A43" s="2"/>
      <c r="B43" s="3"/>
      <c r="C43" s="2"/>
      <c r="D43" s="2"/>
      <c r="E43" s="2"/>
      <c r="F43" s="2"/>
      <c r="G43" s="2"/>
      <c r="H43" s="2"/>
      <c r="I43" s="1"/>
      <c r="O43" s="2"/>
      <c r="P43" s="3"/>
      <c r="AC43" s="2"/>
      <c r="AD43" s="3"/>
      <c r="AM43" s="2"/>
      <c r="AN43" s="3"/>
    </row>
    <row r="44" spans="1:40" ht="15" x14ac:dyDescent="0.25">
      <c r="A44" s="2"/>
      <c r="B44" s="3"/>
      <c r="C44" s="2"/>
      <c r="D44" s="2"/>
      <c r="E44" s="2"/>
      <c r="F44" s="2"/>
      <c r="G44" s="2"/>
      <c r="H44" s="2"/>
      <c r="I44" s="1"/>
      <c r="O44" s="2"/>
      <c r="P44" s="3"/>
      <c r="AC44" s="2"/>
      <c r="AD44" s="3"/>
      <c r="AM44" s="2"/>
      <c r="AN44" s="3"/>
    </row>
    <row r="45" spans="1:40" ht="15" x14ac:dyDescent="0.25">
      <c r="A45" s="2"/>
      <c r="B45" s="3"/>
      <c r="C45" s="2"/>
      <c r="D45" s="2"/>
      <c r="E45" s="2"/>
      <c r="F45" s="2"/>
      <c r="G45" s="2"/>
      <c r="H45" s="2"/>
      <c r="I45" s="1"/>
      <c r="O45" s="2"/>
      <c r="P45" s="3"/>
      <c r="AC45" s="2"/>
      <c r="AD45" s="3"/>
      <c r="AM45" s="2"/>
      <c r="AN45" s="3"/>
    </row>
    <row r="46" spans="1:40" ht="15" x14ac:dyDescent="0.25">
      <c r="A46" s="2"/>
      <c r="B46" s="3"/>
      <c r="C46" s="2"/>
      <c r="D46" s="2"/>
      <c r="E46" s="2"/>
      <c r="F46" s="2"/>
      <c r="G46" s="2"/>
      <c r="H46" s="2"/>
      <c r="I46" s="1"/>
      <c r="O46" s="2"/>
      <c r="P46" s="3"/>
      <c r="AC46" s="2"/>
      <c r="AD46" s="3"/>
      <c r="AM46" s="2"/>
      <c r="AN46" s="3"/>
    </row>
    <row r="47" spans="1:40" ht="15" x14ac:dyDescent="0.25">
      <c r="A47" s="2"/>
      <c r="B47" s="3"/>
      <c r="C47" s="2"/>
      <c r="D47" s="2"/>
      <c r="E47" s="2"/>
      <c r="F47" s="2"/>
      <c r="G47" s="2"/>
      <c r="H47" s="2"/>
      <c r="I47" s="1"/>
      <c r="O47" s="2"/>
      <c r="P47" s="3"/>
      <c r="AC47" s="2"/>
      <c r="AD47" s="3"/>
      <c r="AM47" s="2"/>
      <c r="AN47" s="3"/>
    </row>
    <row r="48" spans="1:40" ht="15" x14ac:dyDescent="0.25">
      <c r="A48" s="2"/>
      <c r="B48" s="3"/>
      <c r="C48" s="2"/>
      <c r="D48" s="2"/>
      <c r="E48" s="2"/>
      <c r="F48" s="2"/>
      <c r="G48" s="2"/>
      <c r="H48" s="2"/>
      <c r="I48" s="1"/>
      <c r="O48" s="2"/>
      <c r="P48" s="3"/>
      <c r="AC48" s="2"/>
      <c r="AD48" s="3"/>
      <c r="AM48" s="2"/>
      <c r="AN48" s="3"/>
    </row>
    <row r="49" spans="1:40" ht="15" x14ac:dyDescent="0.25">
      <c r="A49" s="2"/>
      <c r="B49" s="3"/>
      <c r="C49" s="2"/>
      <c r="D49" s="2"/>
      <c r="E49" s="2"/>
      <c r="F49" s="2"/>
      <c r="G49" s="2"/>
      <c r="H49" s="2"/>
      <c r="I49" s="1"/>
      <c r="O49" s="2"/>
      <c r="P49" s="3"/>
      <c r="AC49" s="2"/>
      <c r="AD49" s="3"/>
      <c r="AM49" s="2"/>
      <c r="AN49" s="3"/>
    </row>
    <row r="50" spans="1:40" ht="15" x14ac:dyDescent="0.25">
      <c r="A50" s="2"/>
      <c r="B50" s="3"/>
      <c r="C50" s="2"/>
      <c r="D50" s="2"/>
      <c r="E50" s="2"/>
      <c r="F50" s="2"/>
      <c r="G50" s="2"/>
      <c r="H50" s="2"/>
      <c r="I50" s="1"/>
      <c r="O50" s="2"/>
      <c r="P50" s="3"/>
      <c r="AC50" s="2"/>
      <c r="AD50" s="3"/>
      <c r="AM50" s="2"/>
      <c r="AN50" s="3"/>
    </row>
    <row r="51" spans="1:40" ht="15" x14ac:dyDescent="0.25">
      <c r="A51" s="2"/>
      <c r="B51" s="3"/>
      <c r="C51" s="2"/>
      <c r="D51" s="2"/>
      <c r="E51" s="2"/>
      <c r="F51" s="2"/>
      <c r="G51" s="2"/>
      <c r="H51" s="2"/>
      <c r="I51" s="1"/>
      <c r="O51" s="2"/>
      <c r="P51" s="3"/>
      <c r="AC51" s="2"/>
      <c r="AD51" s="3"/>
      <c r="AM51" s="2"/>
      <c r="AN51" s="3"/>
    </row>
    <row r="52" spans="1:40" ht="15" x14ac:dyDescent="0.25">
      <c r="A52" s="2"/>
      <c r="B52" s="3"/>
      <c r="C52" s="2"/>
      <c r="D52" s="2"/>
      <c r="E52" s="2"/>
      <c r="F52" s="2"/>
      <c r="G52" s="2"/>
      <c r="H52" s="2"/>
      <c r="I52" s="1"/>
      <c r="O52" s="2"/>
      <c r="P52" s="3"/>
      <c r="AC52" s="2"/>
      <c r="AD52" s="3"/>
      <c r="AM52" s="2"/>
      <c r="AN52" s="3"/>
    </row>
    <row r="53" spans="1:40" ht="15" x14ac:dyDescent="0.25">
      <c r="A53" s="2"/>
      <c r="B53" s="3"/>
      <c r="C53" s="2"/>
      <c r="D53" s="2"/>
      <c r="E53" s="2"/>
      <c r="F53" s="2"/>
      <c r="G53" s="2"/>
      <c r="H53" s="2"/>
      <c r="I53" s="1"/>
      <c r="O53" s="2"/>
      <c r="P53" s="3"/>
      <c r="AC53" s="2"/>
      <c r="AD53" s="3"/>
      <c r="AM53" s="2"/>
      <c r="AN53" s="3"/>
    </row>
    <row r="54" spans="1:40" ht="15" x14ac:dyDescent="0.25">
      <c r="A54" s="2"/>
      <c r="B54" s="3"/>
      <c r="C54" s="2"/>
      <c r="D54" s="2"/>
      <c r="E54" s="2"/>
      <c r="F54" s="2"/>
      <c r="G54" s="2"/>
      <c r="H54" s="2"/>
      <c r="I54" s="1"/>
      <c r="O54" s="2"/>
      <c r="P54" s="3"/>
      <c r="AC54" s="2"/>
      <c r="AD54" s="3"/>
      <c r="AM54" s="2"/>
      <c r="AN54" s="3"/>
    </row>
    <row r="55" spans="1:40" ht="15" x14ac:dyDescent="0.25">
      <c r="A55" s="2"/>
      <c r="B55" s="3"/>
      <c r="C55" s="2"/>
      <c r="D55" s="2"/>
      <c r="E55" s="2"/>
      <c r="F55" s="2"/>
      <c r="G55" s="2"/>
      <c r="H55" s="2"/>
      <c r="I55" s="1"/>
      <c r="O55" s="2"/>
      <c r="P55" s="3"/>
      <c r="AC55" s="2"/>
      <c r="AD55" s="3"/>
      <c r="AM55" s="2"/>
      <c r="AN55" s="3"/>
    </row>
    <row r="56" spans="1:40" ht="15" x14ac:dyDescent="0.25">
      <c r="A56" s="2"/>
      <c r="B56" s="3"/>
      <c r="C56" s="2"/>
      <c r="D56" s="2"/>
      <c r="E56" s="2"/>
      <c r="F56" s="2"/>
      <c r="G56" s="2"/>
      <c r="H56" s="2"/>
      <c r="I56" s="1"/>
      <c r="O56" s="2"/>
      <c r="P56" s="3"/>
      <c r="AC56" s="2"/>
      <c r="AD56" s="3"/>
      <c r="AM56" s="2"/>
      <c r="AN56" s="3"/>
    </row>
    <row r="57" spans="1:40" ht="15" x14ac:dyDescent="0.25">
      <c r="A57" s="2"/>
      <c r="B57" s="3"/>
      <c r="C57" s="2"/>
      <c r="D57" s="2"/>
      <c r="E57" s="2"/>
      <c r="F57" s="2"/>
      <c r="G57" s="2"/>
      <c r="H57" s="2"/>
      <c r="I57" s="1"/>
      <c r="O57" s="2"/>
      <c r="P57" s="3"/>
      <c r="AC57" s="2"/>
      <c r="AD57" s="3"/>
      <c r="AM57" s="2"/>
      <c r="AN57" s="3"/>
    </row>
    <row r="58" spans="1:40" ht="15" x14ac:dyDescent="0.25">
      <c r="A58" s="2"/>
      <c r="B58" s="3"/>
      <c r="C58" s="2"/>
      <c r="D58" s="2"/>
      <c r="E58" s="2"/>
      <c r="F58" s="2"/>
      <c r="G58" s="2"/>
      <c r="H58" s="2"/>
      <c r="I58" s="1"/>
      <c r="O58" s="2"/>
      <c r="P58" s="3"/>
      <c r="AC58" s="2"/>
      <c r="AD58" s="3"/>
      <c r="AM58" s="2"/>
      <c r="AN58" s="3"/>
    </row>
    <row r="59" spans="1:40" ht="15" x14ac:dyDescent="0.25">
      <c r="A59" s="2"/>
      <c r="B59" s="3"/>
      <c r="C59" s="2"/>
      <c r="D59" s="2"/>
      <c r="E59" s="2"/>
      <c r="F59" s="2"/>
      <c r="G59" s="2"/>
      <c r="H59" s="2"/>
      <c r="I59" s="1"/>
      <c r="O59" s="2"/>
      <c r="P59" s="3"/>
      <c r="AC59" s="2"/>
      <c r="AD59" s="3"/>
      <c r="AM59" s="2"/>
      <c r="AN59" s="3"/>
    </row>
    <row r="60" spans="1:40" ht="15" x14ac:dyDescent="0.25">
      <c r="A60" s="1"/>
      <c r="B60" s="1"/>
      <c r="C60" s="1"/>
      <c r="D60" s="1"/>
      <c r="E60" s="1"/>
      <c r="F60" s="1"/>
      <c r="G60" s="1"/>
      <c r="H60" s="1"/>
      <c r="I60" s="1"/>
      <c r="O60" s="1"/>
      <c r="P60" s="1"/>
      <c r="AC60" s="1"/>
      <c r="AD60" s="1"/>
      <c r="AM60" s="1"/>
      <c r="AN60" s="1"/>
    </row>
    <row r="61" spans="1:40" ht="15" x14ac:dyDescent="0.25">
      <c r="A61" s="1"/>
      <c r="B61" s="1"/>
      <c r="C61" s="1"/>
      <c r="D61" s="1"/>
      <c r="E61" s="1"/>
      <c r="F61" s="1"/>
      <c r="G61" s="1"/>
      <c r="H61" s="1"/>
      <c r="I61" s="1"/>
      <c r="O61" s="1"/>
      <c r="P61" s="1"/>
      <c r="AC61" s="1"/>
      <c r="AD61" s="1"/>
      <c r="AM61" s="1"/>
      <c r="AN61" s="1"/>
    </row>
    <row r="62" spans="1:40" ht="15" x14ac:dyDescent="0.25">
      <c r="A62" s="1"/>
      <c r="B62" s="1"/>
      <c r="C62" s="1"/>
      <c r="D62" s="1"/>
      <c r="E62" s="1"/>
      <c r="F62" s="1"/>
      <c r="G62" s="1"/>
      <c r="H62" s="1"/>
      <c r="I62" s="1"/>
      <c r="O62" s="1"/>
      <c r="P62" s="1"/>
      <c r="AC62" s="1"/>
      <c r="AD62" s="1"/>
      <c r="AM62" s="1"/>
      <c r="AN62" s="1"/>
    </row>
    <row r="63" spans="1:40" ht="15" x14ac:dyDescent="0.25">
      <c r="A63" s="1"/>
      <c r="B63" s="1"/>
      <c r="C63" s="1"/>
      <c r="D63" s="1"/>
      <c r="E63" s="1"/>
      <c r="F63" s="1"/>
      <c r="G63" s="1"/>
      <c r="H63" s="1"/>
      <c r="I63" s="1"/>
      <c r="O63" s="1"/>
      <c r="P63" s="1"/>
      <c r="AC63" s="1"/>
      <c r="AD63" s="1"/>
      <c r="AM63" s="1"/>
      <c r="AN63" s="1"/>
    </row>
    <row r="64" spans="1:40" ht="15" x14ac:dyDescent="0.25">
      <c r="A64" s="1"/>
      <c r="B64" s="1"/>
      <c r="C64" s="1"/>
      <c r="D64" s="1"/>
      <c r="E64" s="1"/>
      <c r="F64" s="1"/>
      <c r="G64" s="1"/>
      <c r="H64" s="1"/>
      <c r="I64" s="1"/>
      <c r="O64" s="1"/>
      <c r="P64" s="1"/>
      <c r="AC64" s="1"/>
      <c r="AD64" s="1"/>
      <c r="AM64" s="1"/>
      <c r="AN64" s="1"/>
    </row>
    <row r="65" spans="1:40" ht="15" x14ac:dyDescent="0.25">
      <c r="A65" s="1"/>
      <c r="B65" s="1"/>
      <c r="C65" s="1"/>
      <c r="D65" s="1"/>
      <c r="E65" s="1"/>
      <c r="F65" s="1"/>
      <c r="G65" s="1"/>
      <c r="H65" s="1"/>
      <c r="I65" s="1"/>
      <c r="O65" s="1"/>
      <c r="P65" s="1"/>
      <c r="AC65" s="1"/>
      <c r="AD65" s="1"/>
      <c r="AM65" s="1"/>
      <c r="AN65" s="1"/>
    </row>
    <row r="66" spans="1:40" ht="15" x14ac:dyDescent="0.25">
      <c r="A66" s="1"/>
      <c r="B66" s="1"/>
      <c r="C66" s="1"/>
      <c r="D66" s="1"/>
      <c r="E66" s="1"/>
      <c r="F66" s="1"/>
      <c r="G66" s="1"/>
      <c r="H66" s="1"/>
      <c r="I66" s="1"/>
      <c r="O66" s="1"/>
      <c r="P66" s="1"/>
      <c r="AC66" s="1"/>
      <c r="AD66" s="1"/>
      <c r="AM66" s="1"/>
      <c r="AN66" s="1"/>
    </row>
    <row r="67" spans="1:40" ht="15" x14ac:dyDescent="0.25">
      <c r="A67" s="1"/>
      <c r="B67" s="1"/>
      <c r="C67" s="1"/>
      <c r="D67" s="1"/>
      <c r="E67" s="1"/>
      <c r="F67" s="1"/>
      <c r="G67" s="1"/>
      <c r="H67" s="1"/>
      <c r="I67" s="1"/>
      <c r="O67" s="1"/>
      <c r="P67" s="1"/>
      <c r="AC67" s="1"/>
      <c r="AD67" s="1"/>
      <c r="AM67" s="1"/>
      <c r="AN67" s="1"/>
    </row>
    <row r="68" spans="1:40" ht="15" x14ac:dyDescent="0.25">
      <c r="A68" s="1"/>
      <c r="B68" s="1"/>
      <c r="C68" s="1"/>
      <c r="D68" s="1"/>
      <c r="E68" s="1"/>
      <c r="F68" s="1"/>
      <c r="G68" s="1"/>
      <c r="H68" s="1"/>
      <c r="I68" s="1"/>
      <c r="O68" s="1"/>
      <c r="P68" s="1"/>
      <c r="AC68" s="1"/>
      <c r="AD68" s="1"/>
      <c r="AM68" s="1"/>
      <c r="AN68" s="1"/>
    </row>
    <row r="69" spans="1:40" ht="15" x14ac:dyDescent="0.25">
      <c r="A69" s="1"/>
      <c r="B69" s="1"/>
      <c r="C69" s="1"/>
      <c r="D69" s="1"/>
      <c r="E69" s="1"/>
      <c r="F69" s="1"/>
      <c r="G69" s="1"/>
      <c r="H69" s="1"/>
      <c r="I69" s="1"/>
      <c r="O69" s="1"/>
      <c r="P69" s="1"/>
      <c r="AC69" s="1"/>
      <c r="AD69" s="1"/>
      <c r="AM69" s="1"/>
      <c r="AN69" s="1"/>
    </row>
    <row r="70" spans="1:40" ht="15" x14ac:dyDescent="0.25">
      <c r="A70" s="1"/>
      <c r="B70" s="1"/>
      <c r="C70" s="1"/>
      <c r="D70" s="1"/>
      <c r="E70" s="1"/>
      <c r="F70" s="1"/>
      <c r="G70" s="1"/>
      <c r="H70" s="1"/>
      <c r="I70" s="1"/>
      <c r="O70" s="1"/>
      <c r="P70" s="1"/>
      <c r="AC70" s="1"/>
      <c r="AD70" s="1"/>
      <c r="AM70" s="1"/>
      <c r="AN70" s="1"/>
    </row>
    <row r="71" spans="1:40" ht="15" x14ac:dyDescent="0.25">
      <c r="A71" s="1"/>
      <c r="B71" s="1"/>
      <c r="C71" s="1"/>
      <c r="D71" s="1"/>
      <c r="E71" s="1"/>
      <c r="F71" s="1"/>
      <c r="G71" s="1"/>
      <c r="H71" s="1"/>
      <c r="I71" s="1"/>
      <c r="O71" s="1"/>
      <c r="P71" s="1"/>
      <c r="AC71" s="1"/>
      <c r="AD71" s="1"/>
      <c r="AM71" s="1"/>
      <c r="AN71" s="1"/>
    </row>
    <row r="72" spans="1:40" ht="15" x14ac:dyDescent="0.25">
      <c r="A72" s="1"/>
      <c r="B72" s="1"/>
      <c r="C72" s="1"/>
      <c r="D72" s="1"/>
      <c r="E72" s="1"/>
      <c r="F72" s="1"/>
      <c r="G72" s="1"/>
      <c r="H72" s="1"/>
      <c r="I72" s="1"/>
      <c r="O72" s="1"/>
      <c r="P72" s="1"/>
      <c r="AC72" s="1"/>
      <c r="AD72" s="1"/>
      <c r="AM72" s="1"/>
      <c r="AN72" s="1"/>
    </row>
    <row r="73" spans="1:40" ht="15" x14ac:dyDescent="0.25">
      <c r="A73" s="1"/>
      <c r="B73" s="1"/>
      <c r="C73" s="1"/>
      <c r="D73" s="1"/>
      <c r="E73" s="1"/>
      <c r="F73" s="1"/>
      <c r="G73" s="1"/>
      <c r="H73" s="1"/>
      <c r="I73" s="1"/>
      <c r="O73" s="1"/>
      <c r="P73" s="1"/>
      <c r="AC73" s="1"/>
      <c r="AD73" s="1"/>
      <c r="AM73" s="1"/>
      <c r="AN73" s="1"/>
    </row>
    <row r="74" spans="1:40" ht="15" x14ac:dyDescent="0.25">
      <c r="A74" s="1"/>
      <c r="B74" s="1"/>
      <c r="C74" s="1"/>
      <c r="D74" s="1"/>
      <c r="E74" s="1"/>
      <c r="F74" s="1"/>
      <c r="G74" s="1"/>
      <c r="H74" s="1"/>
      <c r="I74" s="1"/>
      <c r="O74" s="1"/>
      <c r="P74" s="1"/>
      <c r="AC74" s="1"/>
      <c r="AD74" s="1"/>
      <c r="AM74" s="1"/>
      <c r="AN74" s="1"/>
    </row>
    <row r="75" spans="1:40" ht="15" x14ac:dyDescent="0.25">
      <c r="A75" s="1"/>
      <c r="B75" s="1"/>
      <c r="C75" s="1"/>
      <c r="D75" s="1"/>
      <c r="E75" s="1"/>
      <c r="F75" s="1"/>
      <c r="G75" s="1"/>
      <c r="H75" s="1"/>
      <c r="I75" s="1"/>
      <c r="O75" s="1"/>
      <c r="P75" s="1"/>
      <c r="AC75" s="1"/>
      <c r="AD75" s="1"/>
      <c r="AM75" s="1"/>
      <c r="AN75" s="1"/>
    </row>
    <row r="76" spans="1:40" ht="15" x14ac:dyDescent="0.25">
      <c r="A76" s="1"/>
      <c r="B76" s="1"/>
      <c r="C76" s="1"/>
      <c r="D76" s="1"/>
      <c r="E76" s="1"/>
      <c r="F76" s="1"/>
      <c r="G76" s="1"/>
      <c r="H76" s="1"/>
      <c r="I76" s="1"/>
      <c r="O76" s="1"/>
      <c r="P76" s="1"/>
      <c r="AC76" s="1"/>
      <c r="AD76" s="1"/>
      <c r="AM76" s="1"/>
      <c r="AN76" s="1"/>
    </row>
    <row r="77" spans="1:40" ht="15" x14ac:dyDescent="0.25">
      <c r="A77" s="1"/>
      <c r="B77" s="1"/>
      <c r="C77" s="1"/>
      <c r="D77" s="1"/>
      <c r="E77" s="1"/>
      <c r="F77" s="1"/>
      <c r="G77" s="1"/>
      <c r="H77" s="1"/>
      <c r="I77" s="1"/>
      <c r="O77" s="1"/>
      <c r="P77" s="1"/>
      <c r="AC77" s="1"/>
      <c r="AD77" s="1"/>
      <c r="AM77" s="1"/>
      <c r="AN77" s="1"/>
    </row>
    <row r="78" spans="1:40" ht="15" x14ac:dyDescent="0.25">
      <c r="A78" s="1"/>
      <c r="B78" s="1"/>
      <c r="C78" s="1"/>
      <c r="D78" s="1"/>
      <c r="E78" s="1"/>
      <c r="F78" s="1"/>
      <c r="G78" s="1"/>
      <c r="H78" s="1"/>
      <c r="I78" s="1"/>
      <c r="O78" s="1"/>
      <c r="P78" s="1"/>
      <c r="AC78" s="1"/>
      <c r="AD78" s="1"/>
      <c r="AM78" s="1"/>
      <c r="AN78" s="1"/>
    </row>
    <row r="79" spans="1:40" ht="15" x14ac:dyDescent="0.25">
      <c r="A79" s="1"/>
      <c r="B79" s="1"/>
      <c r="C79" s="1"/>
      <c r="D79" s="1"/>
      <c r="E79" s="1"/>
      <c r="F79" s="1"/>
      <c r="G79" s="1"/>
      <c r="H79" s="1"/>
      <c r="I79" s="1"/>
      <c r="O79" s="1"/>
      <c r="P79" s="1"/>
      <c r="AC79" s="1"/>
      <c r="AD79" s="1"/>
      <c r="AM79" s="1"/>
      <c r="AN79" s="1"/>
    </row>
    <row r="80" spans="1:40" ht="15" x14ac:dyDescent="0.25">
      <c r="A80" s="1"/>
      <c r="B80" s="1"/>
      <c r="C80" s="1"/>
      <c r="D80" s="1"/>
      <c r="E80" s="1"/>
      <c r="F80" s="1"/>
      <c r="G80" s="1"/>
      <c r="H80" s="1"/>
      <c r="I80" s="1"/>
      <c r="O80" s="1"/>
      <c r="P80" s="1"/>
      <c r="AC80" s="1"/>
      <c r="AD80" s="1"/>
      <c r="AM80" s="1"/>
      <c r="AN80" s="1"/>
    </row>
    <row r="81" spans="1:40" ht="15" x14ac:dyDescent="0.25">
      <c r="A81" s="1"/>
      <c r="B81" s="1"/>
      <c r="C81" s="1"/>
      <c r="D81" s="1"/>
      <c r="E81" s="1"/>
      <c r="F81" s="1"/>
      <c r="G81" s="1"/>
      <c r="H81" s="1"/>
      <c r="I81" s="1"/>
      <c r="O81" s="1"/>
      <c r="P81" s="1"/>
      <c r="AC81" s="1"/>
      <c r="AD81" s="1"/>
      <c r="AM81" s="1"/>
      <c r="AN81" s="1"/>
    </row>
    <row r="82" spans="1:40" ht="15" x14ac:dyDescent="0.25">
      <c r="A82" s="1"/>
      <c r="B82" s="1"/>
      <c r="C82" s="1"/>
      <c r="D82" s="1"/>
      <c r="E82" s="1"/>
      <c r="F82" s="1"/>
      <c r="G82" s="1"/>
      <c r="H82" s="1"/>
      <c r="I82" s="1"/>
      <c r="O82" s="1"/>
      <c r="P82" s="1"/>
      <c r="AC82" s="1"/>
      <c r="AD82" s="1"/>
      <c r="AM82" s="1"/>
      <c r="AN82" s="1"/>
    </row>
    <row r="83" spans="1:40" ht="15" x14ac:dyDescent="0.25">
      <c r="A83" s="1"/>
      <c r="B83" s="1"/>
      <c r="C83" s="1"/>
      <c r="D83" s="1"/>
      <c r="E83" s="1"/>
      <c r="F83" s="1"/>
      <c r="G83" s="1"/>
      <c r="H83" s="1"/>
      <c r="I83" s="1"/>
      <c r="O83" s="1"/>
      <c r="P83" s="1"/>
      <c r="AC83" s="1"/>
      <c r="AD83" s="1"/>
      <c r="AM83" s="1"/>
      <c r="AN83" s="1"/>
    </row>
    <row r="84" spans="1:40" ht="15" x14ac:dyDescent="0.25">
      <c r="A84" s="1"/>
      <c r="B84" s="1"/>
      <c r="C84" s="1"/>
      <c r="D84" s="1"/>
      <c r="E84" s="1"/>
      <c r="F84" s="1"/>
      <c r="G84" s="1"/>
      <c r="H84" s="1"/>
      <c r="I84" s="1"/>
      <c r="O84" s="1"/>
      <c r="P84" s="1"/>
      <c r="AC84" s="1"/>
      <c r="AD84" s="1"/>
      <c r="AM84" s="1"/>
      <c r="AN84" s="1"/>
    </row>
    <row r="85" spans="1:40" ht="15" x14ac:dyDescent="0.25">
      <c r="A85" s="1"/>
      <c r="B85" s="1"/>
      <c r="C85" s="1"/>
      <c r="D85" s="1"/>
      <c r="E85" s="1"/>
      <c r="F85" s="1"/>
      <c r="G85" s="1"/>
      <c r="H85" s="1"/>
      <c r="I85" s="1"/>
      <c r="O85" s="1"/>
      <c r="P85" s="1"/>
      <c r="AC85" s="1"/>
      <c r="AD85" s="1"/>
      <c r="AM85" s="1"/>
      <c r="AN85" s="1"/>
    </row>
    <row r="86" spans="1:40" ht="15" x14ac:dyDescent="0.25">
      <c r="A86" s="1"/>
      <c r="B86" s="1"/>
      <c r="C86" s="1"/>
      <c r="D86" s="1"/>
      <c r="E86" s="1"/>
      <c r="F86" s="1"/>
      <c r="G86" s="1"/>
      <c r="H86" s="1"/>
      <c r="I86" s="1"/>
      <c r="O86" s="1"/>
      <c r="P86" s="1"/>
      <c r="AC86" s="1"/>
      <c r="AD86" s="1"/>
      <c r="AM86" s="1"/>
      <c r="AN86" s="1"/>
    </row>
    <row r="87" spans="1:40" ht="15" x14ac:dyDescent="0.25">
      <c r="A87" s="1"/>
      <c r="B87" s="1"/>
      <c r="C87" s="1"/>
      <c r="D87" s="1"/>
      <c r="E87" s="1"/>
      <c r="F87" s="1"/>
      <c r="G87" s="1"/>
      <c r="H87" s="1"/>
      <c r="I87" s="1"/>
      <c r="O87" s="1"/>
      <c r="P87" s="1"/>
      <c r="AC87" s="1"/>
      <c r="AD87" s="1"/>
      <c r="AM87" s="1"/>
      <c r="AN87" s="1"/>
    </row>
    <row r="88" spans="1:40" ht="15" x14ac:dyDescent="0.25">
      <c r="A88" s="1"/>
      <c r="B88" s="1"/>
      <c r="C88" s="1"/>
      <c r="D88" s="1"/>
      <c r="E88" s="1"/>
      <c r="F88" s="1"/>
      <c r="G88" s="1"/>
      <c r="H88" s="1"/>
      <c r="I88" s="1"/>
      <c r="O88" s="1"/>
      <c r="P88" s="1"/>
      <c r="AC88" s="1"/>
      <c r="AD88" s="1"/>
      <c r="AM88" s="1"/>
      <c r="AN88" s="1"/>
    </row>
    <row r="89" spans="1:40" ht="15" x14ac:dyDescent="0.25">
      <c r="A89" s="1"/>
      <c r="B89" s="1"/>
      <c r="C89" s="1"/>
      <c r="D89" s="1"/>
      <c r="E89" s="1"/>
      <c r="F89" s="1"/>
      <c r="G89" s="1"/>
      <c r="H89" s="1"/>
      <c r="I89" s="1"/>
      <c r="O89" s="1"/>
      <c r="P89" s="1"/>
      <c r="AC89" s="1"/>
      <c r="AD89" s="1"/>
      <c r="AM89" s="1"/>
      <c r="AN89" s="1"/>
    </row>
    <row r="90" spans="1:40" ht="15" x14ac:dyDescent="0.25">
      <c r="A90" s="1"/>
      <c r="B90" s="1"/>
      <c r="C90" s="1"/>
      <c r="D90" s="1"/>
      <c r="E90" s="1"/>
      <c r="F90" s="1"/>
      <c r="G90" s="1"/>
      <c r="H90" s="1"/>
      <c r="I90" s="1"/>
      <c r="O90" s="1"/>
      <c r="P90" s="1"/>
      <c r="AC90" s="1"/>
      <c r="AD90" s="1"/>
      <c r="AM90" s="1"/>
      <c r="AN90" s="1"/>
    </row>
    <row r="91" spans="1:40" ht="15" x14ac:dyDescent="0.25">
      <c r="A91" s="1"/>
      <c r="B91" s="1"/>
      <c r="C91" s="1"/>
      <c r="D91" s="1"/>
      <c r="E91" s="1"/>
      <c r="F91" s="1"/>
      <c r="G91" s="1"/>
      <c r="H91" s="1"/>
      <c r="I91" s="1"/>
      <c r="O91" s="1"/>
      <c r="P91" s="1"/>
      <c r="AC91" s="1"/>
      <c r="AD91" s="1"/>
      <c r="AM91" s="1"/>
      <c r="AN91" s="1"/>
    </row>
    <row r="92" spans="1:40" ht="15" x14ac:dyDescent="0.25">
      <c r="A92" s="1"/>
      <c r="B92" s="1"/>
      <c r="C92" s="1"/>
      <c r="D92" s="1"/>
      <c r="E92" s="1"/>
      <c r="F92" s="1"/>
      <c r="G92" s="1"/>
      <c r="H92" s="1"/>
      <c r="I92" s="1"/>
      <c r="O92" s="1"/>
      <c r="P92" s="1"/>
      <c r="AC92" s="1"/>
      <c r="AD92" s="1"/>
      <c r="AM92" s="1"/>
      <c r="AN92" s="1"/>
    </row>
    <row r="93" spans="1:40" ht="15" x14ac:dyDescent="0.25">
      <c r="A93" s="1"/>
      <c r="B93" s="1"/>
      <c r="C93" s="1"/>
      <c r="D93" s="1"/>
      <c r="E93" s="1"/>
      <c r="F93" s="1"/>
      <c r="G93" s="1"/>
      <c r="H93" s="1"/>
      <c r="I93" s="1"/>
      <c r="O93" s="1"/>
      <c r="P93" s="1"/>
      <c r="AC93" s="1"/>
      <c r="AD93" s="1"/>
      <c r="AM93" s="1"/>
      <c r="AN93" s="1"/>
    </row>
    <row r="94" spans="1:40" ht="15" x14ac:dyDescent="0.25">
      <c r="A94" s="1"/>
      <c r="B94" s="1"/>
      <c r="C94" s="1"/>
      <c r="D94" s="1"/>
      <c r="E94" s="1"/>
      <c r="F94" s="1"/>
      <c r="G94" s="1"/>
      <c r="H94" s="1"/>
      <c r="I94" s="1"/>
      <c r="O94" s="1"/>
      <c r="P94" s="1"/>
      <c r="AC94" s="1"/>
      <c r="AD94" s="1"/>
      <c r="AM94" s="1"/>
      <c r="AN94" s="1"/>
    </row>
    <row r="95" spans="1:40" ht="15" x14ac:dyDescent="0.25">
      <c r="A95" s="1"/>
      <c r="B95" s="1"/>
      <c r="C95" s="1"/>
      <c r="D95" s="1"/>
      <c r="E95" s="1"/>
      <c r="F95" s="1"/>
      <c r="G95" s="1"/>
      <c r="H95" s="1"/>
      <c r="I95" s="1"/>
      <c r="O95" s="1"/>
      <c r="P95" s="1"/>
      <c r="AC95" s="1"/>
      <c r="AD95" s="1"/>
      <c r="AM95" s="1"/>
      <c r="AN95" s="1"/>
    </row>
    <row r="96" spans="1:40" ht="15" x14ac:dyDescent="0.25">
      <c r="A96" s="1"/>
      <c r="B96" s="1"/>
      <c r="C96" s="1"/>
      <c r="D96" s="1"/>
      <c r="E96" s="1"/>
      <c r="F96" s="1"/>
      <c r="G96" s="1"/>
      <c r="H96" s="1"/>
      <c r="I96" s="1"/>
      <c r="O96" s="1"/>
      <c r="P96" s="1"/>
      <c r="AC96" s="1"/>
      <c r="AD96" s="1"/>
      <c r="AM96" s="1"/>
      <c r="AN96" s="1"/>
    </row>
    <row r="97" spans="1:40" ht="15" x14ac:dyDescent="0.25">
      <c r="A97" s="1"/>
      <c r="B97" s="1"/>
      <c r="C97" s="1"/>
      <c r="D97" s="1"/>
      <c r="E97" s="1"/>
      <c r="F97" s="1"/>
      <c r="G97" s="1"/>
      <c r="H97" s="1"/>
      <c r="I97" s="1"/>
      <c r="O97" s="1"/>
      <c r="P97" s="1"/>
      <c r="AC97" s="1"/>
      <c r="AD97" s="1"/>
      <c r="AM97" s="1"/>
      <c r="AN97" s="1"/>
    </row>
    <row r="98" spans="1:40" ht="15" x14ac:dyDescent="0.25">
      <c r="A98" s="1"/>
      <c r="B98" s="1"/>
      <c r="C98" s="1"/>
      <c r="D98" s="1"/>
      <c r="E98" s="1"/>
      <c r="F98" s="1"/>
      <c r="G98" s="1"/>
      <c r="H98" s="1"/>
      <c r="I98" s="1"/>
      <c r="O98" s="1"/>
      <c r="P98" s="1"/>
      <c r="AC98" s="1"/>
      <c r="AD98" s="1"/>
      <c r="AM98" s="1"/>
      <c r="AN98" s="1"/>
    </row>
    <row r="99" spans="1:40" ht="15" x14ac:dyDescent="0.25">
      <c r="A99" s="1"/>
      <c r="B99" s="1"/>
      <c r="C99" s="1"/>
      <c r="D99" s="1"/>
      <c r="E99" s="1"/>
      <c r="F99" s="1"/>
      <c r="G99" s="1"/>
      <c r="H99" s="1"/>
      <c r="I99" s="1"/>
      <c r="O99" s="1"/>
      <c r="P99" s="1"/>
      <c r="AC99" s="1"/>
      <c r="AD99" s="1"/>
      <c r="AM99" s="1"/>
      <c r="AN99" s="1"/>
    </row>
    <row r="100" spans="1:40" ht="15" x14ac:dyDescent="0.25">
      <c r="A100" s="1"/>
      <c r="B100" s="1"/>
      <c r="C100" s="1"/>
      <c r="D100" s="1"/>
      <c r="E100" s="1"/>
      <c r="F100" s="1"/>
      <c r="G100" s="1"/>
      <c r="H100" s="1"/>
      <c r="I100" s="1"/>
      <c r="O100" s="1"/>
      <c r="P100" s="1"/>
      <c r="AC100" s="1"/>
      <c r="AD100" s="1"/>
      <c r="AM100" s="1"/>
      <c r="AN100" s="1"/>
    </row>
    <row r="101" spans="1:40" ht="15" x14ac:dyDescent="0.25">
      <c r="A101" s="1"/>
      <c r="B101" s="1"/>
      <c r="C101" s="1"/>
      <c r="D101" s="1"/>
      <c r="E101" s="1"/>
      <c r="F101" s="1"/>
      <c r="G101" s="1"/>
      <c r="H101" s="1"/>
      <c r="I101" s="1"/>
      <c r="O101" s="1"/>
      <c r="P101" s="1"/>
      <c r="AC101" s="1"/>
      <c r="AD101" s="1"/>
      <c r="AM101" s="1"/>
      <c r="AN101" s="1"/>
    </row>
    <row r="102" spans="1:40" ht="15" x14ac:dyDescent="0.25">
      <c r="A102" s="1"/>
      <c r="B102" s="1"/>
      <c r="C102" s="1"/>
      <c r="D102" s="1"/>
      <c r="E102" s="1"/>
      <c r="F102" s="1"/>
      <c r="G102" s="1"/>
      <c r="H102" s="1"/>
      <c r="I102" s="1"/>
      <c r="O102" s="1"/>
      <c r="P102" s="1"/>
      <c r="AC102" s="1"/>
      <c r="AD102" s="1"/>
      <c r="AM102" s="1"/>
      <c r="AN102" s="1"/>
    </row>
    <row r="103" spans="1:40" ht="15" x14ac:dyDescent="0.25">
      <c r="A103" s="1"/>
      <c r="B103" s="1"/>
      <c r="C103" s="1"/>
      <c r="D103" s="1"/>
      <c r="E103" s="1"/>
      <c r="F103" s="1"/>
      <c r="G103" s="1"/>
      <c r="H103" s="1"/>
      <c r="I103" s="1"/>
      <c r="O103" s="1"/>
      <c r="P103" s="1"/>
      <c r="AC103" s="1"/>
      <c r="AD103" s="1"/>
      <c r="AM103" s="1"/>
      <c r="AN103" s="1"/>
    </row>
    <row r="104" spans="1:40" ht="15" x14ac:dyDescent="0.25">
      <c r="A104" s="1"/>
      <c r="B104" s="1"/>
      <c r="C104" s="1"/>
      <c r="D104" s="1"/>
      <c r="E104" s="1"/>
      <c r="F104" s="1"/>
      <c r="G104" s="1"/>
      <c r="H104" s="1"/>
      <c r="I104" s="1"/>
      <c r="O104" s="1"/>
      <c r="P104" s="1"/>
      <c r="AC104" s="1"/>
      <c r="AD104" s="1"/>
      <c r="AM104" s="1"/>
      <c r="AN104" s="1"/>
    </row>
    <row r="105" spans="1:40" ht="15" x14ac:dyDescent="0.25">
      <c r="A105" s="1"/>
      <c r="B105" s="1"/>
      <c r="C105" s="1"/>
      <c r="D105" s="1"/>
      <c r="E105" s="1"/>
      <c r="F105" s="1"/>
      <c r="G105" s="1"/>
      <c r="H105" s="1"/>
      <c r="I105" s="1"/>
      <c r="O105" s="1"/>
      <c r="P105" s="1"/>
      <c r="AC105" s="1"/>
      <c r="AD105" s="1"/>
      <c r="AM105" s="1"/>
      <c r="AN105" s="1"/>
    </row>
    <row r="106" spans="1:40" ht="15" x14ac:dyDescent="0.25">
      <c r="A106" s="1"/>
      <c r="B106" s="1"/>
      <c r="C106" s="1"/>
      <c r="D106" s="1"/>
      <c r="E106" s="1"/>
      <c r="F106" s="1"/>
      <c r="G106" s="1"/>
      <c r="H106" s="1"/>
      <c r="I106" s="1"/>
      <c r="O106" s="1"/>
      <c r="P106" s="1"/>
      <c r="AC106" s="1"/>
      <c r="AD106" s="1"/>
      <c r="AM106" s="1"/>
      <c r="AN106" s="1"/>
    </row>
    <row r="107" spans="1:40" ht="15" x14ac:dyDescent="0.25">
      <c r="A107" s="1"/>
      <c r="B107" s="1"/>
      <c r="C107" s="1"/>
      <c r="D107" s="1"/>
      <c r="E107" s="1"/>
      <c r="F107" s="1"/>
      <c r="G107" s="1"/>
      <c r="H107" s="1"/>
      <c r="I107" s="1"/>
      <c r="O107" s="1"/>
      <c r="P107" s="1"/>
      <c r="AC107" s="1"/>
      <c r="AD107" s="1"/>
      <c r="AM107" s="1"/>
      <c r="AN107" s="1"/>
    </row>
    <row r="108" spans="1:40" ht="15" x14ac:dyDescent="0.25">
      <c r="A108" s="1"/>
      <c r="B108" s="1"/>
      <c r="C108" s="1"/>
      <c r="D108" s="1"/>
      <c r="E108" s="1"/>
      <c r="F108" s="1"/>
      <c r="G108" s="1"/>
      <c r="H108" s="1"/>
      <c r="I108" s="1"/>
      <c r="O108" s="1"/>
      <c r="P108" s="1"/>
      <c r="AC108" s="1"/>
      <c r="AD108" s="1"/>
      <c r="AM108" s="1"/>
      <c r="AN108" s="1"/>
    </row>
    <row r="109" spans="1:40" ht="15" x14ac:dyDescent="0.25">
      <c r="A109" s="1"/>
      <c r="B109" s="1"/>
      <c r="C109" s="1"/>
      <c r="D109" s="1"/>
      <c r="E109" s="1"/>
      <c r="F109" s="1"/>
      <c r="G109" s="1"/>
      <c r="H109" s="1"/>
      <c r="I109" s="1"/>
      <c r="O109" s="1"/>
      <c r="P109" s="1"/>
      <c r="AC109" s="1"/>
      <c r="AD109" s="1"/>
      <c r="AM109" s="1"/>
      <c r="AN109" s="1"/>
    </row>
    <row r="110" spans="1:40" ht="15" x14ac:dyDescent="0.25">
      <c r="A110" s="1"/>
      <c r="B110" s="1"/>
      <c r="C110" s="1"/>
      <c r="D110" s="1"/>
      <c r="E110" s="1"/>
      <c r="F110" s="1"/>
      <c r="G110" s="1"/>
      <c r="H110" s="1"/>
      <c r="I110" s="1"/>
      <c r="O110" s="1"/>
      <c r="P110" s="1"/>
      <c r="AC110" s="1"/>
      <c r="AD110" s="1"/>
      <c r="AM110" s="1"/>
      <c r="AN110" s="1"/>
    </row>
    <row r="111" spans="1:40" ht="15" x14ac:dyDescent="0.25">
      <c r="A111" s="1"/>
      <c r="B111" s="1"/>
      <c r="C111" s="1"/>
      <c r="D111" s="1"/>
      <c r="E111" s="1"/>
      <c r="F111" s="1"/>
      <c r="G111" s="1"/>
      <c r="H111" s="1"/>
      <c r="I111" s="1"/>
      <c r="O111" s="1"/>
      <c r="P111" s="1"/>
      <c r="AC111" s="1"/>
      <c r="AD111" s="1"/>
      <c r="AM111" s="1"/>
      <c r="AN111" s="1"/>
    </row>
    <row r="112" spans="1:40" ht="15" x14ac:dyDescent="0.25">
      <c r="A112" s="1"/>
      <c r="B112" s="1"/>
      <c r="C112" s="1"/>
      <c r="D112" s="1"/>
      <c r="E112" s="1"/>
      <c r="F112" s="1"/>
      <c r="G112" s="1"/>
      <c r="H112" s="1"/>
      <c r="I112" s="1"/>
      <c r="O112" s="1"/>
      <c r="P112" s="1"/>
      <c r="AC112" s="1"/>
      <c r="AD112" s="1"/>
      <c r="AM112" s="1"/>
      <c r="AN112" s="1"/>
    </row>
    <row r="113" spans="1:40" ht="15" x14ac:dyDescent="0.25">
      <c r="A113" s="1"/>
      <c r="B113" s="1"/>
      <c r="C113" s="1"/>
      <c r="D113" s="1"/>
      <c r="E113" s="1"/>
      <c r="F113" s="1"/>
      <c r="G113" s="1"/>
      <c r="H113" s="1"/>
      <c r="I113" s="1"/>
      <c r="O113" s="1"/>
      <c r="P113" s="1"/>
      <c r="AC113" s="1"/>
      <c r="AD113" s="1"/>
      <c r="AM113" s="1"/>
      <c r="AN113" s="1"/>
    </row>
    <row r="114" spans="1:40" ht="15" x14ac:dyDescent="0.25">
      <c r="A114" s="1"/>
      <c r="B114" s="1"/>
      <c r="C114" s="1"/>
      <c r="D114" s="1"/>
      <c r="E114" s="1"/>
      <c r="F114" s="1"/>
      <c r="G114" s="1"/>
      <c r="H114" s="1"/>
      <c r="I114" s="1"/>
      <c r="O114" s="1"/>
      <c r="P114" s="1"/>
      <c r="AC114" s="1"/>
      <c r="AD114" s="1"/>
      <c r="AM114" s="1"/>
      <c r="AN114" s="1"/>
    </row>
    <row r="115" spans="1:40" ht="15" x14ac:dyDescent="0.25">
      <c r="A115" s="1"/>
      <c r="B115" s="1"/>
      <c r="C115" s="1"/>
      <c r="D115" s="1"/>
      <c r="E115" s="1"/>
      <c r="F115" s="1"/>
      <c r="G115" s="1"/>
      <c r="H115" s="1"/>
      <c r="I115" s="1"/>
      <c r="O115" s="1"/>
      <c r="P115" s="1"/>
      <c r="AC115" s="1"/>
      <c r="AD115" s="1"/>
      <c r="AM115" s="1"/>
      <c r="AN115" s="1"/>
    </row>
    <row r="116" spans="1:40" ht="15" x14ac:dyDescent="0.25">
      <c r="A116" s="1"/>
      <c r="B116" s="1"/>
      <c r="C116" s="1"/>
      <c r="D116" s="1"/>
      <c r="E116" s="1"/>
      <c r="F116" s="1"/>
      <c r="G116" s="1"/>
      <c r="H116" s="1"/>
      <c r="I116" s="1"/>
      <c r="O116" s="1"/>
      <c r="P116" s="1"/>
      <c r="AC116" s="1"/>
      <c r="AD116" s="1"/>
      <c r="AM116" s="1"/>
      <c r="AN116" s="1"/>
    </row>
    <row r="117" spans="1:40" ht="15" x14ac:dyDescent="0.25">
      <c r="A117" s="1"/>
      <c r="B117" s="1"/>
      <c r="C117" s="1"/>
      <c r="D117" s="1"/>
      <c r="E117" s="1"/>
      <c r="F117" s="1"/>
      <c r="G117" s="1"/>
      <c r="H117" s="1"/>
      <c r="I117" s="1"/>
      <c r="O117" s="1"/>
      <c r="P117" s="1"/>
      <c r="AC117" s="1"/>
      <c r="AD117" s="1"/>
      <c r="AM117" s="1"/>
      <c r="AN117" s="1"/>
    </row>
    <row r="118" spans="1:40" ht="15" x14ac:dyDescent="0.25">
      <c r="A118" s="1"/>
      <c r="B118" s="1"/>
      <c r="C118" s="1"/>
      <c r="D118" s="1"/>
      <c r="E118" s="1"/>
      <c r="F118" s="1"/>
      <c r="G118" s="1"/>
      <c r="H118" s="1"/>
      <c r="I118" s="1"/>
      <c r="O118" s="1"/>
      <c r="P118" s="1"/>
      <c r="AC118" s="1"/>
      <c r="AD118" s="1"/>
      <c r="AM118" s="1"/>
      <c r="AN118" s="1"/>
    </row>
    <row r="119" spans="1:40" ht="15" x14ac:dyDescent="0.25">
      <c r="A119" s="1"/>
      <c r="B119" s="1"/>
      <c r="C119" s="1"/>
      <c r="D119" s="1"/>
      <c r="E119" s="1"/>
      <c r="F119" s="1"/>
      <c r="G119" s="1"/>
      <c r="H119" s="1"/>
      <c r="I119" s="1"/>
      <c r="O119" s="1"/>
      <c r="P119" s="1"/>
      <c r="AC119" s="1"/>
      <c r="AD119" s="1"/>
      <c r="AM119" s="1"/>
      <c r="AN119" s="1"/>
    </row>
    <row r="120" spans="1:40" ht="15" x14ac:dyDescent="0.25">
      <c r="A120" s="1"/>
      <c r="B120" s="1"/>
      <c r="C120" s="1"/>
      <c r="D120" s="1"/>
      <c r="E120" s="1"/>
      <c r="F120" s="1"/>
      <c r="G120" s="1"/>
      <c r="H120" s="1"/>
      <c r="I120" s="1"/>
      <c r="O120" s="1"/>
      <c r="P120" s="1"/>
      <c r="AC120" s="1"/>
      <c r="AD120" s="1"/>
      <c r="AM120" s="1"/>
      <c r="AN120" s="1"/>
    </row>
    <row r="121" spans="1:40" ht="15" x14ac:dyDescent="0.25">
      <c r="A121" s="1"/>
      <c r="B121" s="1"/>
      <c r="C121" s="1"/>
      <c r="D121" s="1"/>
      <c r="E121" s="1"/>
      <c r="F121" s="1"/>
      <c r="G121" s="1"/>
      <c r="H121" s="1"/>
      <c r="I121" s="1"/>
      <c r="O121" s="1"/>
      <c r="P121" s="1"/>
      <c r="AC121" s="1"/>
      <c r="AD121" s="1"/>
      <c r="AM121" s="1"/>
      <c r="AN121" s="1"/>
    </row>
    <row r="122" spans="1:40" ht="15" x14ac:dyDescent="0.25">
      <c r="A122" s="1"/>
      <c r="B122" s="1"/>
      <c r="C122" s="1"/>
      <c r="D122" s="1"/>
      <c r="E122" s="1"/>
      <c r="F122" s="1"/>
      <c r="G122" s="1"/>
      <c r="H122" s="1"/>
      <c r="I122" s="1"/>
      <c r="O122" s="1"/>
      <c r="P122" s="1"/>
      <c r="AC122" s="1"/>
      <c r="AD122" s="1"/>
      <c r="AM122" s="1"/>
      <c r="AN122" s="1"/>
    </row>
    <row r="123" spans="1:40" ht="15" x14ac:dyDescent="0.25">
      <c r="A123" s="1"/>
      <c r="B123" s="1"/>
      <c r="C123" s="1"/>
      <c r="D123" s="1"/>
      <c r="E123" s="1"/>
      <c r="F123" s="1"/>
      <c r="G123" s="1"/>
      <c r="H123" s="1"/>
      <c r="I123" s="1"/>
      <c r="O123" s="1"/>
      <c r="P123" s="1"/>
      <c r="AC123" s="1"/>
      <c r="AD123" s="1"/>
      <c r="AM123" s="1"/>
      <c r="AN123" s="1"/>
    </row>
    <row r="124" spans="1:40" ht="15" x14ac:dyDescent="0.25">
      <c r="A124" s="1"/>
      <c r="B124" s="1"/>
      <c r="C124" s="1"/>
      <c r="D124" s="1"/>
      <c r="E124" s="1"/>
      <c r="F124" s="1"/>
      <c r="G124" s="1"/>
      <c r="H124" s="1"/>
      <c r="I124" s="1"/>
      <c r="O124" s="1"/>
      <c r="P124" s="1"/>
      <c r="AC124" s="1"/>
      <c r="AD124" s="1"/>
      <c r="AM124" s="1"/>
      <c r="AN124" s="1"/>
    </row>
    <row r="125" spans="1:40" ht="15" x14ac:dyDescent="0.25">
      <c r="A125" s="1"/>
      <c r="B125" s="1"/>
      <c r="C125" s="1"/>
      <c r="D125" s="1"/>
      <c r="E125" s="1"/>
      <c r="F125" s="1"/>
      <c r="G125" s="1"/>
      <c r="H125" s="1"/>
      <c r="I125" s="1"/>
      <c r="O125" s="1"/>
      <c r="P125" s="1"/>
      <c r="AC125" s="1"/>
      <c r="AD125" s="1"/>
      <c r="AM125" s="1"/>
      <c r="AN125" s="1"/>
    </row>
    <row r="126" spans="1:40" ht="15" x14ac:dyDescent="0.25">
      <c r="A126" s="1"/>
      <c r="B126" s="1"/>
      <c r="C126" s="1"/>
      <c r="D126" s="1"/>
      <c r="E126" s="1"/>
      <c r="F126" s="1"/>
      <c r="G126" s="1"/>
      <c r="H126" s="1"/>
      <c r="I126" s="1"/>
      <c r="O126" s="1"/>
      <c r="P126" s="1"/>
      <c r="AC126" s="1"/>
      <c r="AD126" s="1"/>
      <c r="AM126" s="1"/>
      <c r="AN126" s="1"/>
    </row>
    <row r="127" spans="1:40" ht="15" x14ac:dyDescent="0.25">
      <c r="A127" s="1"/>
      <c r="B127" s="1"/>
      <c r="C127" s="1"/>
      <c r="D127" s="1"/>
      <c r="E127" s="1"/>
      <c r="F127" s="1"/>
      <c r="G127" s="1"/>
      <c r="H127" s="1"/>
      <c r="I127" s="1"/>
      <c r="O127" s="1"/>
      <c r="P127" s="1"/>
      <c r="AC127" s="1"/>
      <c r="AD127" s="1"/>
      <c r="AM127" s="1"/>
      <c r="AN127" s="1"/>
    </row>
    <row r="128" spans="1:40" ht="15" x14ac:dyDescent="0.25">
      <c r="A128" s="1"/>
      <c r="B128" s="1"/>
      <c r="C128" s="1"/>
      <c r="D128" s="1"/>
      <c r="E128" s="1"/>
      <c r="F128" s="1"/>
      <c r="G128" s="1"/>
      <c r="H128" s="1"/>
      <c r="I128" s="1"/>
      <c r="O128" s="1"/>
      <c r="P128" s="1"/>
      <c r="AC128" s="1"/>
      <c r="AD128" s="1"/>
      <c r="AM128" s="1"/>
      <c r="AN128" s="1"/>
    </row>
    <row r="129" spans="1:40" ht="15" x14ac:dyDescent="0.25">
      <c r="A129" s="1"/>
      <c r="B129" s="1"/>
      <c r="C129" s="1"/>
      <c r="D129" s="1"/>
      <c r="E129" s="1"/>
      <c r="F129" s="1"/>
      <c r="G129" s="1"/>
      <c r="H129" s="1"/>
      <c r="I129" s="1"/>
      <c r="O129" s="1"/>
      <c r="P129" s="1"/>
      <c r="AC129" s="1"/>
      <c r="AD129" s="1"/>
      <c r="AM129" s="1"/>
      <c r="AN129" s="1"/>
    </row>
    <row r="130" spans="1:40" ht="15" x14ac:dyDescent="0.25">
      <c r="A130" s="1"/>
      <c r="B130" s="1"/>
      <c r="C130" s="1"/>
      <c r="D130" s="1"/>
      <c r="E130" s="1"/>
      <c r="F130" s="1"/>
      <c r="G130" s="1"/>
      <c r="H130" s="1"/>
      <c r="I130" s="1"/>
      <c r="O130" s="1"/>
      <c r="P130" s="1"/>
      <c r="AC130" s="1"/>
      <c r="AD130" s="1"/>
      <c r="AM130" s="1"/>
      <c r="AN130" s="1"/>
    </row>
    <row r="131" spans="1:40" ht="15" x14ac:dyDescent="0.25">
      <c r="A131" s="1"/>
      <c r="B131" s="1"/>
      <c r="C131" s="1"/>
      <c r="D131" s="1"/>
      <c r="E131" s="1"/>
      <c r="F131" s="1"/>
      <c r="G131" s="1"/>
      <c r="H131" s="1"/>
      <c r="I131" s="1"/>
      <c r="O131" s="1"/>
      <c r="P131" s="1"/>
      <c r="AC131" s="1"/>
      <c r="AD131" s="1"/>
      <c r="AM131" s="1"/>
      <c r="AN131" s="1"/>
    </row>
    <row r="132" spans="1:40" ht="15" x14ac:dyDescent="0.25">
      <c r="A132" s="1"/>
      <c r="B132" s="1"/>
      <c r="C132" s="1"/>
      <c r="D132" s="1"/>
      <c r="E132" s="1"/>
      <c r="F132" s="1"/>
      <c r="G132" s="1"/>
      <c r="H132" s="1"/>
      <c r="I132" s="1"/>
      <c r="O132" s="1"/>
      <c r="P132" s="1"/>
      <c r="AC132" s="1"/>
      <c r="AD132" s="1"/>
      <c r="AM132" s="1"/>
      <c r="AN132" s="1"/>
    </row>
    <row r="133" spans="1:40" ht="15" x14ac:dyDescent="0.25">
      <c r="A133" s="1"/>
      <c r="B133" s="1"/>
      <c r="C133" s="1"/>
      <c r="D133" s="1"/>
      <c r="E133" s="1"/>
      <c r="F133" s="1"/>
      <c r="G133" s="1"/>
      <c r="H133" s="1"/>
      <c r="I133" s="1"/>
      <c r="O133" s="1"/>
      <c r="P133" s="1"/>
      <c r="AC133" s="1"/>
      <c r="AD133" s="1"/>
      <c r="AM133" s="1"/>
      <c r="AN133" s="1"/>
    </row>
    <row r="134" spans="1:40" ht="15" x14ac:dyDescent="0.25">
      <c r="A134" s="1"/>
      <c r="B134" s="1"/>
      <c r="C134" s="1"/>
      <c r="D134" s="1"/>
      <c r="E134" s="1"/>
      <c r="F134" s="1"/>
      <c r="G134" s="1"/>
      <c r="H134" s="1"/>
      <c r="I134" s="1"/>
      <c r="O134" s="1"/>
      <c r="P134" s="1"/>
      <c r="AC134" s="1"/>
      <c r="AD134" s="1"/>
      <c r="AM134" s="1"/>
      <c r="AN134" s="1"/>
    </row>
    <row r="135" spans="1:40" ht="15" x14ac:dyDescent="0.25">
      <c r="A135" s="1"/>
      <c r="B135" s="1"/>
      <c r="C135" s="1"/>
      <c r="D135" s="1"/>
      <c r="E135" s="1"/>
      <c r="F135" s="1"/>
      <c r="G135" s="1"/>
      <c r="H135" s="1"/>
      <c r="I135" s="1"/>
      <c r="O135" s="1"/>
      <c r="P135" s="1"/>
      <c r="AC135" s="1"/>
      <c r="AD135" s="1"/>
      <c r="AM135" s="1"/>
      <c r="AN135" s="1"/>
    </row>
    <row r="136" spans="1:40" ht="15" x14ac:dyDescent="0.25">
      <c r="A136" s="1"/>
      <c r="B136" s="1"/>
      <c r="C136" s="1"/>
      <c r="D136" s="1"/>
      <c r="E136" s="1"/>
      <c r="F136" s="1"/>
      <c r="G136" s="1"/>
      <c r="H136" s="1"/>
      <c r="I136" s="1"/>
      <c r="O136" s="1"/>
      <c r="P136" s="1"/>
      <c r="AC136" s="1"/>
      <c r="AD136" s="1"/>
      <c r="AM136" s="1"/>
      <c r="AN136" s="1"/>
    </row>
    <row r="137" spans="1:40" ht="15" x14ac:dyDescent="0.25">
      <c r="A137" s="1"/>
      <c r="B137" s="1"/>
      <c r="C137" s="1"/>
      <c r="D137" s="1"/>
      <c r="E137" s="1"/>
      <c r="F137" s="1"/>
      <c r="G137" s="1"/>
      <c r="H137" s="1"/>
      <c r="I137" s="1"/>
      <c r="O137" s="1"/>
      <c r="P137" s="1"/>
      <c r="AC137" s="1"/>
      <c r="AD137" s="1"/>
      <c r="AM137" s="1"/>
      <c r="AN137" s="1"/>
    </row>
    <row r="138" spans="1:40" ht="15" x14ac:dyDescent="0.25">
      <c r="A138" s="1"/>
      <c r="B138" s="1"/>
      <c r="C138" s="1"/>
      <c r="D138" s="1"/>
      <c r="E138" s="1"/>
      <c r="F138" s="1"/>
      <c r="G138" s="1"/>
      <c r="H138" s="1"/>
      <c r="I138" s="1"/>
      <c r="O138" s="1"/>
      <c r="P138" s="1"/>
      <c r="AC138" s="1"/>
      <c r="AD138" s="1"/>
      <c r="AM138" s="1"/>
      <c r="AN138" s="1"/>
    </row>
    <row r="139" spans="1:40" ht="15" x14ac:dyDescent="0.25">
      <c r="A139" s="1"/>
      <c r="B139" s="1"/>
      <c r="C139" s="1"/>
      <c r="D139" s="1"/>
      <c r="E139" s="1"/>
      <c r="F139" s="1"/>
      <c r="G139" s="1"/>
      <c r="H139" s="1"/>
      <c r="I139" s="1"/>
      <c r="O139" s="1"/>
      <c r="P139" s="1"/>
      <c r="AC139" s="1"/>
      <c r="AD139" s="1"/>
      <c r="AM139" s="1"/>
      <c r="AN139" s="1"/>
    </row>
    <row r="140" spans="1:40" ht="15" x14ac:dyDescent="0.25">
      <c r="A140" s="1"/>
      <c r="B140" s="1"/>
      <c r="C140" s="1"/>
      <c r="D140" s="1"/>
      <c r="E140" s="1"/>
      <c r="F140" s="1"/>
      <c r="G140" s="1"/>
      <c r="H140" s="1"/>
      <c r="I140" s="1"/>
      <c r="O140" s="1"/>
      <c r="P140" s="1"/>
      <c r="AC140" s="1"/>
      <c r="AD140" s="1"/>
      <c r="AM140" s="1"/>
      <c r="AN140" s="1"/>
    </row>
    <row r="141" spans="1:40" ht="15" x14ac:dyDescent="0.25">
      <c r="A141" s="1"/>
      <c r="B141" s="1"/>
      <c r="C141" s="1"/>
      <c r="D141" s="1"/>
      <c r="E141" s="1"/>
      <c r="F141" s="1"/>
      <c r="G141" s="1"/>
      <c r="H141" s="1"/>
      <c r="I141" s="1"/>
      <c r="O141" s="1"/>
      <c r="P141" s="1"/>
      <c r="AC141" s="1"/>
      <c r="AD141" s="1"/>
      <c r="AM141" s="1"/>
      <c r="AN141" s="1"/>
    </row>
    <row r="142" spans="1:40" ht="15" x14ac:dyDescent="0.25">
      <c r="A142" s="1"/>
      <c r="B142" s="1"/>
      <c r="C142" s="1"/>
      <c r="D142" s="1"/>
      <c r="E142" s="1"/>
      <c r="F142" s="1"/>
      <c r="G142" s="1"/>
      <c r="H142" s="1"/>
      <c r="I142" s="1"/>
      <c r="O142" s="1"/>
      <c r="P142" s="1"/>
      <c r="AC142" s="1"/>
      <c r="AD142" s="1"/>
      <c r="AM142" s="1"/>
      <c r="AN142" s="1"/>
    </row>
    <row r="143" spans="1:40" ht="15" x14ac:dyDescent="0.25">
      <c r="A143" s="1"/>
      <c r="B143" s="1"/>
      <c r="C143" s="1"/>
      <c r="D143" s="1"/>
      <c r="E143" s="1"/>
      <c r="F143" s="1"/>
      <c r="G143" s="1"/>
      <c r="H143" s="1"/>
      <c r="I143" s="1"/>
      <c r="O143" s="1"/>
      <c r="P143" s="1"/>
      <c r="AC143" s="1"/>
      <c r="AD143" s="1"/>
      <c r="AM143" s="1"/>
      <c r="AN143" s="1"/>
    </row>
    <row r="144" spans="1:40" ht="15" x14ac:dyDescent="0.25">
      <c r="A144" s="1"/>
      <c r="B144" s="1"/>
      <c r="C144" s="1"/>
      <c r="D144" s="1"/>
      <c r="E144" s="1"/>
      <c r="F144" s="1"/>
      <c r="G144" s="1"/>
      <c r="H144" s="1"/>
      <c r="I144" s="1"/>
      <c r="O144" s="1"/>
      <c r="P144" s="1"/>
      <c r="AC144" s="1"/>
      <c r="AD144" s="1"/>
      <c r="AM144" s="1"/>
      <c r="AN144" s="1"/>
    </row>
    <row r="145" spans="1:40" ht="15" x14ac:dyDescent="0.25">
      <c r="A145" s="1"/>
      <c r="B145" s="1"/>
      <c r="C145" s="1"/>
      <c r="D145" s="1"/>
      <c r="E145" s="1"/>
      <c r="F145" s="1"/>
      <c r="G145" s="1"/>
      <c r="H145" s="1"/>
      <c r="I145" s="1"/>
      <c r="O145" s="1"/>
      <c r="P145" s="1"/>
      <c r="AC145" s="1"/>
      <c r="AD145" s="1"/>
      <c r="AM145" s="1"/>
      <c r="AN145" s="1"/>
    </row>
    <row r="146" spans="1:40" ht="15" x14ac:dyDescent="0.25">
      <c r="A146" s="1"/>
      <c r="B146" s="1"/>
      <c r="C146" s="1"/>
      <c r="D146" s="1"/>
      <c r="E146" s="1"/>
      <c r="F146" s="1"/>
      <c r="G146" s="1"/>
      <c r="H146" s="1"/>
      <c r="I146" s="1"/>
      <c r="O146" s="1"/>
      <c r="P146" s="1"/>
      <c r="AC146" s="1"/>
      <c r="AD146" s="1"/>
      <c r="AM146" s="1"/>
      <c r="AN146" s="1"/>
    </row>
    <row r="147" spans="1:40" ht="15" x14ac:dyDescent="0.25">
      <c r="A147" s="1"/>
      <c r="B147" s="1"/>
      <c r="C147" s="1"/>
      <c r="D147" s="1"/>
      <c r="E147" s="1"/>
      <c r="F147" s="1"/>
      <c r="G147" s="1"/>
      <c r="H147" s="1"/>
      <c r="I147" s="1"/>
      <c r="O147" s="1"/>
      <c r="P147" s="1"/>
      <c r="AC147" s="1"/>
      <c r="AD147" s="1"/>
      <c r="AM147" s="1"/>
      <c r="AN147" s="1"/>
    </row>
    <row r="148" spans="1:40" ht="15" x14ac:dyDescent="0.25">
      <c r="A148" s="1"/>
      <c r="B148" s="1"/>
      <c r="C148" s="1"/>
      <c r="D148" s="1"/>
      <c r="E148" s="1"/>
      <c r="F148" s="1"/>
      <c r="G148" s="1"/>
      <c r="H148" s="1"/>
      <c r="I148" s="1"/>
      <c r="O148" s="1"/>
      <c r="P148" s="1"/>
      <c r="AC148" s="1"/>
      <c r="AD148" s="1"/>
      <c r="AM148" s="1"/>
      <c r="AN148" s="1"/>
    </row>
    <row r="149" spans="1:40" ht="15" x14ac:dyDescent="0.25">
      <c r="A149" s="1"/>
      <c r="B149" s="1"/>
      <c r="C149" s="1"/>
      <c r="D149" s="1"/>
      <c r="E149" s="1"/>
      <c r="F149" s="1"/>
      <c r="G149" s="1"/>
      <c r="H149" s="1"/>
      <c r="I149" s="1"/>
      <c r="O149" s="1"/>
      <c r="P149" s="1"/>
      <c r="AC149" s="1"/>
      <c r="AD149" s="1"/>
      <c r="AM149" s="1"/>
      <c r="AN149" s="1"/>
    </row>
    <row r="150" spans="1:40" ht="15" x14ac:dyDescent="0.25">
      <c r="A150" s="1"/>
      <c r="B150" s="1"/>
      <c r="C150" s="1"/>
      <c r="D150" s="1"/>
      <c r="E150" s="1"/>
      <c r="F150" s="1"/>
      <c r="G150" s="1"/>
      <c r="H150" s="1"/>
      <c r="I150" s="1"/>
      <c r="O150" s="1"/>
      <c r="P150" s="1"/>
      <c r="AC150" s="1"/>
      <c r="AD150" s="1"/>
      <c r="AM150" s="1"/>
      <c r="AN150" s="1"/>
    </row>
    <row r="151" spans="1:40" ht="15" x14ac:dyDescent="0.25">
      <c r="A151" s="1"/>
      <c r="B151" s="1"/>
      <c r="C151" s="1"/>
      <c r="D151" s="1"/>
      <c r="E151" s="1"/>
      <c r="F151" s="1"/>
      <c r="G151" s="1"/>
      <c r="H151" s="1"/>
      <c r="I151" s="1"/>
      <c r="O151" s="1"/>
      <c r="P151" s="1"/>
      <c r="AC151" s="1"/>
      <c r="AD151" s="1"/>
      <c r="AM151" s="1"/>
      <c r="AN151" s="1"/>
    </row>
    <row r="152" spans="1:40" ht="15" x14ac:dyDescent="0.25">
      <c r="A152" s="1"/>
      <c r="B152" s="1"/>
      <c r="C152" s="1"/>
      <c r="D152" s="1"/>
      <c r="E152" s="1"/>
      <c r="F152" s="1"/>
      <c r="G152" s="1"/>
      <c r="H152" s="1"/>
      <c r="I152" s="1"/>
      <c r="O152" s="1"/>
      <c r="P152" s="1"/>
      <c r="AC152" s="1"/>
      <c r="AD152" s="1"/>
      <c r="AM152" s="1"/>
      <c r="AN152" s="1"/>
    </row>
    <row r="153" spans="1:40" ht="15" x14ac:dyDescent="0.25">
      <c r="A153" s="1"/>
      <c r="B153" s="1"/>
      <c r="C153" s="1"/>
      <c r="D153" s="1"/>
      <c r="E153" s="1"/>
      <c r="F153" s="1"/>
      <c r="G153" s="1"/>
      <c r="H153" s="1"/>
      <c r="I153" s="1"/>
      <c r="O153" s="1"/>
      <c r="P153" s="1"/>
      <c r="AC153" s="1"/>
      <c r="AD153" s="1"/>
      <c r="AM153" s="1"/>
      <c r="AN153" s="1"/>
    </row>
    <row r="154" spans="1:40" ht="15" x14ac:dyDescent="0.25">
      <c r="A154" s="1"/>
      <c r="B154" s="1"/>
      <c r="C154" s="1"/>
      <c r="D154" s="1"/>
      <c r="E154" s="1"/>
      <c r="F154" s="1"/>
      <c r="G154" s="1"/>
      <c r="H154" s="1"/>
      <c r="I154" s="1"/>
      <c r="O154" s="1"/>
      <c r="P154" s="1"/>
      <c r="AC154" s="1"/>
      <c r="AD154" s="1"/>
      <c r="AM154" s="1"/>
      <c r="AN154" s="1"/>
    </row>
    <row r="155" spans="1:40" ht="15" x14ac:dyDescent="0.25">
      <c r="A155" s="1"/>
      <c r="B155" s="1"/>
      <c r="C155" s="1"/>
      <c r="D155" s="1"/>
      <c r="E155" s="1"/>
      <c r="F155" s="1"/>
      <c r="G155" s="1"/>
      <c r="H155" s="1"/>
      <c r="I155" s="1"/>
      <c r="O155" s="1"/>
      <c r="P155" s="1"/>
      <c r="AC155" s="1"/>
      <c r="AD155" s="1"/>
      <c r="AM155" s="1"/>
      <c r="AN155" s="1"/>
    </row>
    <row r="156" spans="1:40" ht="15" x14ac:dyDescent="0.25">
      <c r="A156" s="1"/>
      <c r="B156" s="1"/>
      <c r="C156" s="1"/>
      <c r="D156" s="1"/>
      <c r="E156" s="1"/>
      <c r="F156" s="1"/>
      <c r="G156" s="1"/>
      <c r="H156" s="1"/>
      <c r="I156" s="1"/>
      <c r="O156" s="1"/>
      <c r="P156" s="1"/>
      <c r="AC156" s="1"/>
      <c r="AD156" s="1"/>
      <c r="AM156" s="1"/>
      <c r="AN156" s="1"/>
    </row>
    <row r="157" spans="1:40" ht="15" x14ac:dyDescent="0.25">
      <c r="A157" s="1"/>
      <c r="B157" s="1"/>
      <c r="C157" s="1"/>
      <c r="D157" s="1"/>
      <c r="E157" s="1"/>
      <c r="F157" s="1"/>
      <c r="G157" s="1"/>
      <c r="H157" s="1"/>
      <c r="I157" s="1"/>
      <c r="O157" s="1"/>
      <c r="P157" s="1"/>
      <c r="AC157" s="1"/>
      <c r="AD157" s="1"/>
      <c r="AM157" s="1"/>
      <c r="AN157" s="1"/>
    </row>
    <row r="158" spans="1:40" ht="15" x14ac:dyDescent="0.25">
      <c r="A158" s="1"/>
      <c r="B158" s="1"/>
      <c r="C158" s="1"/>
      <c r="D158" s="1"/>
      <c r="E158" s="1"/>
      <c r="F158" s="1"/>
      <c r="G158" s="1"/>
      <c r="H158" s="1"/>
      <c r="I158" s="1"/>
      <c r="O158" s="1"/>
      <c r="P158" s="1"/>
      <c r="AC158" s="1"/>
      <c r="AD158" s="1"/>
      <c r="AM158" s="1"/>
      <c r="AN158" s="1"/>
    </row>
    <row r="159" spans="1:40" ht="15" x14ac:dyDescent="0.25">
      <c r="A159" s="1"/>
      <c r="B159" s="1"/>
      <c r="C159" s="1"/>
      <c r="D159" s="1"/>
      <c r="E159" s="1"/>
      <c r="F159" s="1"/>
      <c r="G159" s="1"/>
      <c r="H159" s="1"/>
      <c r="I159" s="1"/>
      <c r="O159" s="1"/>
      <c r="P159" s="1"/>
      <c r="AC159" s="1"/>
      <c r="AD159" s="1"/>
      <c r="AM159" s="1"/>
      <c r="AN159" s="1"/>
    </row>
    <row r="160" spans="1:40" ht="15" x14ac:dyDescent="0.25">
      <c r="A160" s="1"/>
      <c r="B160" s="1"/>
      <c r="C160" s="1"/>
      <c r="D160" s="1"/>
      <c r="E160" s="1"/>
      <c r="F160" s="1"/>
      <c r="G160" s="1"/>
      <c r="H160" s="1"/>
      <c r="I160" s="1"/>
      <c r="O160" s="1"/>
      <c r="P160" s="1"/>
      <c r="AC160" s="1"/>
      <c r="AD160" s="1"/>
      <c r="AM160" s="1"/>
      <c r="AN160" s="1"/>
    </row>
    <row r="161" spans="1:40" ht="15" x14ac:dyDescent="0.25">
      <c r="A161" s="1"/>
      <c r="B161" s="1"/>
      <c r="C161" s="1"/>
      <c r="D161" s="1"/>
      <c r="E161" s="1"/>
      <c r="F161" s="1"/>
      <c r="G161" s="1"/>
      <c r="H161" s="1"/>
      <c r="I161" s="1"/>
      <c r="O161" s="1"/>
      <c r="P161" s="1"/>
      <c r="AC161" s="1"/>
      <c r="AD161" s="1"/>
      <c r="AM161" s="1"/>
      <c r="AN161" s="1"/>
    </row>
    <row r="162" spans="1:40" ht="15" x14ac:dyDescent="0.25">
      <c r="A162" s="1"/>
      <c r="B162" s="1"/>
      <c r="C162" s="1"/>
      <c r="D162" s="1"/>
      <c r="E162" s="1"/>
      <c r="F162" s="1"/>
      <c r="G162" s="1"/>
      <c r="H162" s="1"/>
      <c r="I162" s="1"/>
      <c r="O162" s="1"/>
      <c r="P162" s="1"/>
      <c r="AC162" s="1"/>
      <c r="AD162" s="1"/>
      <c r="AM162" s="1"/>
      <c r="AN162" s="1"/>
    </row>
    <row r="163" spans="1:40" ht="15" x14ac:dyDescent="0.25">
      <c r="A163" s="1"/>
      <c r="B163" s="1"/>
      <c r="C163" s="1"/>
      <c r="D163" s="1"/>
      <c r="E163" s="1"/>
      <c r="F163" s="1"/>
      <c r="G163" s="1"/>
      <c r="H163" s="1"/>
      <c r="I163" s="1"/>
      <c r="O163" s="1"/>
      <c r="P163" s="1"/>
      <c r="AC163" s="1"/>
      <c r="AD163" s="1"/>
      <c r="AM163" s="1"/>
      <c r="AN163" s="1"/>
    </row>
    <row r="164" spans="1:40" ht="15" x14ac:dyDescent="0.25">
      <c r="A164" s="1"/>
      <c r="B164" s="1"/>
      <c r="C164" s="1"/>
      <c r="D164" s="1"/>
      <c r="E164" s="1"/>
      <c r="F164" s="1"/>
      <c r="G164" s="1"/>
      <c r="H164" s="1"/>
      <c r="I164" s="1"/>
      <c r="O164" s="1"/>
      <c r="P164" s="1"/>
      <c r="AC164" s="1"/>
      <c r="AD164" s="1"/>
      <c r="AM164" s="1"/>
      <c r="AN164" s="1"/>
    </row>
    <row r="165" spans="1:40" ht="15" x14ac:dyDescent="0.25">
      <c r="A165" s="1"/>
      <c r="B165" s="1"/>
      <c r="C165" s="1"/>
      <c r="D165" s="1"/>
      <c r="E165" s="1"/>
      <c r="F165" s="1"/>
      <c r="G165" s="1"/>
      <c r="H165" s="1"/>
      <c r="I165" s="1"/>
      <c r="O165" s="1"/>
      <c r="P165" s="1"/>
      <c r="AC165" s="1"/>
      <c r="AD165" s="1"/>
      <c r="AM165" s="1"/>
      <c r="AN165" s="1"/>
    </row>
    <row r="166" spans="1:40" ht="15" x14ac:dyDescent="0.25">
      <c r="A166" s="1"/>
      <c r="B166" s="1"/>
      <c r="C166" s="1"/>
      <c r="D166" s="1"/>
      <c r="E166" s="1"/>
      <c r="F166" s="1"/>
      <c r="G166" s="1"/>
      <c r="H166" s="1"/>
      <c r="I166" s="1"/>
      <c r="O166" s="1"/>
      <c r="P166" s="1"/>
      <c r="AC166" s="1"/>
      <c r="AD166" s="1"/>
      <c r="AM166" s="1"/>
      <c r="AN166" s="1"/>
    </row>
    <row r="167" spans="1:40" ht="15" x14ac:dyDescent="0.25">
      <c r="A167" s="1"/>
      <c r="B167" s="1"/>
      <c r="C167" s="1"/>
      <c r="D167" s="1"/>
      <c r="E167" s="1"/>
      <c r="F167" s="1"/>
      <c r="G167" s="1"/>
      <c r="H167" s="1"/>
      <c r="I167" s="1"/>
      <c r="O167" s="1"/>
      <c r="P167" s="1"/>
      <c r="AC167" s="1"/>
      <c r="AD167" s="1"/>
      <c r="AM167" s="1"/>
      <c r="AN167" s="1"/>
    </row>
    <row r="168" spans="1:40" ht="15" x14ac:dyDescent="0.25">
      <c r="A168" s="1"/>
      <c r="B168" s="1"/>
      <c r="C168" s="1"/>
      <c r="D168" s="1"/>
      <c r="E168" s="1"/>
      <c r="F168" s="1"/>
      <c r="G168" s="1"/>
      <c r="H168" s="1"/>
      <c r="I168" s="1"/>
      <c r="O168" s="1"/>
      <c r="P168" s="1"/>
      <c r="AC168" s="1"/>
      <c r="AD168" s="1"/>
      <c r="AM168" s="1"/>
      <c r="AN168" s="1"/>
    </row>
    <row r="169" spans="1:40" ht="15" x14ac:dyDescent="0.25">
      <c r="A169" s="1"/>
      <c r="B169" s="1"/>
      <c r="C169" s="1"/>
      <c r="D169" s="1"/>
      <c r="E169" s="1"/>
      <c r="F169" s="1"/>
      <c r="G169" s="1"/>
      <c r="H169" s="1"/>
      <c r="I169" s="1"/>
      <c r="O169" s="1"/>
      <c r="P169" s="1"/>
      <c r="AC169" s="1"/>
      <c r="AD169" s="1"/>
      <c r="AM169" s="1"/>
      <c r="AN169" s="1"/>
    </row>
    <row r="170" spans="1:40" ht="15" x14ac:dyDescent="0.25">
      <c r="A170" s="1"/>
      <c r="B170" s="1"/>
      <c r="C170" s="1"/>
      <c r="D170" s="1"/>
      <c r="E170" s="1"/>
      <c r="F170" s="1"/>
      <c r="G170" s="1"/>
      <c r="H170" s="1"/>
      <c r="I170" s="1"/>
      <c r="O170" s="1"/>
      <c r="P170" s="1"/>
      <c r="AC170" s="1"/>
      <c r="AD170" s="1"/>
      <c r="AM170" s="1"/>
      <c r="AN170" s="1"/>
    </row>
    <row r="171" spans="1:40" ht="15" x14ac:dyDescent="0.25">
      <c r="A171" s="1"/>
      <c r="B171" s="1"/>
      <c r="C171" s="1"/>
      <c r="D171" s="1"/>
      <c r="E171" s="1"/>
      <c r="F171" s="1"/>
      <c r="G171" s="1"/>
      <c r="H171" s="1"/>
      <c r="I171" s="1"/>
      <c r="O171" s="1"/>
      <c r="P171" s="1"/>
      <c r="AC171" s="1"/>
      <c r="AD171" s="1"/>
      <c r="AM171" s="1"/>
      <c r="AN171" s="1"/>
    </row>
    <row r="172" spans="1:40" ht="15" x14ac:dyDescent="0.25">
      <c r="A172" s="1"/>
      <c r="B172" s="1"/>
      <c r="C172" s="1"/>
      <c r="D172" s="1"/>
      <c r="E172" s="1"/>
      <c r="F172" s="1"/>
      <c r="G172" s="1"/>
      <c r="H172" s="1"/>
      <c r="I172" s="1"/>
      <c r="O172" s="1"/>
      <c r="P172" s="1"/>
      <c r="AC172" s="1"/>
      <c r="AD172" s="1"/>
      <c r="AM172" s="1"/>
      <c r="AN172" s="1"/>
    </row>
    <row r="173" spans="1:40" ht="15" x14ac:dyDescent="0.25">
      <c r="A173" s="1"/>
      <c r="B173" s="1"/>
      <c r="C173" s="1"/>
      <c r="D173" s="1"/>
      <c r="E173" s="1"/>
      <c r="F173" s="1"/>
      <c r="G173" s="1"/>
      <c r="H173" s="1"/>
      <c r="I173" s="1"/>
      <c r="O173" s="1"/>
      <c r="P173" s="1"/>
      <c r="AC173" s="1"/>
      <c r="AD173" s="1"/>
      <c r="AM173" s="1"/>
      <c r="AN173" s="1"/>
    </row>
    <row r="174" spans="1:40" ht="15" x14ac:dyDescent="0.25">
      <c r="A174" s="1"/>
      <c r="B174" s="1"/>
      <c r="C174" s="1"/>
      <c r="D174" s="1"/>
      <c r="E174" s="1"/>
      <c r="F174" s="1"/>
      <c r="G174" s="1"/>
      <c r="H174" s="1"/>
      <c r="I174" s="1"/>
      <c r="O174" s="1"/>
      <c r="P174" s="1"/>
      <c r="AC174" s="1"/>
      <c r="AD174" s="1"/>
      <c r="AM174" s="1"/>
      <c r="AN174" s="1"/>
    </row>
    <row r="175" spans="1:40" ht="15" x14ac:dyDescent="0.25">
      <c r="A175" s="1"/>
      <c r="B175" s="1"/>
      <c r="C175" s="1"/>
      <c r="D175" s="1"/>
      <c r="E175" s="1"/>
      <c r="F175" s="1"/>
      <c r="G175" s="1"/>
      <c r="H175" s="1"/>
      <c r="I175" s="1"/>
      <c r="O175" s="1"/>
      <c r="P175" s="1"/>
      <c r="AC175" s="1"/>
      <c r="AD175" s="1"/>
      <c r="AM175" s="1"/>
      <c r="AN175" s="1"/>
    </row>
    <row r="176" spans="1:40" ht="15" x14ac:dyDescent="0.25">
      <c r="A176" s="1"/>
      <c r="B176" s="1"/>
      <c r="C176" s="1"/>
      <c r="D176" s="1"/>
      <c r="E176" s="1"/>
      <c r="F176" s="1"/>
      <c r="G176" s="1"/>
      <c r="H176" s="1"/>
      <c r="I176" s="1"/>
      <c r="O176" s="1"/>
      <c r="P176" s="1"/>
      <c r="AC176" s="1"/>
      <c r="AD176" s="1"/>
      <c r="AM176" s="1"/>
      <c r="AN176" s="1"/>
    </row>
    <row r="177" spans="1:40" ht="15" x14ac:dyDescent="0.25">
      <c r="A177" s="1"/>
      <c r="B177" s="1"/>
      <c r="C177" s="1"/>
      <c r="D177" s="1"/>
      <c r="E177" s="1"/>
      <c r="F177" s="1"/>
      <c r="G177" s="1"/>
      <c r="H177" s="1"/>
      <c r="I177" s="1"/>
      <c r="O177" s="1"/>
      <c r="P177" s="1"/>
      <c r="AC177" s="1"/>
      <c r="AD177" s="1"/>
      <c r="AM177" s="1"/>
      <c r="AN177" s="1"/>
    </row>
    <row r="178" spans="1:40" ht="15" x14ac:dyDescent="0.25">
      <c r="A178" s="1"/>
      <c r="B178" s="1"/>
      <c r="C178" s="1"/>
      <c r="D178" s="1"/>
      <c r="E178" s="1"/>
      <c r="F178" s="1"/>
      <c r="G178" s="1"/>
      <c r="H178" s="1"/>
      <c r="I178" s="1"/>
      <c r="O178" s="1"/>
      <c r="P178" s="1"/>
      <c r="AC178" s="1"/>
      <c r="AD178" s="1"/>
      <c r="AM178" s="1"/>
      <c r="AN178" s="1"/>
    </row>
    <row r="179" spans="1:40" ht="15" x14ac:dyDescent="0.25">
      <c r="A179" s="1"/>
      <c r="B179" s="1"/>
      <c r="C179" s="1"/>
      <c r="D179" s="1"/>
      <c r="E179" s="1"/>
      <c r="F179" s="1"/>
      <c r="G179" s="1"/>
      <c r="H179" s="1"/>
      <c r="I179" s="1"/>
      <c r="O179" s="1"/>
      <c r="P179" s="1"/>
      <c r="AC179" s="1"/>
      <c r="AD179" s="1"/>
      <c r="AM179" s="1"/>
      <c r="AN179" s="1"/>
    </row>
    <row r="180" spans="1:40" ht="15" x14ac:dyDescent="0.25">
      <c r="A180" s="1"/>
      <c r="B180" s="1"/>
      <c r="C180" s="1"/>
      <c r="D180" s="1"/>
      <c r="E180" s="1"/>
      <c r="F180" s="1"/>
      <c r="G180" s="1"/>
      <c r="H180" s="1"/>
      <c r="I180" s="1"/>
      <c r="O180" s="1"/>
      <c r="P180" s="1"/>
      <c r="AC180" s="1"/>
      <c r="AD180" s="1"/>
      <c r="AM180" s="1"/>
      <c r="AN180" s="1"/>
    </row>
    <row r="181" spans="1:40" ht="15" x14ac:dyDescent="0.25">
      <c r="A181" s="1"/>
      <c r="B181" s="1"/>
      <c r="C181" s="1"/>
      <c r="D181" s="1"/>
      <c r="E181" s="1"/>
      <c r="F181" s="1"/>
      <c r="G181" s="1"/>
      <c r="H181" s="1"/>
      <c r="I181" s="1"/>
      <c r="O181" s="1"/>
      <c r="P181" s="1"/>
      <c r="AC181" s="1"/>
      <c r="AD181" s="1"/>
      <c r="AM181" s="1"/>
      <c r="AN181" s="1"/>
    </row>
    <row r="182" spans="1:40" ht="15" x14ac:dyDescent="0.25">
      <c r="A182" s="1"/>
      <c r="B182" s="1"/>
      <c r="C182" s="1"/>
      <c r="D182" s="1"/>
      <c r="E182" s="1"/>
      <c r="F182" s="1"/>
      <c r="G182" s="1"/>
      <c r="H182" s="1"/>
      <c r="I182" s="1"/>
      <c r="O182" s="1"/>
      <c r="P182" s="1"/>
      <c r="AC182" s="1"/>
      <c r="AD182" s="1"/>
      <c r="AM182" s="1"/>
      <c r="AN182" s="1"/>
    </row>
    <row r="183" spans="1:40" ht="15" x14ac:dyDescent="0.25">
      <c r="A183" s="1"/>
      <c r="B183" s="1"/>
      <c r="C183" s="1"/>
      <c r="D183" s="1"/>
      <c r="E183" s="1"/>
      <c r="F183" s="1"/>
      <c r="G183" s="1"/>
      <c r="H183" s="1"/>
      <c r="I183" s="1"/>
      <c r="O183" s="1"/>
      <c r="P183" s="1"/>
      <c r="AC183" s="1"/>
      <c r="AD183" s="1"/>
      <c r="AM183" s="1"/>
      <c r="AN183" s="1"/>
    </row>
    <row r="184" spans="1:40" ht="15" x14ac:dyDescent="0.25">
      <c r="A184" s="1"/>
      <c r="B184" s="1"/>
      <c r="C184" s="1"/>
      <c r="D184" s="1"/>
      <c r="E184" s="1"/>
      <c r="F184" s="1"/>
      <c r="G184" s="1"/>
      <c r="H184" s="1"/>
      <c r="I184" s="1"/>
      <c r="O184" s="1"/>
      <c r="P184" s="1"/>
      <c r="AC184" s="1"/>
      <c r="AD184" s="1"/>
      <c r="AM184" s="1"/>
      <c r="AN184" s="1"/>
    </row>
    <row r="185" spans="1:40" ht="15" x14ac:dyDescent="0.25">
      <c r="A185" s="1"/>
      <c r="B185" s="1"/>
      <c r="C185" s="1"/>
      <c r="D185" s="1"/>
      <c r="E185" s="1"/>
      <c r="F185" s="1"/>
      <c r="G185" s="1"/>
      <c r="H185" s="1"/>
      <c r="I185" s="1"/>
      <c r="O185" s="1"/>
      <c r="P185" s="1"/>
      <c r="AC185" s="1"/>
      <c r="AD185" s="1"/>
      <c r="AM185" s="1"/>
      <c r="AN185" s="1"/>
    </row>
    <row r="186" spans="1:40" ht="15" x14ac:dyDescent="0.25">
      <c r="A186" s="1"/>
      <c r="B186" s="1"/>
      <c r="C186" s="1"/>
      <c r="D186" s="1"/>
      <c r="E186" s="1"/>
      <c r="F186" s="1"/>
      <c r="G186" s="1"/>
      <c r="H186" s="1"/>
      <c r="I186" s="1"/>
      <c r="O186" s="1"/>
      <c r="P186" s="1"/>
      <c r="AC186" s="1"/>
      <c r="AD186" s="1"/>
      <c r="AM186" s="1"/>
      <c r="AN186" s="1"/>
    </row>
    <row r="187" spans="1:40" ht="15" x14ac:dyDescent="0.25">
      <c r="A187" s="1"/>
      <c r="B187" s="1"/>
      <c r="C187" s="1"/>
      <c r="D187" s="1"/>
      <c r="E187" s="1"/>
      <c r="F187" s="1"/>
      <c r="G187" s="1"/>
      <c r="H187" s="1"/>
      <c r="I187" s="1"/>
      <c r="O187" s="1"/>
      <c r="P187" s="1"/>
      <c r="AC187" s="1"/>
      <c r="AD187" s="1"/>
      <c r="AM187" s="1"/>
      <c r="AN187" s="1"/>
    </row>
    <row r="188" spans="1:40" ht="15" x14ac:dyDescent="0.25">
      <c r="A188" s="1"/>
      <c r="B188" s="1"/>
      <c r="C188" s="1"/>
      <c r="D188" s="1"/>
      <c r="E188" s="1"/>
      <c r="F188" s="1"/>
      <c r="G188" s="1"/>
      <c r="H188" s="1"/>
      <c r="I188" s="1"/>
      <c r="O188" s="1"/>
      <c r="P188" s="1"/>
      <c r="AC188" s="1"/>
      <c r="AD188" s="1"/>
      <c r="AM188" s="1"/>
      <c r="AN188" s="1"/>
    </row>
    <row r="189" spans="1:40" ht="15" x14ac:dyDescent="0.25">
      <c r="A189" s="1"/>
      <c r="B189" s="1"/>
      <c r="C189" s="1"/>
      <c r="D189" s="1"/>
      <c r="E189" s="1"/>
      <c r="F189" s="1"/>
      <c r="G189" s="1"/>
      <c r="H189" s="1"/>
      <c r="I189" s="1"/>
      <c r="O189" s="1"/>
      <c r="P189" s="1"/>
      <c r="AC189" s="1"/>
      <c r="AD189" s="1"/>
      <c r="AM189" s="1"/>
      <c r="AN189" s="1"/>
    </row>
    <row r="190" spans="1:40" ht="15" x14ac:dyDescent="0.25">
      <c r="A190" s="1"/>
      <c r="B190" s="1"/>
      <c r="C190" s="1"/>
      <c r="D190" s="1"/>
      <c r="E190" s="1"/>
      <c r="F190" s="1"/>
      <c r="G190" s="1"/>
      <c r="H190" s="1"/>
      <c r="I190" s="1"/>
      <c r="O190" s="1"/>
      <c r="P190" s="1"/>
      <c r="AC190" s="1"/>
      <c r="AD190" s="1"/>
      <c r="AM190" s="1"/>
      <c r="AN190" s="1"/>
    </row>
    <row r="191" spans="1:40" ht="15" x14ac:dyDescent="0.25">
      <c r="A191" s="1"/>
      <c r="B191" s="1"/>
      <c r="C191" s="1"/>
      <c r="D191" s="1"/>
      <c r="E191" s="1"/>
      <c r="F191" s="1"/>
      <c r="G191" s="1"/>
      <c r="H191" s="1"/>
      <c r="I191" s="1"/>
      <c r="O191" s="1"/>
      <c r="P191" s="1"/>
      <c r="AC191" s="1"/>
      <c r="AD191" s="1"/>
      <c r="AM191" s="1"/>
      <c r="AN191" s="1"/>
    </row>
    <row r="192" spans="1:40" ht="15" x14ac:dyDescent="0.25">
      <c r="A192" s="1"/>
      <c r="B192" s="1"/>
      <c r="C192" s="1"/>
      <c r="D192" s="1"/>
      <c r="E192" s="1"/>
      <c r="F192" s="1"/>
      <c r="G192" s="1"/>
      <c r="H192" s="1"/>
      <c r="I192" s="1"/>
      <c r="O192" s="1"/>
      <c r="P192" s="1"/>
      <c r="AC192" s="1"/>
      <c r="AD192" s="1"/>
      <c r="AM192" s="1"/>
      <c r="AN192" s="1"/>
    </row>
    <row r="193" spans="1:40" ht="15" x14ac:dyDescent="0.25">
      <c r="A193" s="1"/>
      <c r="B193" s="1"/>
      <c r="C193" s="1"/>
      <c r="D193" s="1"/>
      <c r="E193" s="1"/>
      <c r="F193" s="1"/>
      <c r="G193" s="1"/>
      <c r="H193" s="1"/>
      <c r="I193" s="1"/>
      <c r="O193" s="1"/>
      <c r="P193" s="1"/>
      <c r="AC193" s="1"/>
      <c r="AD193" s="1"/>
      <c r="AM193" s="1"/>
      <c r="AN193" s="1"/>
    </row>
    <row r="194" spans="1:40" ht="15" x14ac:dyDescent="0.25">
      <c r="A194" s="1"/>
      <c r="B194" s="1"/>
      <c r="C194" s="1"/>
      <c r="D194" s="1"/>
      <c r="E194" s="1"/>
      <c r="F194" s="1"/>
      <c r="G194" s="1"/>
      <c r="H194" s="1"/>
      <c r="I194" s="1"/>
      <c r="O194" s="1"/>
      <c r="P194" s="1"/>
      <c r="AC194" s="1"/>
      <c r="AD194" s="1"/>
      <c r="AM194" s="1"/>
      <c r="AN194" s="1"/>
    </row>
    <row r="195" spans="1:40" ht="15" x14ac:dyDescent="0.25">
      <c r="A195" s="1"/>
      <c r="B195" s="1"/>
      <c r="C195" s="1"/>
      <c r="D195" s="1"/>
      <c r="E195" s="1"/>
      <c r="F195" s="1"/>
      <c r="G195" s="1"/>
      <c r="H195" s="1"/>
      <c r="I195" s="1"/>
      <c r="O195" s="1"/>
      <c r="P195" s="1"/>
      <c r="AC195" s="1"/>
      <c r="AD195" s="1"/>
      <c r="AM195" s="1"/>
      <c r="AN195" s="1"/>
    </row>
    <row r="196" spans="1:40" ht="15" x14ac:dyDescent="0.25">
      <c r="A196" s="1"/>
      <c r="B196" s="1"/>
      <c r="C196" s="1"/>
      <c r="D196" s="1"/>
      <c r="E196" s="1"/>
      <c r="F196" s="1"/>
      <c r="G196" s="1"/>
      <c r="H196" s="1"/>
      <c r="I196" s="1"/>
      <c r="O196" s="1"/>
      <c r="P196" s="1"/>
      <c r="AC196" s="1"/>
      <c r="AD196" s="1"/>
      <c r="AM196" s="1"/>
      <c r="AN196" s="1"/>
    </row>
    <row r="197" spans="1:40" ht="15" x14ac:dyDescent="0.25">
      <c r="A197" s="1"/>
      <c r="B197" s="1"/>
      <c r="C197" s="1"/>
      <c r="D197" s="1"/>
      <c r="E197" s="1"/>
      <c r="F197" s="1"/>
      <c r="G197" s="1"/>
      <c r="H197" s="1"/>
      <c r="I197" s="1"/>
      <c r="O197" s="1"/>
      <c r="P197" s="1"/>
      <c r="AC197" s="1"/>
      <c r="AD197" s="1"/>
      <c r="AM197" s="1"/>
      <c r="AN197" s="1"/>
    </row>
    <row r="198" spans="1:40" ht="15" x14ac:dyDescent="0.25">
      <c r="A198" s="1"/>
      <c r="B198" s="1"/>
      <c r="C198" s="1"/>
      <c r="D198" s="1"/>
      <c r="E198" s="1"/>
      <c r="F198" s="1"/>
      <c r="G198" s="1"/>
      <c r="H198" s="1"/>
      <c r="I198" s="1"/>
      <c r="O198" s="1"/>
      <c r="P198" s="1"/>
      <c r="AC198" s="1"/>
      <c r="AD198" s="1"/>
      <c r="AM198" s="1"/>
      <c r="AN198" s="1"/>
    </row>
    <row r="199" spans="1:40" ht="15" x14ac:dyDescent="0.25">
      <c r="A199" s="1"/>
      <c r="B199" s="1"/>
      <c r="C199" s="1"/>
      <c r="D199" s="1"/>
      <c r="E199" s="1"/>
      <c r="F199" s="1"/>
      <c r="G199" s="1"/>
      <c r="H199" s="1"/>
      <c r="I199" s="1"/>
      <c r="O199" s="1"/>
      <c r="P199" s="1"/>
      <c r="AC199" s="1"/>
      <c r="AD199" s="1"/>
      <c r="AM199" s="1"/>
      <c r="AN199" s="1"/>
    </row>
    <row r="200" spans="1:40" ht="15" x14ac:dyDescent="0.25">
      <c r="A200" s="1"/>
      <c r="B200" s="1"/>
      <c r="C200" s="1"/>
      <c r="D200" s="1"/>
      <c r="E200" s="1"/>
      <c r="F200" s="1"/>
      <c r="G200" s="1"/>
      <c r="H200" s="1"/>
      <c r="I200" s="1"/>
      <c r="O200" s="1"/>
      <c r="P200" s="1"/>
      <c r="AC200" s="1"/>
      <c r="AD200" s="1"/>
      <c r="AM200" s="1"/>
      <c r="AN200" s="1"/>
    </row>
    <row r="201" spans="1:40" ht="15" x14ac:dyDescent="0.25">
      <c r="A201" s="1"/>
      <c r="B201" s="1"/>
      <c r="C201" s="1"/>
      <c r="D201" s="1"/>
      <c r="E201" s="1"/>
      <c r="F201" s="1"/>
      <c r="G201" s="1"/>
      <c r="H201" s="1"/>
      <c r="I201" s="1"/>
      <c r="O201" s="1"/>
      <c r="P201" s="1"/>
      <c r="AC201" s="1"/>
      <c r="AD201" s="1"/>
      <c r="AM201" s="1"/>
      <c r="AN201" s="1"/>
    </row>
    <row r="202" spans="1:40" ht="15" x14ac:dyDescent="0.25">
      <c r="A202" s="1"/>
      <c r="B202" s="1"/>
      <c r="C202" s="1"/>
      <c r="D202" s="1"/>
      <c r="E202" s="1"/>
      <c r="F202" s="1"/>
      <c r="G202" s="1"/>
      <c r="H202" s="1"/>
      <c r="I202" s="1"/>
      <c r="O202" s="1"/>
      <c r="P202" s="1"/>
      <c r="AC202" s="1"/>
      <c r="AD202" s="1"/>
      <c r="AM202" s="1"/>
      <c r="AN202" s="1"/>
    </row>
    <row r="203" spans="1:40" ht="15" x14ac:dyDescent="0.25">
      <c r="A203" s="1"/>
      <c r="B203" s="1"/>
      <c r="C203" s="1"/>
      <c r="D203" s="1"/>
      <c r="E203" s="1"/>
      <c r="F203" s="1"/>
      <c r="G203" s="1"/>
      <c r="H203" s="1"/>
      <c r="I203" s="1"/>
      <c r="O203" s="1"/>
      <c r="P203" s="1"/>
      <c r="AC203" s="1"/>
      <c r="AD203" s="1"/>
      <c r="AM203" s="1"/>
      <c r="AN203" s="1"/>
    </row>
    <row r="204" spans="1:40" ht="15" x14ac:dyDescent="0.25">
      <c r="A204" s="1"/>
      <c r="B204" s="1"/>
      <c r="C204" s="1"/>
      <c r="D204" s="1"/>
      <c r="E204" s="1"/>
      <c r="F204" s="1"/>
      <c r="G204" s="1"/>
      <c r="H204" s="1"/>
      <c r="I204" s="1"/>
      <c r="O204" s="1"/>
      <c r="P204" s="1"/>
      <c r="AC204" s="1"/>
      <c r="AD204" s="1"/>
      <c r="AM204" s="1"/>
      <c r="AN204" s="1"/>
    </row>
    <row r="205" spans="1:40" ht="15" x14ac:dyDescent="0.25">
      <c r="A205" s="1"/>
      <c r="B205" s="1"/>
      <c r="C205" s="1"/>
      <c r="D205" s="1"/>
      <c r="E205" s="1"/>
      <c r="F205" s="1"/>
      <c r="G205" s="1"/>
      <c r="H205" s="1"/>
      <c r="I205" s="1"/>
      <c r="O205" s="1"/>
      <c r="P205" s="1"/>
      <c r="AC205" s="1"/>
      <c r="AD205" s="1"/>
      <c r="AM205" s="1"/>
      <c r="AN205" s="1"/>
    </row>
    <row r="206" spans="1:40" ht="15" x14ac:dyDescent="0.25">
      <c r="A206" s="1"/>
      <c r="B206" s="1"/>
      <c r="C206" s="1"/>
      <c r="D206" s="1"/>
      <c r="E206" s="1"/>
      <c r="F206" s="1"/>
      <c r="G206" s="1"/>
      <c r="H206" s="1"/>
      <c r="I206" s="1"/>
      <c r="O206" s="1"/>
      <c r="P206" s="1"/>
      <c r="AC206" s="1"/>
      <c r="AD206" s="1"/>
      <c r="AM206" s="1"/>
      <c r="AN206" s="1"/>
    </row>
    <row r="207" spans="1:40" ht="15" x14ac:dyDescent="0.25">
      <c r="A207" s="1"/>
      <c r="B207" s="1"/>
      <c r="C207" s="1"/>
      <c r="D207" s="1"/>
      <c r="E207" s="1"/>
      <c r="F207" s="1"/>
      <c r="G207" s="1"/>
      <c r="H207" s="1"/>
      <c r="I207" s="1"/>
      <c r="O207" s="1"/>
      <c r="P207" s="1"/>
      <c r="AC207" s="1"/>
      <c r="AD207" s="1"/>
      <c r="AM207" s="1"/>
      <c r="AN207" s="1"/>
    </row>
    <row r="208" spans="1:40" ht="15" x14ac:dyDescent="0.25">
      <c r="A208" s="1"/>
      <c r="B208" s="1"/>
      <c r="C208" s="1"/>
      <c r="D208" s="1"/>
      <c r="E208" s="1"/>
      <c r="F208" s="1"/>
      <c r="G208" s="1"/>
      <c r="H208" s="1"/>
      <c r="I208" s="1"/>
      <c r="O208" s="1"/>
      <c r="P208" s="1"/>
      <c r="AC208" s="1"/>
      <c r="AD208" s="1"/>
      <c r="AM208" s="1"/>
      <c r="AN208" s="1"/>
    </row>
    <row r="209" spans="1:40" ht="15" x14ac:dyDescent="0.25">
      <c r="A209" s="1"/>
      <c r="B209" s="1"/>
      <c r="C209" s="1"/>
      <c r="D209" s="1"/>
      <c r="E209" s="1"/>
      <c r="F209" s="1"/>
      <c r="G209" s="1"/>
      <c r="H209" s="1"/>
      <c r="I209" s="1"/>
      <c r="O209" s="1"/>
      <c r="P209" s="1"/>
      <c r="AC209" s="1"/>
      <c r="AD209" s="1"/>
      <c r="AM209" s="1"/>
      <c r="AN209" s="1"/>
    </row>
    <row r="210" spans="1:40" ht="15" x14ac:dyDescent="0.25">
      <c r="A210" s="1"/>
      <c r="B210" s="1"/>
      <c r="C210" s="1"/>
      <c r="D210" s="1"/>
      <c r="E210" s="1"/>
      <c r="F210" s="1"/>
      <c r="G210" s="1"/>
      <c r="H210" s="1"/>
      <c r="I210" s="1"/>
      <c r="O210" s="1"/>
      <c r="P210" s="1"/>
      <c r="AC210" s="1"/>
      <c r="AD210" s="1"/>
      <c r="AM210" s="1"/>
      <c r="AN210" s="1"/>
    </row>
    <row r="211" spans="1:40" ht="15" x14ac:dyDescent="0.25">
      <c r="A211" s="1"/>
      <c r="B211" s="1"/>
      <c r="C211" s="1"/>
      <c r="D211" s="1"/>
      <c r="E211" s="1"/>
      <c r="F211" s="1"/>
      <c r="G211" s="1"/>
      <c r="H211" s="1"/>
      <c r="I211" s="1"/>
      <c r="O211" s="1"/>
      <c r="P211" s="1"/>
      <c r="AC211" s="1"/>
      <c r="AD211" s="1"/>
      <c r="AM211" s="1"/>
      <c r="AN211" s="1"/>
    </row>
    <row r="212" spans="1:40" ht="15" x14ac:dyDescent="0.25">
      <c r="A212" s="1"/>
      <c r="B212" s="1"/>
      <c r="C212" s="1"/>
      <c r="D212" s="1"/>
      <c r="E212" s="1"/>
      <c r="F212" s="1"/>
      <c r="G212" s="1"/>
      <c r="H212" s="1"/>
      <c r="I212" s="1"/>
      <c r="O212" s="1"/>
      <c r="P212" s="1"/>
      <c r="AC212" s="1"/>
      <c r="AD212" s="1"/>
      <c r="AM212" s="1"/>
      <c r="AN212" s="1"/>
    </row>
    <row r="213" spans="1:40" ht="15" x14ac:dyDescent="0.25">
      <c r="A213" s="1"/>
      <c r="B213" s="1"/>
      <c r="C213" s="1"/>
      <c r="D213" s="1"/>
      <c r="E213" s="1"/>
      <c r="F213" s="1"/>
      <c r="G213" s="1"/>
      <c r="H213" s="1"/>
      <c r="I213" s="1"/>
      <c r="O213" s="1"/>
      <c r="P213" s="1"/>
      <c r="AC213" s="1"/>
      <c r="AD213" s="1"/>
      <c r="AM213" s="1"/>
      <c r="AN213" s="1"/>
    </row>
    <row r="214" spans="1:40" ht="15" x14ac:dyDescent="0.25">
      <c r="A214" s="1"/>
      <c r="B214" s="1"/>
      <c r="C214" s="1"/>
      <c r="D214" s="1"/>
      <c r="E214" s="1"/>
      <c r="F214" s="1"/>
      <c r="G214" s="1"/>
      <c r="H214" s="1"/>
      <c r="I214" s="1"/>
      <c r="O214" s="1"/>
      <c r="P214" s="1"/>
      <c r="AC214" s="1"/>
      <c r="AD214" s="1"/>
      <c r="AM214" s="1"/>
      <c r="AN214" s="1"/>
    </row>
    <row r="215" spans="1:40" ht="15" x14ac:dyDescent="0.25">
      <c r="A215" s="1"/>
      <c r="B215" s="1"/>
      <c r="C215" s="1"/>
      <c r="D215" s="1"/>
      <c r="E215" s="1"/>
      <c r="F215" s="1"/>
      <c r="G215" s="1"/>
      <c r="H215" s="1"/>
      <c r="I215" s="1"/>
      <c r="O215" s="1"/>
      <c r="P215" s="1"/>
      <c r="AC215" s="1"/>
      <c r="AD215" s="1"/>
      <c r="AM215" s="1"/>
      <c r="AN215" s="1"/>
    </row>
    <row r="216" spans="1:40" ht="15" x14ac:dyDescent="0.25">
      <c r="A216" s="1"/>
      <c r="B216" s="1"/>
      <c r="C216" s="1"/>
      <c r="D216" s="1"/>
      <c r="E216" s="1"/>
      <c r="F216" s="1"/>
      <c r="G216" s="1"/>
      <c r="H216" s="1"/>
      <c r="I216" s="1"/>
      <c r="O216" s="1"/>
      <c r="P216" s="1"/>
      <c r="AC216" s="1"/>
      <c r="AD216" s="1"/>
      <c r="AM216" s="1"/>
      <c r="AN216" s="1"/>
    </row>
    <row r="217" spans="1:40" ht="15" x14ac:dyDescent="0.25">
      <c r="A217" s="1"/>
      <c r="B217" s="1"/>
      <c r="C217" s="1"/>
      <c r="D217" s="1"/>
      <c r="E217" s="1"/>
      <c r="F217" s="1"/>
      <c r="G217" s="1"/>
      <c r="H217" s="1"/>
      <c r="I217" s="1"/>
      <c r="O217" s="1"/>
      <c r="P217" s="1"/>
      <c r="AC217" s="1"/>
      <c r="AD217" s="1"/>
      <c r="AM217" s="1"/>
      <c r="AN217" s="1"/>
    </row>
    <row r="218" spans="1:40" ht="15" x14ac:dyDescent="0.25">
      <c r="A218" s="1"/>
      <c r="B218" s="1"/>
      <c r="C218" s="1"/>
      <c r="D218" s="1"/>
      <c r="E218" s="1"/>
      <c r="F218" s="1"/>
      <c r="G218" s="1"/>
      <c r="H218" s="1"/>
      <c r="I218" s="1"/>
      <c r="O218" s="1"/>
      <c r="P218" s="1"/>
      <c r="AC218" s="1"/>
      <c r="AD218" s="1"/>
      <c r="AM218" s="1"/>
      <c r="AN218" s="1"/>
    </row>
    <row r="219" spans="1:40" ht="15" x14ac:dyDescent="0.25">
      <c r="A219" s="1"/>
      <c r="B219" s="1"/>
      <c r="C219" s="1"/>
      <c r="D219" s="1"/>
      <c r="E219" s="1"/>
      <c r="F219" s="1"/>
      <c r="G219" s="1"/>
      <c r="H219" s="1"/>
      <c r="I219" s="1"/>
      <c r="O219" s="1"/>
      <c r="P219" s="1"/>
      <c r="AC219" s="1"/>
      <c r="AD219" s="1"/>
      <c r="AM219" s="1"/>
      <c r="AN219" s="1"/>
    </row>
    <row r="220" spans="1:40" ht="15" x14ac:dyDescent="0.25">
      <c r="A220" s="1"/>
      <c r="B220" s="1"/>
      <c r="C220" s="1"/>
      <c r="D220" s="1"/>
      <c r="E220" s="1"/>
      <c r="F220" s="1"/>
      <c r="G220" s="1"/>
      <c r="H220" s="1"/>
      <c r="I220" s="1"/>
      <c r="O220" s="1"/>
      <c r="P220" s="1"/>
      <c r="AC220" s="1"/>
      <c r="AD220" s="1"/>
      <c r="AM220" s="1"/>
      <c r="AN220" s="1"/>
    </row>
    <row r="221" spans="1:40" ht="15" x14ac:dyDescent="0.25">
      <c r="A221" s="1"/>
      <c r="B221" s="1"/>
      <c r="C221" s="1"/>
      <c r="D221" s="1"/>
      <c r="E221" s="1"/>
      <c r="F221" s="1"/>
      <c r="G221" s="1"/>
      <c r="H221" s="1"/>
      <c r="I221" s="1"/>
      <c r="O221" s="1"/>
      <c r="P221" s="1"/>
      <c r="AC221" s="1"/>
      <c r="AD221" s="1"/>
      <c r="AM221" s="1"/>
      <c r="AN221" s="1"/>
    </row>
    <row r="222" spans="1:40" ht="15" x14ac:dyDescent="0.25">
      <c r="A222" s="1"/>
      <c r="B222" s="1"/>
      <c r="C222" s="1"/>
      <c r="D222" s="1"/>
      <c r="E222" s="1"/>
      <c r="F222" s="1"/>
      <c r="G222" s="1"/>
      <c r="H222" s="1"/>
      <c r="I222" s="1"/>
      <c r="O222" s="1"/>
      <c r="P222" s="1"/>
      <c r="AC222" s="1"/>
      <c r="AD222" s="1"/>
      <c r="AM222" s="1"/>
      <c r="AN222" s="1"/>
    </row>
    <row r="223" spans="1:40" ht="15" x14ac:dyDescent="0.25">
      <c r="A223" s="1"/>
      <c r="B223" s="1"/>
      <c r="C223" s="1"/>
      <c r="D223" s="1"/>
      <c r="E223" s="1"/>
      <c r="F223" s="1"/>
      <c r="G223" s="1"/>
      <c r="H223" s="1"/>
      <c r="I223" s="1"/>
      <c r="O223" s="1"/>
      <c r="P223" s="1"/>
      <c r="AC223" s="1"/>
      <c r="AD223" s="1"/>
      <c r="AM223" s="1"/>
      <c r="AN223" s="1"/>
    </row>
    <row r="224" spans="1:40" ht="15" x14ac:dyDescent="0.25">
      <c r="A224" s="1"/>
      <c r="B224" s="1"/>
      <c r="C224" s="1"/>
      <c r="D224" s="1"/>
      <c r="E224" s="1"/>
      <c r="F224" s="1"/>
      <c r="G224" s="1"/>
      <c r="H224" s="1"/>
      <c r="I224" s="1"/>
      <c r="O224" s="1"/>
      <c r="P224" s="1"/>
      <c r="AC224" s="1"/>
      <c r="AD224" s="1"/>
      <c r="AM224" s="1"/>
      <c r="AN224" s="1"/>
    </row>
    <row r="225" spans="1:40" ht="15" x14ac:dyDescent="0.25">
      <c r="A225" s="1"/>
      <c r="B225" s="1"/>
      <c r="C225" s="1"/>
      <c r="D225" s="1"/>
      <c r="E225" s="1"/>
      <c r="F225" s="1"/>
      <c r="G225" s="1"/>
      <c r="H225" s="1"/>
      <c r="I225" s="1"/>
      <c r="O225" s="1"/>
      <c r="P225" s="1"/>
      <c r="AC225" s="1"/>
      <c r="AD225" s="1"/>
      <c r="AM225" s="1"/>
      <c r="AN225" s="1"/>
    </row>
    <row r="226" spans="1:40" ht="15" x14ac:dyDescent="0.25">
      <c r="A226" s="1"/>
      <c r="B226" s="1"/>
      <c r="C226" s="1"/>
      <c r="D226" s="1"/>
      <c r="E226" s="1"/>
      <c r="F226" s="1"/>
      <c r="G226" s="1"/>
      <c r="H226" s="1"/>
      <c r="I226" s="1"/>
      <c r="O226" s="1"/>
      <c r="P226" s="1"/>
      <c r="AC226" s="1"/>
      <c r="AD226" s="1"/>
      <c r="AM226" s="1"/>
      <c r="AN226" s="1"/>
    </row>
    <row r="227" spans="1:40" ht="15" x14ac:dyDescent="0.25">
      <c r="A227" s="1"/>
      <c r="B227" s="1"/>
      <c r="C227" s="1"/>
      <c r="D227" s="1"/>
      <c r="E227" s="1"/>
      <c r="F227" s="1"/>
      <c r="G227" s="1"/>
      <c r="H227" s="1"/>
      <c r="I227" s="1"/>
      <c r="O227" s="1"/>
      <c r="P227" s="1"/>
      <c r="AC227" s="1"/>
      <c r="AD227" s="1"/>
      <c r="AM227" s="1"/>
      <c r="AN227" s="1"/>
    </row>
    <row r="228" spans="1:40" ht="15" x14ac:dyDescent="0.25">
      <c r="A228" s="1"/>
      <c r="B228" s="1"/>
      <c r="C228" s="1"/>
      <c r="D228" s="1"/>
      <c r="E228" s="1"/>
      <c r="F228" s="1"/>
      <c r="G228" s="1"/>
      <c r="H228" s="1"/>
      <c r="I228" s="1"/>
      <c r="O228" s="1"/>
      <c r="P228" s="1"/>
      <c r="AC228" s="1"/>
      <c r="AD228" s="1"/>
      <c r="AM228" s="1"/>
      <c r="AN228" s="1"/>
    </row>
    <row r="229" spans="1:40" ht="15" x14ac:dyDescent="0.25">
      <c r="A229" s="1"/>
      <c r="B229" s="1"/>
      <c r="C229" s="1"/>
      <c r="D229" s="1"/>
      <c r="E229" s="1"/>
      <c r="F229" s="1"/>
      <c r="G229" s="1"/>
      <c r="H229" s="1"/>
      <c r="I229" s="1"/>
      <c r="O229" s="1"/>
      <c r="P229" s="1"/>
      <c r="AC229" s="1"/>
      <c r="AD229" s="1"/>
      <c r="AM229" s="1"/>
      <c r="AN229" s="1"/>
    </row>
  </sheetData>
  <mergeCells count="22">
    <mergeCell ref="C5:H5"/>
    <mergeCell ref="I5:N5"/>
    <mergeCell ref="A4:N4"/>
    <mergeCell ref="O4:AB4"/>
    <mergeCell ref="O1:AB1"/>
    <mergeCell ref="A2:N2"/>
    <mergeCell ref="O2:AB2"/>
    <mergeCell ref="A1:N1"/>
    <mergeCell ref="A3:N3"/>
    <mergeCell ref="AM1:AU1"/>
    <mergeCell ref="AM2:AU2"/>
    <mergeCell ref="Q5:V5"/>
    <mergeCell ref="W5:AB5"/>
    <mergeCell ref="AE5:AJ5"/>
    <mergeCell ref="AK5:AL5"/>
    <mergeCell ref="AC1:AL1"/>
    <mergeCell ref="AC2:AL2"/>
    <mergeCell ref="AC3:AL3"/>
    <mergeCell ref="AC4:AL4"/>
    <mergeCell ref="O3:AB3"/>
    <mergeCell ref="AM3:AU3"/>
    <mergeCell ref="AM4:AU4"/>
  </mergeCells>
  <pageMargins left="0.12" right="0.5" top="0.13" bottom="0.12" header="0.12" footer="0.1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48"/>
  <sheetViews>
    <sheetView view="pageBreakPreview" topLeftCell="A1216" zoomScale="60" zoomScaleNormal="80" workbookViewId="0">
      <selection activeCell="H177" sqref="H177:H180"/>
    </sheetView>
  </sheetViews>
  <sheetFormatPr defaultRowHeight="20.25" x14ac:dyDescent="0.3"/>
  <cols>
    <col min="1" max="1" width="23" style="76" customWidth="1"/>
    <col min="2" max="2" width="25" style="76" customWidth="1"/>
    <col min="3" max="3" width="24.42578125" style="76" customWidth="1"/>
    <col min="4" max="4" width="25.85546875" style="76" customWidth="1"/>
    <col min="5" max="5" width="21" style="76" customWidth="1"/>
    <col min="6" max="6" width="15.85546875" style="76" customWidth="1"/>
    <col min="7" max="7" width="13.42578125" style="76" customWidth="1"/>
    <col min="8" max="8" width="30.5703125" style="76" customWidth="1"/>
    <col min="9" max="16384" width="9.140625" style="76"/>
  </cols>
  <sheetData>
    <row r="1" spans="1:8" x14ac:dyDescent="0.3">
      <c r="A1" s="376" t="s">
        <v>0</v>
      </c>
      <c r="B1" s="377"/>
      <c r="C1" s="377"/>
      <c r="D1" s="377"/>
      <c r="E1" s="377"/>
      <c r="F1" s="377"/>
      <c r="G1" s="377"/>
      <c r="H1" s="378"/>
    </row>
    <row r="2" spans="1:8" x14ac:dyDescent="0.3">
      <c r="A2" s="383" t="s">
        <v>1</v>
      </c>
      <c r="B2" s="380"/>
      <c r="C2" s="380"/>
      <c r="D2" s="380"/>
      <c r="E2" s="380"/>
      <c r="F2" s="380"/>
      <c r="G2" s="380"/>
      <c r="H2" s="381"/>
    </row>
    <row r="3" spans="1:8" x14ac:dyDescent="0.3">
      <c r="A3" s="383" t="s">
        <v>2</v>
      </c>
      <c r="B3" s="380"/>
      <c r="C3" s="380"/>
      <c r="D3" s="380"/>
      <c r="E3" s="380"/>
      <c r="F3" s="380"/>
      <c r="G3" s="380"/>
      <c r="H3" s="381"/>
    </row>
    <row r="4" spans="1:8" x14ac:dyDescent="0.3">
      <c r="A4" s="383" t="s">
        <v>23</v>
      </c>
      <c r="B4" s="380"/>
      <c r="C4" s="380"/>
      <c r="D4" s="380"/>
      <c r="E4" s="380"/>
      <c r="F4" s="380"/>
      <c r="G4" s="380"/>
      <c r="H4" s="381"/>
    </row>
    <row r="5" spans="1:8" x14ac:dyDescent="0.3">
      <c r="A5" s="383" t="s">
        <v>411</v>
      </c>
      <c r="B5" s="380"/>
      <c r="C5" s="380"/>
      <c r="D5" s="380"/>
      <c r="E5" s="380"/>
      <c r="F5" s="380"/>
      <c r="G5" s="380"/>
      <c r="H5" s="381"/>
    </row>
    <row r="6" spans="1:8" x14ac:dyDescent="0.3">
      <c r="A6" s="77" t="s">
        <v>3</v>
      </c>
      <c r="C6" s="356" t="s">
        <v>447</v>
      </c>
      <c r="D6" s="356"/>
      <c r="E6" s="78"/>
      <c r="F6" s="79"/>
      <c r="G6" s="79"/>
      <c r="H6" s="80"/>
    </row>
    <row r="7" spans="1:8" ht="27" customHeight="1" x14ac:dyDescent="0.3">
      <c r="A7" s="77" t="s">
        <v>4</v>
      </c>
      <c r="C7" s="358" t="s">
        <v>66</v>
      </c>
      <c r="D7" s="358"/>
      <c r="E7" s="78"/>
      <c r="F7" s="81" t="s">
        <v>24</v>
      </c>
      <c r="G7" s="81"/>
      <c r="H7" s="82">
        <v>1</v>
      </c>
    </row>
    <row r="8" spans="1:8" x14ac:dyDescent="0.3">
      <c r="A8" s="77" t="s">
        <v>5</v>
      </c>
      <c r="C8" s="411" t="s">
        <v>97</v>
      </c>
      <c r="D8" s="411"/>
      <c r="E8" s="79"/>
      <c r="F8" s="78"/>
      <c r="G8" s="78"/>
      <c r="H8" s="83"/>
    </row>
    <row r="9" spans="1:8" ht="27" customHeight="1" x14ac:dyDescent="0.3">
      <c r="A9" s="77" t="s">
        <v>17</v>
      </c>
      <c r="B9" s="78"/>
      <c r="C9" s="358" t="s">
        <v>184</v>
      </c>
      <c r="D9" s="358"/>
      <c r="E9" s="78"/>
      <c r="F9" s="78" t="s">
        <v>31</v>
      </c>
      <c r="G9" s="78"/>
      <c r="H9" s="84" t="s">
        <v>186</v>
      </c>
    </row>
    <row r="10" spans="1:8" x14ac:dyDescent="0.3">
      <c r="A10" s="374" t="s">
        <v>6</v>
      </c>
      <c r="B10" s="375"/>
      <c r="C10" s="375"/>
      <c r="D10" s="375"/>
      <c r="E10" s="375"/>
      <c r="F10" s="375"/>
      <c r="G10" s="375"/>
      <c r="H10" s="406"/>
    </row>
    <row r="11" spans="1:8" x14ac:dyDescent="0.3">
      <c r="A11" s="367" t="s">
        <v>7</v>
      </c>
      <c r="B11" s="368"/>
      <c r="C11" s="368"/>
      <c r="D11" s="368"/>
      <c r="E11" s="368"/>
      <c r="F11" s="368"/>
      <c r="G11" s="368"/>
      <c r="H11" s="369"/>
    </row>
    <row r="12" spans="1:8" ht="15" customHeight="1" x14ac:dyDescent="0.3">
      <c r="A12" s="407" t="s">
        <v>8</v>
      </c>
      <c r="B12" s="408" t="s">
        <v>9</v>
      </c>
      <c r="C12" s="389" t="s">
        <v>27</v>
      </c>
      <c r="D12" s="389" t="s">
        <v>26</v>
      </c>
      <c r="E12" s="389" t="s">
        <v>28</v>
      </c>
      <c r="F12" s="392" t="s">
        <v>29</v>
      </c>
      <c r="G12" s="389" t="s">
        <v>30</v>
      </c>
      <c r="H12" s="396" t="s">
        <v>19</v>
      </c>
    </row>
    <row r="13" spans="1:8" ht="15" customHeight="1" x14ac:dyDescent="0.3">
      <c r="A13" s="407"/>
      <c r="B13" s="408"/>
      <c r="C13" s="390"/>
      <c r="D13" s="390"/>
      <c r="E13" s="390"/>
      <c r="F13" s="393"/>
      <c r="G13" s="390"/>
      <c r="H13" s="397"/>
    </row>
    <row r="14" spans="1:8" ht="22.5" customHeight="1" x14ac:dyDescent="0.3">
      <c r="A14" s="407"/>
      <c r="B14" s="408"/>
      <c r="C14" s="391"/>
      <c r="D14" s="391"/>
      <c r="E14" s="391"/>
      <c r="F14" s="394"/>
      <c r="G14" s="391"/>
      <c r="H14" s="398"/>
    </row>
    <row r="15" spans="1:8" x14ac:dyDescent="0.3">
      <c r="A15" s="85">
        <v>1</v>
      </c>
      <c r="B15" s="86" t="s">
        <v>11</v>
      </c>
      <c r="C15" s="87">
        <v>3.5</v>
      </c>
      <c r="D15" s="88">
        <v>3</v>
      </c>
      <c r="E15" s="88">
        <v>3</v>
      </c>
      <c r="F15" s="87">
        <v>28.5</v>
      </c>
      <c r="G15" s="89">
        <f>SUM(C15:F15)</f>
        <v>38</v>
      </c>
      <c r="H15" s="90" t="str">
        <f>IF(G15&gt;=91,"A1",IF(G15&gt;=81,"A2",IF(G15&gt;=71,"B1",IF(G15&gt;=61,"B2",IF(G15&gt;=51,"C1",IF(G15&gt;=41,"C2",IF(G15&gt;=33,"D","E")))))))</f>
        <v>D</v>
      </c>
    </row>
    <row r="16" spans="1:8" x14ac:dyDescent="0.3">
      <c r="A16" s="85">
        <v>2</v>
      </c>
      <c r="B16" s="86" t="s">
        <v>12</v>
      </c>
      <c r="C16" s="91">
        <v>3.75</v>
      </c>
      <c r="D16" s="88">
        <v>3</v>
      </c>
      <c r="E16" s="88">
        <v>3</v>
      </c>
      <c r="F16" s="88">
        <v>21.5</v>
      </c>
      <c r="G16" s="89">
        <f>SUM(C16:F16)</f>
        <v>31.25</v>
      </c>
      <c r="H16" s="90" t="str">
        <f t="shared" ref="H16:H19" si="0">IF(G16&gt;=91,"A1",IF(G16&gt;=81,"A2",IF(G16&gt;=71,"B1",IF(G16&gt;=61,"B2",IF(G16&gt;=51,"C1",IF(G16&gt;=41,"C2",IF(G16&gt;=33,"D","E")))))))</f>
        <v>E</v>
      </c>
    </row>
    <row r="17" spans="1:8" x14ac:dyDescent="0.3">
      <c r="A17" s="85">
        <v>3</v>
      </c>
      <c r="B17" s="86" t="s">
        <v>13</v>
      </c>
      <c r="C17" s="88">
        <v>0.5</v>
      </c>
      <c r="D17" s="88">
        <v>2.5</v>
      </c>
      <c r="E17" s="88">
        <v>2.5</v>
      </c>
      <c r="F17" s="88">
        <v>16</v>
      </c>
      <c r="G17" s="89">
        <f t="shared" ref="G17:G19" si="1">SUM(C17:F17)</f>
        <v>21.5</v>
      </c>
      <c r="H17" s="90" t="str">
        <f t="shared" si="0"/>
        <v>E</v>
      </c>
    </row>
    <row r="18" spans="1:8" x14ac:dyDescent="0.3">
      <c r="A18" s="85">
        <v>4</v>
      </c>
      <c r="B18" s="86" t="s">
        <v>22</v>
      </c>
      <c r="C18" s="88">
        <v>4</v>
      </c>
      <c r="D18" s="88">
        <v>3</v>
      </c>
      <c r="E18" s="88">
        <v>3</v>
      </c>
      <c r="F18" s="88">
        <v>31</v>
      </c>
      <c r="G18" s="89">
        <f t="shared" si="1"/>
        <v>41</v>
      </c>
      <c r="H18" s="90" t="str">
        <f t="shared" si="0"/>
        <v>C2</v>
      </c>
    </row>
    <row r="19" spans="1:8" x14ac:dyDescent="0.3">
      <c r="A19" s="85">
        <v>5</v>
      </c>
      <c r="B19" s="86" t="s">
        <v>25</v>
      </c>
      <c r="C19" s="88">
        <v>3.25</v>
      </c>
      <c r="D19" s="88">
        <v>3</v>
      </c>
      <c r="E19" s="88">
        <v>3</v>
      </c>
      <c r="F19" s="88">
        <v>21.5</v>
      </c>
      <c r="G19" s="89">
        <f t="shared" si="1"/>
        <v>30.75</v>
      </c>
      <c r="H19" s="90" t="str">
        <f t="shared" si="0"/>
        <v>E</v>
      </c>
    </row>
    <row r="20" spans="1:8" x14ac:dyDescent="0.3">
      <c r="A20" s="85">
        <v>6</v>
      </c>
      <c r="B20" s="92" t="s">
        <v>419</v>
      </c>
      <c r="C20" s="93"/>
      <c r="D20" s="93"/>
      <c r="E20" s="93"/>
      <c r="F20" s="88"/>
      <c r="G20" s="88">
        <v>37</v>
      </c>
      <c r="H20" s="90"/>
    </row>
    <row r="21" spans="1:8" x14ac:dyDescent="0.3">
      <c r="A21" s="85">
        <v>7</v>
      </c>
      <c r="B21" s="86" t="s">
        <v>20</v>
      </c>
      <c r="C21" s="94"/>
      <c r="D21" s="94"/>
      <c r="E21" s="94"/>
      <c r="F21" s="95"/>
      <c r="G21" s="89">
        <v>27</v>
      </c>
      <c r="H21" s="90"/>
    </row>
    <row r="22" spans="1:8" x14ac:dyDescent="0.3">
      <c r="A22" s="85">
        <v>8</v>
      </c>
      <c r="B22" s="86" t="s">
        <v>21</v>
      </c>
      <c r="C22" s="96"/>
      <c r="D22" s="96"/>
      <c r="E22" s="96"/>
      <c r="F22" s="97"/>
      <c r="G22" s="89">
        <v>31</v>
      </c>
      <c r="H22" s="90"/>
    </row>
    <row r="23" spans="1:8" x14ac:dyDescent="0.3">
      <c r="A23" s="85">
        <v>9</v>
      </c>
      <c r="B23" s="86" t="s">
        <v>442</v>
      </c>
      <c r="C23" s="96"/>
      <c r="D23" s="96"/>
      <c r="E23" s="96"/>
      <c r="F23" s="97"/>
      <c r="G23" s="89">
        <v>7.5</v>
      </c>
      <c r="H23" s="90"/>
    </row>
    <row r="24" spans="1:8" x14ac:dyDescent="0.3">
      <c r="A24" s="98" t="s">
        <v>10</v>
      </c>
      <c r="B24" s="99"/>
      <c r="C24" s="100"/>
      <c r="D24" s="100"/>
      <c r="E24" s="100"/>
      <c r="F24" s="101"/>
      <c r="G24" s="102">
        <f>SUM(G15:G20)</f>
        <v>199.5</v>
      </c>
      <c r="H24" s="103"/>
    </row>
    <row r="25" spans="1:8" x14ac:dyDescent="0.3">
      <c r="A25" s="98" t="s">
        <v>14</v>
      </c>
      <c r="B25" s="99"/>
      <c r="C25" s="100"/>
      <c r="D25" s="100"/>
      <c r="E25" s="100"/>
      <c r="F25" s="101"/>
      <c r="G25" s="104">
        <f>G24/550*100</f>
        <v>36.272727272727273</v>
      </c>
      <c r="H25" s="103" t="str">
        <f t="shared" ref="H25" si="2">IF(G25&gt;=91,"A1",IF(G25&gt;=81,"A2",IF(G25&gt;=71,"B1",IF(G25&gt;=61,"B2",IF(G25&gt;=51,"C1",IF(G25&gt;=41,"C2",IF(G25&gt;=33,"D","E")))))))</f>
        <v>D</v>
      </c>
    </row>
    <row r="26" spans="1:8" x14ac:dyDescent="0.3">
      <c r="A26" s="400" t="s">
        <v>59</v>
      </c>
      <c r="B26" s="401"/>
      <c r="C26" s="401"/>
      <c r="D26" s="401"/>
      <c r="E26" s="401"/>
      <c r="F26" s="401"/>
      <c r="G26" s="401"/>
      <c r="H26" s="402"/>
    </row>
    <row r="27" spans="1:8" x14ac:dyDescent="0.3">
      <c r="A27" s="403" t="s">
        <v>373</v>
      </c>
      <c r="B27" s="404"/>
      <c r="C27" s="404"/>
      <c r="D27" s="404"/>
      <c r="E27" s="404"/>
      <c r="F27" s="404"/>
      <c r="G27" s="404"/>
      <c r="H27" s="405"/>
    </row>
    <row r="28" spans="1:8" x14ac:dyDescent="0.3">
      <c r="A28" s="367" t="s">
        <v>374</v>
      </c>
      <c r="B28" s="368"/>
      <c r="C28" s="368"/>
      <c r="D28" s="368"/>
      <c r="E28" s="368"/>
      <c r="F28" s="368"/>
      <c r="G28" s="368"/>
      <c r="H28" s="369"/>
    </row>
    <row r="29" spans="1:8" x14ac:dyDescent="0.3">
      <c r="A29" s="367" t="s">
        <v>375</v>
      </c>
      <c r="B29" s="368"/>
      <c r="C29" s="368"/>
      <c r="D29" s="368"/>
      <c r="E29" s="368"/>
      <c r="F29" s="382"/>
      <c r="G29" s="370" t="s">
        <v>376</v>
      </c>
      <c r="H29" s="369"/>
    </row>
    <row r="30" spans="1:8" x14ac:dyDescent="0.3">
      <c r="A30" s="105" t="s">
        <v>377</v>
      </c>
      <c r="B30" s="106"/>
      <c r="C30" s="106"/>
      <c r="D30" s="106"/>
      <c r="E30" s="106"/>
      <c r="F30" s="89"/>
      <c r="G30" s="89"/>
      <c r="H30" s="107" t="s">
        <v>404</v>
      </c>
    </row>
    <row r="31" spans="1:8" x14ac:dyDescent="0.3">
      <c r="A31" s="367" t="s">
        <v>378</v>
      </c>
      <c r="B31" s="368"/>
      <c r="C31" s="368"/>
      <c r="D31" s="368"/>
      <c r="E31" s="368"/>
      <c r="F31" s="382"/>
      <c r="G31" s="104"/>
      <c r="H31" s="108"/>
    </row>
    <row r="32" spans="1:8" x14ac:dyDescent="0.3">
      <c r="A32" s="367" t="s">
        <v>375</v>
      </c>
      <c r="B32" s="368"/>
      <c r="C32" s="368"/>
      <c r="D32" s="368"/>
      <c r="E32" s="368"/>
      <c r="F32" s="382"/>
      <c r="G32" s="370" t="s">
        <v>376</v>
      </c>
      <c r="H32" s="369"/>
    </row>
    <row r="33" spans="1:8" x14ac:dyDescent="0.3">
      <c r="A33" s="364" t="s">
        <v>379</v>
      </c>
      <c r="B33" s="365"/>
      <c r="C33" s="365"/>
      <c r="D33" s="365"/>
      <c r="E33" s="365"/>
      <c r="F33" s="366"/>
      <c r="G33" s="104"/>
      <c r="H33" s="109" t="s">
        <v>399</v>
      </c>
    </row>
    <row r="34" spans="1:8" x14ac:dyDescent="0.3">
      <c r="A34" s="364" t="s">
        <v>380</v>
      </c>
      <c r="B34" s="365"/>
      <c r="C34" s="365"/>
      <c r="D34" s="365"/>
      <c r="E34" s="365"/>
      <c r="F34" s="366"/>
      <c r="G34" s="89"/>
      <c r="H34" s="110" t="s">
        <v>399</v>
      </c>
    </row>
    <row r="35" spans="1:8" x14ac:dyDescent="0.3">
      <c r="A35" s="364" t="s">
        <v>381</v>
      </c>
      <c r="B35" s="365"/>
      <c r="C35" s="365"/>
      <c r="D35" s="365"/>
      <c r="E35" s="365"/>
      <c r="F35" s="365"/>
      <c r="G35" s="89"/>
      <c r="H35" s="107" t="s">
        <v>399</v>
      </c>
    </row>
    <row r="36" spans="1:8" x14ac:dyDescent="0.3">
      <c r="A36" s="364" t="s">
        <v>382</v>
      </c>
      <c r="B36" s="365"/>
      <c r="C36" s="365"/>
      <c r="D36" s="365"/>
      <c r="E36" s="365"/>
      <c r="F36" s="365"/>
      <c r="G36" s="89"/>
      <c r="H36" s="107" t="s">
        <v>399</v>
      </c>
    </row>
    <row r="37" spans="1:8" x14ac:dyDescent="0.3">
      <c r="A37" s="367" t="s">
        <v>383</v>
      </c>
      <c r="B37" s="368"/>
      <c r="C37" s="368"/>
      <c r="D37" s="368"/>
      <c r="E37" s="368"/>
      <c r="F37" s="368"/>
      <c r="G37" s="368"/>
      <c r="H37" s="369"/>
    </row>
    <row r="38" spans="1:8" x14ac:dyDescent="0.3">
      <c r="A38" s="367" t="s">
        <v>375</v>
      </c>
      <c r="B38" s="368"/>
      <c r="C38" s="368"/>
      <c r="D38" s="368"/>
      <c r="E38" s="368"/>
      <c r="F38" s="368"/>
      <c r="G38" s="368"/>
      <c r="H38" s="369"/>
    </row>
    <row r="39" spans="1:8" x14ac:dyDescent="0.3">
      <c r="A39" s="105" t="s">
        <v>384</v>
      </c>
      <c r="B39" s="370" t="s">
        <v>426</v>
      </c>
      <c r="C39" s="368"/>
      <c r="D39" s="368"/>
      <c r="E39" s="368"/>
      <c r="F39" s="368"/>
      <c r="G39" s="368"/>
      <c r="H39" s="369"/>
    </row>
    <row r="40" spans="1:8" x14ac:dyDescent="0.3">
      <c r="A40" s="98" t="s">
        <v>385</v>
      </c>
      <c r="B40" s="371"/>
      <c r="C40" s="372"/>
      <c r="D40" s="372"/>
      <c r="E40" s="372"/>
      <c r="F40" s="372"/>
      <c r="G40" s="372"/>
      <c r="H40" s="373"/>
    </row>
    <row r="41" spans="1:8" x14ac:dyDescent="0.3">
      <c r="A41" s="374" t="s">
        <v>386</v>
      </c>
      <c r="B41" s="375"/>
      <c r="C41" s="375"/>
      <c r="D41" s="375"/>
      <c r="E41" s="111"/>
      <c r="F41" s="112"/>
      <c r="G41" s="104" t="s">
        <v>387</v>
      </c>
      <c r="H41" s="113"/>
    </row>
    <row r="42" spans="1:8" x14ac:dyDescent="0.3">
      <c r="A42" s="114" t="s">
        <v>388</v>
      </c>
      <c r="B42" s="104" t="s">
        <v>19</v>
      </c>
      <c r="C42" s="104" t="s">
        <v>388</v>
      </c>
      <c r="D42" s="104" t="s">
        <v>19</v>
      </c>
      <c r="E42" s="115"/>
      <c r="F42" s="375" t="s">
        <v>389</v>
      </c>
      <c r="G42" s="375"/>
      <c r="H42" s="116" t="s">
        <v>19</v>
      </c>
    </row>
    <row r="43" spans="1:8" x14ac:dyDescent="0.3">
      <c r="A43" s="85" t="s">
        <v>390</v>
      </c>
      <c r="B43" s="88" t="s">
        <v>391</v>
      </c>
      <c r="C43" s="88" t="s">
        <v>392</v>
      </c>
      <c r="D43" s="88" t="s">
        <v>393</v>
      </c>
      <c r="E43" s="115"/>
      <c r="F43" s="361">
        <v>3</v>
      </c>
      <c r="G43" s="361"/>
      <c r="H43" s="109" t="s">
        <v>394</v>
      </c>
    </row>
    <row r="44" spans="1:8" x14ac:dyDescent="0.3">
      <c r="A44" s="85" t="s">
        <v>395</v>
      </c>
      <c r="B44" s="88" t="s">
        <v>396</v>
      </c>
      <c r="C44" s="88" t="s">
        <v>397</v>
      </c>
      <c r="D44" s="88" t="s">
        <v>398</v>
      </c>
      <c r="E44" s="115"/>
      <c r="F44" s="361">
        <v>2</v>
      </c>
      <c r="G44" s="361"/>
      <c r="H44" s="109" t="s">
        <v>399</v>
      </c>
    </row>
    <row r="45" spans="1:8" x14ac:dyDescent="0.3">
      <c r="A45" s="85" t="s">
        <v>400</v>
      </c>
      <c r="B45" s="88" t="s">
        <v>401</v>
      </c>
      <c r="C45" s="88" t="s">
        <v>402</v>
      </c>
      <c r="D45" s="88" t="s">
        <v>403</v>
      </c>
      <c r="E45" s="115"/>
      <c r="F45" s="361">
        <v>1</v>
      </c>
      <c r="G45" s="361"/>
      <c r="H45" s="109" t="s">
        <v>404</v>
      </c>
    </row>
    <row r="46" spans="1:8" x14ac:dyDescent="0.3">
      <c r="A46" s="85" t="s">
        <v>405</v>
      </c>
      <c r="B46" s="88" t="s">
        <v>406</v>
      </c>
      <c r="C46" s="88" t="s">
        <v>407</v>
      </c>
      <c r="D46" s="88" t="s">
        <v>408</v>
      </c>
      <c r="E46" s="117"/>
      <c r="F46" s="362"/>
      <c r="G46" s="363"/>
      <c r="H46" s="118"/>
    </row>
    <row r="47" spans="1:8" ht="58.5" customHeight="1" thickBot="1" x14ac:dyDescent="0.35">
      <c r="A47" s="384" t="s">
        <v>443</v>
      </c>
      <c r="B47" s="385"/>
      <c r="C47" s="386" t="s">
        <v>32</v>
      </c>
      <c r="D47" s="387"/>
      <c r="E47" s="387"/>
      <c r="F47" s="387"/>
      <c r="G47" s="386" t="s">
        <v>16</v>
      </c>
      <c r="H47" s="388"/>
    </row>
    <row r="48" spans="1:8" ht="21" thickBot="1" x14ac:dyDescent="0.35"/>
    <row r="49" spans="1:8" x14ac:dyDescent="0.3">
      <c r="A49" s="376" t="s">
        <v>0</v>
      </c>
      <c r="B49" s="377"/>
      <c r="C49" s="377"/>
      <c r="D49" s="377"/>
      <c r="E49" s="377"/>
      <c r="F49" s="377"/>
      <c r="G49" s="377"/>
      <c r="H49" s="378"/>
    </row>
    <row r="50" spans="1:8" x14ac:dyDescent="0.3">
      <c r="A50" s="383" t="s">
        <v>1</v>
      </c>
      <c r="B50" s="380"/>
      <c r="C50" s="380"/>
      <c r="D50" s="380"/>
      <c r="E50" s="380"/>
      <c r="F50" s="380"/>
      <c r="G50" s="380"/>
      <c r="H50" s="381"/>
    </row>
    <row r="51" spans="1:8" x14ac:dyDescent="0.3">
      <c r="A51" s="383" t="s">
        <v>2</v>
      </c>
      <c r="B51" s="380"/>
      <c r="C51" s="380"/>
      <c r="D51" s="380"/>
      <c r="E51" s="380"/>
      <c r="F51" s="380"/>
      <c r="G51" s="380"/>
      <c r="H51" s="381"/>
    </row>
    <row r="52" spans="1:8" x14ac:dyDescent="0.3">
      <c r="A52" s="383" t="s">
        <v>23</v>
      </c>
      <c r="B52" s="380"/>
      <c r="C52" s="380"/>
      <c r="D52" s="380"/>
      <c r="E52" s="380"/>
      <c r="F52" s="380"/>
      <c r="G52" s="380"/>
      <c r="H52" s="381"/>
    </row>
    <row r="53" spans="1:8" x14ac:dyDescent="0.3">
      <c r="A53" s="383" t="s">
        <v>411</v>
      </c>
      <c r="B53" s="380"/>
      <c r="C53" s="380"/>
      <c r="D53" s="380"/>
      <c r="E53" s="380"/>
      <c r="F53" s="380"/>
      <c r="G53" s="380"/>
      <c r="H53" s="381"/>
    </row>
    <row r="54" spans="1:8" x14ac:dyDescent="0.3">
      <c r="A54" s="77" t="s">
        <v>3</v>
      </c>
      <c r="B54" s="379" t="s">
        <v>441</v>
      </c>
      <c r="C54" s="379"/>
      <c r="D54" s="379"/>
      <c r="E54" s="78"/>
      <c r="F54" s="79"/>
      <c r="G54" s="79"/>
      <c r="H54" s="80"/>
    </row>
    <row r="55" spans="1:8" ht="27" customHeight="1" x14ac:dyDescent="0.3">
      <c r="A55" s="77" t="s">
        <v>4</v>
      </c>
      <c r="B55" s="357" t="s">
        <v>67</v>
      </c>
      <c r="C55" s="358"/>
      <c r="D55" s="358"/>
      <c r="E55" s="81" t="s">
        <v>24</v>
      </c>
      <c r="F55" s="81"/>
      <c r="G55" s="379">
        <v>2</v>
      </c>
      <c r="H55" s="353"/>
    </row>
    <row r="56" spans="1:8" x14ac:dyDescent="0.3">
      <c r="A56" s="77" t="s">
        <v>5</v>
      </c>
      <c r="B56" s="357" t="s">
        <v>192</v>
      </c>
      <c r="C56" s="358"/>
      <c r="D56" s="358"/>
      <c r="E56" s="78"/>
      <c r="F56" s="78"/>
      <c r="G56" s="381"/>
      <c r="H56" s="381"/>
    </row>
    <row r="57" spans="1:8" ht="39.75" customHeight="1" x14ac:dyDescent="0.3">
      <c r="A57" s="77" t="s">
        <v>17</v>
      </c>
      <c r="B57" s="78"/>
      <c r="C57" s="359" t="s">
        <v>193</v>
      </c>
      <c r="D57" s="360"/>
      <c r="E57" s="78" t="s">
        <v>31</v>
      </c>
      <c r="F57" s="78"/>
      <c r="G57" s="351" t="s">
        <v>194</v>
      </c>
      <c r="H57" s="352"/>
    </row>
    <row r="58" spans="1:8" x14ac:dyDescent="0.3">
      <c r="A58" s="374" t="s">
        <v>6</v>
      </c>
      <c r="B58" s="375"/>
      <c r="C58" s="375"/>
      <c r="D58" s="375"/>
      <c r="E58" s="375"/>
      <c r="F58" s="375"/>
      <c r="G58" s="375"/>
      <c r="H58" s="406"/>
    </row>
    <row r="59" spans="1:8" x14ac:dyDescent="0.3">
      <c r="A59" s="367" t="s">
        <v>7</v>
      </c>
      <c r="B59" s="368"/>
      <c r="C59" s="368"/>
      <c r="D59" s="368"/>
      <c r="E59" s="368"/>
      <c r="F59" s="368"/>
      <c r="G59" s="368"/>
      <c r="H59" s="369"/>
    </row>
    <row r="60" spans="1:8" ht="15" customHeight="1" x14ac:dyDescent="0.3">
      <c r="A60" s="407" t="s">
        <v>8</v>
      </c>
      <c r="B60" s="408" t="s">
        <v>9</v>
      </c>
      <c r="C60" s="389" t="s">
        <v>27</v>
      </c>
      <c r="D60" s="389" t="s">
        <v>26</v>
      </c>
      <c r="E60" s="389" t="s">
        <v>28</v>
      </c>
      <c r="F60" s="392" t="s">
        <v>29</v>
      </c>
      <c r="G60" s="389" t="s">
        <v>30</v>
      </c>
      <c r="H60" s="396" t="s">
        <v>19</v>
      </c>
    </row>
    <row r="61" spans="1:8" ht="15" customHeight="1" x14ac:dyDescent="0.3">
      <c r="A61" s="407"/>
      <c r="B61" s="408"/>
      <c r="C61" s="390"/>
      <c r="D61" s="390"/>
      <c r="E61" s="390"/>
      <c r="F61" s="393"/>
      <c r="G61" s="390"/>
      <c r="H61" s="397"/>
    </row>
    <row r="62" spans="1:8" ht="22.5" customHeight="1" x14ac:dyDescent="0.3">
      <c r="A62" s="407"/>
      <c r="B62" s="408"/>
      <c r="C62" s="391"/>
      <c r="D62" s="391"/>
      <c r="E62" s="391"/>
      <c r="F62" s="394"/>
      <c r="G62" s="391"/>
      <c r="H62" s="398"/>
    </row>
    <row r="63" spans="1:8" x14ac:dyDescent="0.3">
      <c r="A63" s="85">
        <v>1</v>
      </c>
      <c r="B63" s="86" t="s">
        <v>11</v>
      </c>
      <c r="C63" s="87">
        <v>2</v>
      </c>
      <c r="D63" s="88">
        <v>2</v>
      </c>
      <c r="E63" s="88">
        <v>2</v>
      </c>
      <c r="F63" s="87">
        <v>31.5</v>
      </c>
      <c r="G63" s="89">
        <f>SUM(C63:F63)</f>
        <v>37.5</v>
      </c>
      <c r="H63" s="90" t="str">
        <f>IF(G63&gt;=91,"A1",IF(G63&gt;=81,"A2",IF(G63&gt;=71,"B1",IF(G63&gt;=61,"B2",IF(G63&gt;=51,"C1",IF(G63&gt;=41,"C2",IF(G63&gt;=33,"D","E")))))))</f>
        <v>D</v>
      </c>
    </row>
    <row r="64" spans="1:8" x14ac:dyDescent="0.3">
      <c r="A64" s="85">
        <v>2</v>
      </c>
      <c r="B64" s="86" t="s">
        <v>12</v>
      </c>
      <c r="C64" s="91">
        <v>5.75</v>
      </c>
      <c r="D64" s="88">
        <v>3</v>
      </c>
      <c r="E64" s="88">
        <v>2</v>
      </c>
      <c r="F64" s="88">
        <v>29.5</v>
      </c>
      <c r="G64" s="89">
        <f>SUM(C64:F64)</f>
        <v>40.25</v>
      </c>
      <c r="H64" s="90" t="str">
        <f t="shared" ref="H64:H67" si="3">IF(G64&gt;=91,"A1",IF(G64&gt;=81,"A2",IF(G64&gt;=71,"B1",IF(G64&gt;=61,"B2",IF(G64&gt;=51,"C1",IF(G64&gt;=41,"C2",IF(G64&gt;=33,"D","E")))))))</f>
        <v>D</v>
      </c>
    </row>
    <row r="65" spans="1:8" x14ac:dyDescent="0.3">
      <c r="A65" s="85">
        <v>3</v>
      </c>
      <c r="B65" s="86" t="s">
        <v>13</v>
      </c>
      <c r="C65" s="88">
        <v>2.5</v>
      </c>
      <c r="D65" s="88">
        <v>2.5</v>
      </c>
      <c r="E65" s="88">
        <v>3</v>
      </c>
      <c r="F65" s="88">
        <v>30</v>
      </c>
      <c r="G65" s="89">
        <f t="shared" ref="G65:G67" si="4">SUM(C65:F65)</f>
        <v>38</v>
      </c>
      <c r="H65" s="90" t="str">
        <f t="shared" si="3"/>
        <v>D</v>
      </c>
    </row>
    <row r="66" spans="1:8" x14ac:dyDescent="0.3">
      <c r="A66" s="85">
        <v>4</v>
      </c>
      <c r="B66" s="86" t="s">
        <v>22</v>
      </c>
      <c r="C66" s="88">
        <v>5.25</v>
      </c>
      <c r="D66" s="88">
        <v>3</v>
      </c>
      <c r="E66" s="88">
        <v>3</v>
      </c>
      <c r="F66" s="88">
        <v>28</v>
      </c>
      <c r="G66" s="89">
        <f t="shared" si="4"/>
        <v>39.25</v>
      </c>
      <c r="H66" s="90" t="str">
        <f t="shared" si="3"/>
        <v>D</v>
      </c>
    </row>
    <row r="67" spans="1:8" x14ac:dyDescent="0.3">
      <c r="A67" s="85">
        <v>5</v>
      </c>
      <c r="B67" s="86" t="s">
        <v>25</v>
      </c>
      <c r="C67" s="88">
        <v>5.75</v>
      </c>
      <c r="D67" s="88">
        <v>3</v>
      </c>
      <c r="E67" s="88">
        <v>3</v>
      </c>
      <c r="F67" s="88">
        <v>23</v>
      </c>
      <c r="G67" s="89">
        <f t="shared" si="4"/>
        <v>34.75</v>
      </c>
      <c r="H67" s="90" t="str">
        <f t="shared" si="3"/>
        <v>D</v>
      </c>
    </row>
    <row r="68" spans="1:8" x14ac:dyDescent="0.3">
      <c r="A68" s="85">
        <v>6</v>
      </c>
      <c r="B68" s="92" t="s">
        <v>419</v>
      </c>
      <c r="C68" s="93"/>
      <c r="D68" s="93"/>
      <c r="E68" s="93"/>
      <c r="F68" s="88"/>
      <c r="G68" s="88">
        <v>22</v>
      </c>
      <c r="H68" s="90"/>
    </row>
    <row r="69" spans="1:8" x14ac:dyDescent="0.3">
      <c r="A69" s="85">
        <v>7</v>
      </c>
      <c r="B69" s="86" t="s">
        <v>20</v>
      </c>
      <c r="C69" s="94"/>
      <c r="D69" s="94"/>
      <c r="E69" s="94"/>
      <c r="F69" s="95"/>
      <c r="G69" s="89">
        <v>27</v>
      </c>
      <c r="H69" s="90"/>
    </row>
    <row r="70" spans="1:8" x14ac:dyDescent="0.3">
      <c r="A70" s="85">
        <v>8</v>
      </c>
      <c r="B70" s="86" t="s">
        <v>21</v>
      </c>
      <c r="C70" s="96"/>
      <c r="D70" s="96"/>
      <c r="E70" s="96"/>
      <c r="F70" s="97"/>
      <c r="G70" s="89">
        <v>29.5</v>
      </c>
      <c r="H70" s="90"/>
    </row>
    <row r="71" spans="1:8" x14ac:dyDescent="0.3">
      <c r="A71" s="85">
        <v>9</v>
      </c>
      <c r="B71" s="86" t="s">
        <v>442</v>
      </c>
      <c r="C71" s="96"/>
      <c r="D71" s="96"/>
      <c r="E71" s="96"/>
      <c r="F71" s="97"/>
      <c r="G71" s="89">
        <v>8</v>
      </c>
      <c r="H71" s="90"/>
    </row>
    <row r="72" spans="1:8" x14ac:dyDescent="0.3">
      <c r="A72" s="98" t="s">
        <v>10</v>
      </c>
      <c r="B72" s="99"/>
      <c r="C72" s="100"/>
      <c r="D72" s="100"/>
      <c r="E72" s="100"/>
      <c r="F72" s="101"/>
      <c r="G72" s="102">
        <f>SUM(G63:G68)</f>
        <v>211.75</v>
      </c>
      <c r="H72" s="103"/>
    </row>
    <row r="73" spans="1:8" x14ac:dyDescent="0.3">
      <c r="A73" s="98" t="s">
        <v>14</v>
      </c>
      <c r="B73" s="99"/>
      <c r="C73" s="100"/>
      <c r="D73" s="100"/>
      <c r="E73" s="100"/>
      <c r="F73" s="101"/>
      <c r="G73" s="104">
        <f>G72/550*100</f>
        <v>38.5</v>
      </c>
      <c r="H73" s="103" t="str">
        <f t="shared" ref="H73" si="5">IF(G73&gt;=91,"A1",IF(G73&gt;=81,"A2",IF(G73&gt;=71,"B1",IF(G73&gt;=61,"B2",IF(G73&gt;=51,"C1",IF(G73&gt;=41,"C2",IF(G73&gt;=33,"D","E")))))))</f>
        <v>D</v>
      </c>
    </row>
    <row r="74" spans="1:8" x14ac:dyDescent="0.3">
      <c r="A74" s="400" t="s">
        <v>59</v>
      </c>
      <c r="B74" s="401"/>
      <c r="C74" s="401"/>
      <c r="D74" s="401"/>
      <c r="E74" s="401"/>
      <c r="F74" s="401"/>
      <c r="G74" s="401"/>
      <c r="H74" s="402"/>
    </row>
    <row r="75" spans="1:8" x14ac:dyDescent="0.3">
      <c r="A75" s="403" t="s">
        <v>373</v>
      </c>
      <c r="B75" s="404"/>
      <c r="C75" s="404"/>
      <c r="D75" s="404"/>
      <c r="E75" s="404"/>
      <c r="F75" s="404"/>
      <c r="G75" s="404"/>
      <c r="H75" s="405"/>
    </row>
    <row r="76" spans="1:8" x14ac:dyDescent="0.3">
      <c r="A76" s="367" t="s">
        <v>374</v>
      </c>
      <c r="B76" s="368"/>
      <c r="C76" s="368"/>
      <c r="D76" s="368"/>
      <c r="E76" s="368"/>
      <c r="F76" s="368"/>
      <c r="G76" s="368"/>
      <c r="H76" s="369"/>
    </row>
    <row r="77" spans="1:8" x14ac:dyDescent="0.3">
      <c r="A77" s="367" t="s">
        <v>375</v>
      </c>
      <c r="B77" s="368"/>
      <c r="C77" s="368"/>
      <c r="D77" s="368"/>
      <c r="E77" s="368"/>
      <c r="F77" s="382"/>
      <c r="G77" s="370" t="s">
        <v>376</v>
      </c>
      <c r="H77" s="369"/>
    </row>
    <row r="78" spans="1:8" x14ac:dyDescent="0.3">
      <c r="A78" s="105" t="s">
        <v>377</v>
      </c>
      <c r="B78" s="106"/>
      <c r="C78" s="106"/>
      <c r="D78" s="106"/>
      <c r="E78" s="106"/>
      <c r="F78" s="89"/>
      <c r="G78" s="89"/>
      <c r="H78" s="110" t="s">
        <v>399</v>
      </c>
    </row>
    <row r="79" spans="1:8" x14ac:dyDescent="0.3">
      <c r="A79" s="367" t="s">
        <v>378</v>
      </c>
      <c r="B79" s="368"/>
      <c r="C79" s="368"/>
      <c r="D79" s="368"/>
      <c r="E79" s="368"/>
      <c r="F79" s="382"/>
      <c r="G79" s="104"/>
      <c r="H79" s="108"/>
    </row>
    <row r="80" spans="1:8" x14ac:dyDescent="0.3">
      <c r="A80" s="367" t="s">
        <v>375</v>
      </c>
      <c r="B80" s="368"/>
      <c r="C80" s="368"/>
      <c r="D80" s="368"/>
      <c r="E80" s="368"/>
      <c r="F80" s="382"/>
      <c r="G80" s="370" t="s">
        <v>376</v>
      </c>
      <c r="H80" s="369"/>
    </row>
    <row r="81" spans="1:8" x14ac:dyDescent="0.3">
      <c r="A81" s="364" t="s">
        <v>379</v>
      </c>
      <c r="B81" s="365"/>
      <c r="C81" s="365"/>
      <c r="D81" s="365"/>
      <c r="E81" s="365"/>
      <c r="F81" s="366"/>
      <c r="G81" s="104"/>
      <c r="H81" s="108" t="s">
        <v>394</v>
      </c>
    </row>
    <row r="82" spans="1:8" x14ac:dyDescent="0.3">
      <c r="A82" s="364" t="s">
        <v>380</v>
      </c>
      <c r="B82" s="365"/>
      <c r="C82" s="365"/>
      <c r="D82" s="365"/>
      <c r="E82" s="365"/>
      <c r="F82" s="366"/>
      <c r="G82" s="89"/>
      <c r="H82" s="110" t="s">
        <v>394</v>
      </c>
    </row>
    <row r="83" spans="1:8" x14ac:dyDescent="0.3">
      <c r="A83" s="364" t="s">
        <v>381</v>
      </c>
      <c r="B83" s="365"/>
      <c r="C83" s="365"/>
      <c r="D83" s="365"/>
      <c r="E83" s="365"/>
      <c r="F83" s="365"/>
      <c r="G83" s="89"/>
      <c r="H83" s="110" t="s">
        <v>399</v>
      </c>
    </row>
    <row r="84" spans="1:8" x14ac:dyDescent="0.3">
      <c r="A84" s="364" t="s">
        <v>382</v>
      </c>
      <c r="B84" s="365"/>
      <c r="C84" s="365"/>
      <c r="D84" s="365"/>
      <c r="E84" s="365"/>
      <c r="F84" s="365"/>
      <c r="G84" s="89"/>
      <c r="H84" s="110" t="s">
        <v>399</v>
      </c>
    </row>
    <row r="85" spans="1:8" x14ac:dyDescent="0.3">
      <c r="A85" s="367" t="s">
        <v>383</v>
      </c>
      <c r="B85" s="368"/>
      <c r="C85" s="368"/>
      <c r="D85" s="368"/>
      <c r="E85" s="368"/>
      <c r="F85" s="368"/>
      <c r="G85" s="368"/>
      <c r="H85" s="369"/>
    </row>
    <row r="86" spans="1:8" x14ac:dyDescent="0.3">
      <c r="A86" s="367" t="s">
        <v>375</v>
      </c>
      <c r="B86" s="368"/>
      <c r="C86" s="368"/>
      <c r="D86" s="368"/>
      <c r="E86" s="368"/>
      <c r="F86" s="368"/>
      <c r="G86" s="368"/>
      <c r="H86" s="369"/>
    </row>
    <row r="87" spans="1:8" x14ac:dyDescent="0.3">
      <c r="A87" s="105" t="s">
        <v>384</v>
      </c>
      <c r="B87" s="370" t="s">
        <v>427</v>
      </c>
      <c r="C87" s="368"/>
      <c r="D87" s="368"/>
      <c r="E87" s="368"/>
      <c r="F87" s="368"/>
      <c r="G87" s="368"/>
      <c r="H87" s="369"/>
    </row>
    <row r="88" spans="1:8" x14ac:dyDescent="0.3">
      <c r="A88" s="98" t="s">
        <v>385</v>
      </c>
      <c r="B88" s="371"/>
      <c r="C88" s="372"/>
      <c r="D88" s="372"/>
      <c r="E88" s="372"/>
      <c r="F88" s="372"/>
      <c r="G88" s="372"/>
      <c r="H88" s="373"/>
    </row>
    <row r="89" spans="1:8" x14ac:dyDescent="0.3">
      <c r="A89" s="374" t="s">
        <v>386</v>
      </c>
      <c r="B89" s="375"/>
      <c r="C89" s="375"/>
      <c r="D89" s="375"/>
      <c r="E89" s="111"/>
      <c r="F89" s="112"/>
      <c r="G89" s="104" t="s">
        <v>387</v>
      </c>
      <c r="H89" s="113"/>
    </row>
    <row r="90" spans="1:8" x14ac:dyDescent="0.3">
      <c r="A90" s="114" t="s">
        <v>388</v>
      </c>
      <c r="B90" s="104" t="s">
        <v>19</v>
      </c>
      <c r="C90" s="104" t="s">
        <v>388</v>
      </c>
      <c r="D90" s="104" t="s">
        <v>19</v>
      </c>
      <c r="E90" s="115"/>
      <c r="F90" s="375" t="s">
        <v>389</v>
      </c>
      <c r="G90" s="375"/>
      <c r="H90" s="116" t="s">
        <v>19</v>
      </c>
    </row>
    <row r="91" spans="1:8" x14ac:dyDescent="0.3">
      <c r="A91" s="85" t="s">
        <v>390</v>
      </c>
      <c r="B91" s="88" t="s">
        <v>391</v>
      </c>
      <c r="C91" s="88" t="s">
        <v>392</v>
      </c>
      <c r="D91" s="88" t="s">
        <v>393</v>
      </c>
      <c r="E91" s="115"/>
      <c r="F91" s="361">
        <v>3</v>
      </c>
      <c r="G91" s="361"/>
      <c r="H91" s="109" t="s">
        <v>394</v>
      </c>
    </row>
    <row r="92" spans="1:8" x14ac:dyDescent="0.3">
      <c r="A92" s="85" t="s">
        <v>395</v>
      </c>
      <c r="B92" s="88" t="s">
        <v>396</v>
      </c>
      <c r="C92" s="88" t="s">
        <v>397</v>
      </c>
      <c r="D92" s="88" t="s">
        <v>398</v>
      </c>
      <c r="E92" s="115"/>
      <c r="F92" s="361">
        <v>2</v>
      </c>
      <c r="G92" s="361"/>
      <c r="H92" s="109" t="s">
        <v>399</v>
      </c>
    </row>
    <row r="93" spans="1:8" x14ac:dyDescent="0.3">
      <c r="A93" s="85" t="s">
        <v>400</v>
      </c>
      <c r="B93" s="88" t="s">
        <v>401</v>
      </c>
      <c r="C93" s="88" t="s">
        <v>402</v>
      </c>
      <c r="D93" s="88" t="s">
        <v>403</v>
      </c>
      <c r="E93" s="115"/>
      <c r="F93" s="361">
        <v>1</v>
      </c>
      <c r="G93" s="361"/>
      <c r="H93" s="109" t="s">
        <v>404</v>
      </c>
    </row>
    <row r="94" spans="1:8" x14ac:dyDescent="0.3">
      <c r="A94" s="85" t="s">
        <v>405</v>
      </c>
      <c r="B94" s="88" t="s">
        <v>406</v>
      </c>
      <c r="C94" s="88" t="s">
        <v>407</v>
      </c>
      <c r="D94" s="88" t="s">
        <v>408</v>
      </c>
      <c r="E94" s="117"/>
      <c r="F94" s="362"/>
      <c r="G94" s="363"/>
      <c r="H94" s="118"/>
    </row>
    <row r="95" spans="1:8" ht="58.5" customHeight="1" thickBot="1" x14ac:dyDescent="0.35">
      <c r="A95" s="384" t="s">
        <v>443</v>
      </c>
      <c r="B95" s="385"/>
      <c r="C95" s="386" t="s">
        <v>32</v>
      </c>
      <c r="D95" s="387"/>
      <c r="E95" s="387"/>
      <c r="F95" s="387"/>
      <c r="G95" s="386" t="s">
        <v>16</v>
      </c>
      <c r="H95" s="388"/>
    </row>
    <row r="96" spans="1:8" ht="21" thickBot="1" x14ac:dyDescent="0.35"/>
    <row r="97" spans="1:8" x14ac:dyDescent="0.3">
      <c r="A97" s="376" t="s">
        <v>0</v>
      </c>
      <c r="B97" s="377"/>
      <c r="C97" s="377"/>
      <c r="D97" s="377"/>
      <c r="E97" s="377"/>
      <c r="F97" s="377"/>
      <c r="G97" s="377"/>
      <c r="H97" s="378"/>
    </row>
    <row r="98" spans="1:8" x14ac:dyDescent="0.3">
      <c r="A98" s="383" t="s">
        <v>1</v>
      </c>
      <c r="B98" s="380"/>
      <c r="C98" s="380"/>
      <c r="D98" s="380"/>
      <c r="E98" s="380"/>
      <c r="F98" s="380"/>
      <c r="G98" s="380"/>
      <c r="H98" s="381"/>
    </row>
    <row r="99" spans="1:8" x14ac:dyDescent="0.3">
      <c r="A99" s="383" t="s">
        <v>2</v>
      </c>
      <c r="B99" s="380"/>
      <c r="C99" s="380"/>
      <c r="D99" s="380"/>
      <c r="E99" s="380"/>
      <c r="F99" s="380"/>
      <c r="G99" s="380"/>
      <c r="H99" s="381"/>
    </row>
    <row r="100" spans="1:8" x14ac:dyDescent="0.3">
      <c r="A100" s="383" t="s">
        <v>23</v>
      </c>
      <c r="B100" s="380"/>
      <c r="C100" s="380"/>
      <c r="D100" s="380"/>
      <c r="E100" s="380"/>
      <c r="F100" s="380"/>
      <c r="G100" s="380"/>
      <c r="H100" s="381"/>
    </row>
    <row r="101" spans="1:8" x14ac:dyDescent="0.3">
      <c r="A101" s="383" t="s">
        <v>411</v>
      </c>
      <c r="B101" s="380"/>
      <c r="C101" s="380"/>
      <c r="D101" s="380"/>
      <c r="E101" s="380"/>
      <c r="F101" s="380"/>
      <c r="G101" s="380"/>
      <c r="H101" s="381"/>
    </row>
    <row r="102" spans="1:8" x14ac:dyDescent="0.3">
      <c r="A102" s="77" t="s">
        <v>3</v>
      </c>
      <c r="B102" s="356" t="s">
        <v>441</v>
      </c>
      <c r="C102" s="356"/>
      <c r="D102" s="356"/>
      <c r="E102" s="78"/>
      <c r="F102" s="79"/>
      <c r="G102" s="79"/>
      <c r="H102" s="80"/>
    </row>
    <row r="103" spans="1:8" ht="40.5" customHeight="1" x14ac:dyDescent="0.3">
      <c r="A103" s="77" t="s">
        <v>4</v>
      </c>
      <c r="B103" s="395" t="s">
        <v>68</v>
      </c>
      <c r="C103" s="395"/>
      <c r="D103" s="395"/>
      <c r="E103" s="81" t="s">
        <v>24</v>
      </c>
      <c r="F103" s="81"/>
      <c r="G103" s="379">
        <v>3</v>
      </c>
      <c r="H103" s="353"/>
    </row>
    <row r="104" spans="1:8" x14ac:dyDescent="0.3">
      <c r="A104" s="77" t="s">
        <v>5</v>
      </c>
      <c r="B104" s="395" t="s">
        <v>103</v>
      </c>
      <c r="C104" s="395"/>
      <c r="D104" s="395"/>
      <c r="E104" s="380"/>
      <c r="F104" s="380"/>
      <c r="G104" s="380"/>
      <c r="H104" s="381"/>
    </row>
    <row r="105" spans="1:8" ht="30.75" customHeight="1" x14ac:dyDescent="0.3">
      <c r="A105" s="77" t="s">
        <v>17</v>
      </c>
      <c r="B105" s="78"/>
      <c r="C105" s="360" t="s">
        <v>200</v>
      </c>
      <c r="D105" s="360"/>
      <c r="E105" s="78" t="s">
        <v>31</v>
      </c>
      <c r="F105" s="78"/>
      <c r="G105" s="355" t="s">
        <v>202</v>
      </c>
      <c r="H105" s="352"/>
    </row>
    <row r="106" spans="1:8" x14ac:dyDescent="0.3">
      <c r="A106" s="374" t="s">
        <v>6</v>
      </c>
      <c r="B106" s="375"/>
      <c r="C106" s="375"/>
      <c r="D106" s="375"/>
      <c r="E106" s="375"/>
      <c r="F106" s="375"/>
      <c r="G106" s="375"/>
      <c r="H106" s="406"/>
    </row>
    <row r="107" spans="1:8" x14ac:dyDescent="0.3">
      <c r="A107" s="367" t="s">
        <v>7</v>
      </c>
      <c r="B107" s="368"/>
      <c r="C107" s="368"/>
      <c r="D107" s="368"/>
      <c r="E107" s="368"/>
      <c r="F107" s="368"/>
      <c r="G107" s="368"/>
      <c r="H107" s="369"/>
    </row>
    <row r="108" spans="1:8" ht="15" customHeight="1" x14ac:dyDescent="0.3">
      <c r="A108" s="407" t="s">
        <v>8</v>
      </c>
      <c r="B108" s="408" t="s">
        <v>9</v>
      </c>
      <c r="C108" s="389" t="s">
        <v>27</v>
      </c>
      <c r="D108" s="389" t="s">
        <v>26</v>
      </c>
      <c r="E108" s="389" t="s">
        <v>28</v>
      </c>
      <c r="F108" s="392" t="s">
        <v>29</v>
      </c>
      <c r="G108" s="389" t="s">
        <v>30</v>
      </c>
      <c r="H108" s="396" t="s">
        <v>19</v>
      </c>
    </row>
    <row r="109" spans="1:8" ht="15" customHeight="1" x14ac:dyDescent="0.3">
      <c r="A109" s="407"/>
      <c r="B109" s="408"/>
      <c r="C109" s="390"/>
      <c r="D109" s="390"/>
      <c r="E109" s="390"/>
      <c r="F109" s="393"/>
      <c r="G109" s="390"/>
      <c r="H109" s="397"/>
    </row>
    <row r="110" spans="1:8" ht="22.5" customHeight="1" x14ac:dyDescent="0.3">
      <c r="A110" s="407"/>
      <c r="B110" s="408"/>
      <c r="C110" s="391"/>
      <c r="D110" s="391"/>
      <c r="E110" s="391"/>
      <c r="F110" s="394"/>
      <c r="G110" s="391"/>
      <c r="H110" s="398"/>
    </row>
    <row r="111" spans="1:8" x14ac:dyDescent="0.3">
      <c r="A111" s="85">
        <v>1</v>
      </c>
      <c r="B111" s="86" t="s">
        <v>11</v>
      </c>
      <c r="C111" s="89">
        <v>4.75</v>
      </c>
      <c r="D111" s="88">
        <v>3</v>
      </c>
      <c r="E111" s="88">
        <v>3</v>
      </c>
      <c r="F111" s="89">
        <v>46</v>
      </c>
      <c r="G111" s="89">
        <f>SUM(C111:F111)</f>
        <v>56.75</v>
      </c>
      <c r="H111" s="90" t="str">
        <f>IF(G111&gt;=91,"A1",IF(G111&gt;=81,"A2",IF(G111&gt;=71,"B1",IF(G111&gt;=61,"B2",IF(G111&gt;=51,"C1",IF(G111&gt;=41,"C2",IF(G111&gt;=33,"D","E")))))))</f>
        <v>C1</v>
      </c>
    </row>
    <row r="112" spans="1:8" x14ac:dyDescent="0.3">
      <c r="A112" s="85">
        <v>2</v>
      </c>
      <c r="B112" s="86" t="s">
        <v>12</v>
      </c>
      <c r="C112" s="89">
        <v>6.5</v>
      </c>
      <c r="D112" s="88">
        <v>4</v>
      </c>
      <c r="E112" s="88">
        <v>4</v>
      </c>
      <c r="F112" s="88">
        <v>40</v>
      </c>
      <c r="G112" s="89">
        <f>SUM(C112:F112)</f>
        <v>54.5</v>
      </c>
      <c r="H112" s="90" t="str">
        <f t="shared" ref="H112:H115" si="6">IF(G112&gt;=91,"A1",IF(G112&gt;=81,"A2",IF(G112&gt;=71,"B1",IF(G112&gt;=61,"B2",IF(G112&gt;=51,"C1",IF(G112&gt;=41,"C2",IF(G112&gt;=33,"D","E")))))))</f>
        <v>C1</v>
      </c>
    </row>
    <row r="113" spans="1:8" x14ac:dyDescent="0.3">
      <c r="A113" s="85">
        <v>3</v>
      </c>
      <c r="B113" s="86" t="s">
        <v>13</v>
      </c>
      <c r="C113" s="88">
        <v>4.5</v>
      </c>
      <c r="D113" s="88">
        <v>3</v>
      </c>
      <c r="E113" s="88">
        <v>3</v>
      </c>
      <c r="F113" s="88">
        <v>40</v>
      </c>
      <c r="G113" s="89">
        <f t="shared" ref="G113:G115" si="7">SUM(C113:F113)</f>
        <v>50.5</v>
      </c>
      <c r="H113" s="90" t="str">
        <f t="shared" si="6"/>
        <v>C2</v>
      </c>
    </row>
    <row r="114" spans="1:8" x14ac:dyDescent="0.3">
      <c r="A114" s="85">
        <v>4</v>
      </c>
      <c r="B114" s="86" t="s">
        <v>22</v>
      </c>
      <c r="C114" s="88">
        <v>6.5</v>
      </c>
      <c r="D114" s="88">
        <v>4</v>
      </c>
      <c r="E114" s="88">
        <v>4</v>
      </c>
      <c r="F114" s="88">
        <v>50</v>
      </c>
      <c r="G114" s="89">
        <f t="shared" si="7"/>
        <v>64.5</v>
      </c>
      <c r="H114" s="90" t="str">
        <f t="shared" si="6"/>
        <v>B2</v>
      </c>
    </row>
    <row r="115" spans="1:8" x14ac:dyDescent="0.3">
      <c r="A115" s="85">
        <v>5</v>
      </c>
      <c r="B115" s="86" t="s">
        <v>25</v>
      </c>
      <c r="C115" s="88">
        <v>6.5</v>
      </c>
      <c r="D115" s="88">
        <v>4</v>
      </c>
      <c r="E115" s="88">
        <v>4</v>
      </c>
      <c r="F115" s="88">
        <v>46.5</v>
      </c>
      <c r="G115" s="89">
        <f t="shared" si="7"/>
        <v>61</v>
      </c>
      <c r="H115" s="90" t="str">
        <f t="shared" si="6"/>
        <v>B2</v>
      </c>
    </row>
    <row r="116" spans="1:8" ht="28.5" customHeight="1" x14ac:dyDescent="0.3">
      <c r="A116" s="85">
        <v>6</v>
      </c>
      <c r="B116" s="92" t="s">
        <v>419</v>
      </c>
      <c r="C116" s="93"/>
      <c r="D116" s="93"/>
      <c r="E116" s="93"/>
      <c r="F116" s="88"/>
      <c r="G116" s="88">
        <v>40.5</v>
      </c>
      <c r="H116" s="90"/>
    </row>
    <row r="117" spans="1:8" x14ac:dyDescent="0.3">
      <c r="A117" s="85">
        <v>7</v>
      </c>
      <c r="B117" s="86" t="s">
        <v>20</v>
      </c>
      <c r="C117" s="94"/>
      <c r="D117" s="94"/>
      <c r="E117" s="94"/>
      <c r="F117" s="95"/>
      <c r="G117" s="89">
        <v>46</v>
      </c>
      <c r="H117" s="90"/>
    </row>
    <row r="118" spans="1:8" x14ac:dyDescent="0.3">
      <c r="A118" s="85">
        <v>8</v>
      </c>
      <c r="B118" s="86" t="s">
        <v>21</v>
      </c>
      <c r="C118" s="96"/>
      <c r="D118" s="96"/>
      <c r="E118" s="96"/>
      <c r="F118" s="97"/>
      <c r="G118" s="89">
        <v>34.5</v>
      </c>
      <c r="H118" s="90"/>
    </row>
    <row r="119" spans="1:8" x14ac:dyDescent="0.3">
      <c r="A119" s="85">
        <v>9</v>
      </c>
      <c r="B119" s="86" t="s">
        <v>442</v>
      </c>
      <c r="C119" s="96"/>
      <c r="D119" s="96"/>
      <c r="E119" s="96"/>
      <c r="F119" s="97"/>
      <c r="G119" s="89">
        <v>27.5</v>
      </c>
      <c r="H119" s="90"/>
    </row>
    <row r="120" spans="1:8" x14ac:dyDescent="0.3">
      <c r="A120" s="98" t="s">
        <v>10</v>
      </c>
      <c r="B120" s="99"/>
      <c r="C120" s="100"/>
      <c r="D120" s="100"/>
      <c r="E120" s="100"/>
      <c r="F120" s="101"/>
      <c r="G120" s="102">
        <f>SUM(G111:G116)</f>
        <v>327.75</v>
      </c>
      <c r="H120" s="103"/>
    </row>
    <row r="121" spans="1:8" x14ac:dyDescent="0.3">
      <c r="A121" s="98" t="s">
        <v>14</v>
      </c>
      <c r="B121" s="99"/>
      <c r="C121" s="100"/>
      <c r="D121" s="100"/>
      <c r="E121" s="100"/>
      <c r="F121" s="101"/>
      <c r="G121" s="104">
        <f>G120/550*100</f>
        <v>59.590909090909093</v>
      </c>
      <c r="H121" s="103" t="str">
        <f t="shared" ref="H121" si="8">IF(G121&gt;=91,"A1",IF(G121&gt;=81,"A2",IF(G121&gt;=71,"B1",IF(G121&gt;=61,"B2",IF(G121&gt;=51,"C1",IF(G121&gt;=41,"C2",IF(G121&gt;=33,"D","E")))))))</f>
        <v>C1</v>
      </c>
    </row>
    <row r="122" spans="1:8" x14ac:dyDescent="0.3">
      <c r="A122" s="400" t="s">
        <v>59</v>
      </c>
      <c r="B122" s="401"/>
      <c r="C122" s="401"/>
      <c r="D122" s="401"/>
      <c r="E122" s="401"/>
      <c r="F122" s="401"/>
      <c r="G122" s="401"/>
      <c r="H122" s="402"/>
    </row>
    <row r="123" spans="1:8" x14ac:dyDescent="0.3">
      <c r="A123" s="403" t="s">
        <v>373</v>
      </c>
      <c r="B123" s="404"/>
      <c r="C123" s="404"/>
      <c r="D123" s="404"/>
      <c r="E123" s="404"/>
      <c r="F123" s="404"/>
      <c r="G123" s="404"/>
      <c r="H123" s="405"/>
    </row>
    <row r="124" spans="1:8" x14ac:dyDescent="0.3">
      <c r="A124" s="367" t="s">
        <v>374</v>
      </c>
      <c r="B124" s="368"/>
      <c r="C124" s="368"/>
      <c r="D124" s="368"/>
      <c r="E124" s="368"/>
      <c r="F124" s="368"/>
      <c r="G124" s="368"/>
      <c r="H124" s="369"/>
    </row>
    <row r="125" spans="1:8" x14ac:dyDescent="0.3">
      <c r="A125" s="367" t="s">
        <v>375</v>
      </c>
      <c r="B125" s="368"/>
      <c r="C125" s="368"/>
      <c r="D125" s="368"/>
      <c r="E125" s="368"/>
      <c r="F125" s="382"/>
      <c r="G125" s="370" t="s">
        <v>376</v>
      </c>
      <c r="H125" s="369"/>
    </row>
    <row r="126" spans="1:8" x14ac:dyDescent="0.3">
      <c r="A126" s="105" t="s">
        <v>377</v>
      </c>
      <c r="B126" s="106"/>
      <c r="C126" s="106"/>
      <c r="D126" s="106"/>
      <c r="E126" s="106"/>
      <c r="F126" s="89"/>
      <c r="G126" s="89"/>
      <c r="H126" s="110" t="s">
        <v>399</v>
      </c>
    </row>
    <row r="127" spans="1:8" x14ac:dyDescent="0.3">
      <c r="A127" s="367" t="s">
        <v>378</v>
      </c>
      <c r="B127" s="368"/>
      <c r="C127" s="368"/>
      <c r="D127" s="368"/>
      <c r="E127" s="368"/>
      <c r="F127" s="382"/>
      <c r="G127" s="104"/>
      <c r="H127" s="108"/>
    </row>
    <row r="128" spans="1:8" x14ac:dyDescent="0.3">
      <c r="A128" s="367" t="s">
        <v>375</v>
      </c>
      <c r="B128" s="368"/>
      <c r="C128" s="368"/>
      <c r="D128" s="368"/>
      <c r="E128" s="368"/>
      <c r="F128" s="382"/>
      <c r="G128" s="370" t="s">
        <v>376</v>
      </c>
      <c r="H128" s="369"/>
    </row>
    <row r="129" spans="1:8" x14ac:dyDescent="0.3">
      <c r="A129" s="364" t="s">
        <v>379</v>
      </c>
      <c r="B129" s="365"/>
      <c r="C129" s="365"/>
      <c r="D129" s="365"/>
      <c r="E129" s="365"/>
      <c r="F129" s="366"/>
      <c r="G129" s="104"/>
      <c r="H129" s="108" t="s">
        <v>394</v>
      </c>
    </row>
    <row r="130" spans="1:8" x14ac:dyDescent="0.3">
      <c r="A130" s="364" t="s">
        <v>380</v>
      </c>
      <c r="B130" s="365"/>
      <c r="C130" s="365"/>
      <c r="D130" s="365"/>
      <c r="E130" s="365"/>
      <c r="F130" s="366"/>
      <c r="G130" s="89"/>
      <c r="H130" s="110" t="s">
        <v>394</v>
      </c>
    </row>
    <row r="131" spans="1:8" x14ac:dyDescent="0.3">
      <c r="A131" s="364" t="s">
        <v>381</v>
      </c>
      <c r="B131" s="365"/>
      <c r="C131" s="365"/>
      <c r="D131" s="365"/>
      <c r="E131" s="365"/>
      <c r="F131" s="365"/>
      <c r="G131" s="89"/>
      <c r="H131" s="110" t="s">
        <v>399</v>
      </c>
    </row>
    <row r="132" spans="1:8" x14ac:dyDescent="0.3">
      <c r="A132" s="364" t="s">
        <v>382</v>
      </c>
      <c r="B132" s="365"/>
      <c r="C132" s="365"/>
      <c r="D132" s="365"/>
      <c r="E132" s="365"/>
      <c r="F132" s="365"/>
      <c r="G132" s="89"/>
      <c r="H132" s="110" t="s">
        <v>399</v>
      </c>
    </row>
    <row r="133" spans="1:8" x14ac:dyDescent="0.3">
      <c r="A133" s="367" t="s">
        <v>383</v>
      </c>
      <c r="B133" s="368"/>
      <c r="C133" s="368"/>
      <c r="D133" s="368"/>
      <c r="E133" s="368"/>
      <c r="F133" s="368"/>
      <c r="G133" s="368"/>
      <c r="H133" s="369"/>
    </row>
    <row r="134" spans="1:8" x14ac:dyDescent="0.3">
      <c r="A134" s="367" t="s">
        <v>375</v>
      </c>
      <c r="B134" s="368"/>
      <c r="C134" s="368"/>
      <c r="D134" s="368"/>
      <c r="E134" s="368"/>
      <c r="F134" s="368"/>
      <c r="G134" s="368"/>
      <c r="H134" s="369"/>
    </row>
    <row r="135" spans="1:8" x14ac:dyDescent="0.3">
      <c r="A135" s="105" t="s">
        <v>384</v>
      </c>
      <c r="B135" s="370" t="s">
        <v>428</v>
      </c>
      <c r="C135" s="368"/>
      <c r="D135" s="368"/>
      <c r="E135" s="368"/>
      <c r="F135" s="368"/>
      <c r="G135" s="368"/>
      <c r="H135" s="369"/>
    </row>
    <row r="136" spans="1:8" x14ac:dyDescent="0.3">
      <c r="A136" s="98" t="s">
        <v>385</v>
      </c>
      <c r="B136" s="371"/>
      <c r="C136" s="372"/>
      <c r="D136" s="372"/>
      <c r="E136" s="372"/>
      <c r="F136" s="372"/>
      <c r="G136" s="372"/>
      <c r="H136" s="373"/>
    </row>
    <row r="137" spans="1:8" x14ac:dyDescent="0.3">
      <c r="A137" s="374" t="s">
        <v>386</v>
      </c>
      <c r="B137" s="375"/>
      <c r="C137" s="375"/>
      <c r="D137" s="375"/>
      <c r="E137" s="111"/>
      <c r="F137" s="112"/>
      <c r="G137" s="104" t="s">
        <v>387</v>
      </c>
      <c r="H137" s="113"/>
    </row>
    <row r="138" spans="1:8" x14ac:dyDescent="0.3">
      <c r="A138" s="114" t="s">
        <v>388</v>
      </c>
      <c r="B138" s="104" t="s">
        <v>19</v>
      </c>
      <c r="C138" s="104" t="s">
        <v>388</v>
      </c>
      <c r="D138" s="104" t="s">
        <v>19</v>
      </c>
      <c r="E138" s="115"/>
      <c r="F138" s="375" t="s">
        <v>389</v>
      </c>
      <c r="G138" s="375"/>
      <c r="H138" s="116" t="s">
        <v>19</v>
      </c>
    </row>
    <row r="139" spans="1:8" x14ac:dyDescent="0.3">
      <c r="A139" s="85" t="s">
        <v>390</v>
      </c>
      <c r="B139" s="88" t="s">
        <v>391</v>
      </c>
      <c r="C139" s="88" t="s">
        <v>392</v>
      </c>
      <c r="D139" s="88" t="s">
        <v>393</v>
      </c>
      <c r="E139" s="115"/>
      <c r="F139" s="361">
        <v>3</v>
      </c>
      <c r="G139" s="361"/>
      <c r="H139" s="109" t="s">
        <v>394</v>
      </c>
    </row>
    <row r="140" spans="1:8" x14ac:dyDescent="0.3">
      <c r="A140" s="85" t="s">
        <v>395</v>
      </c>
      <c r="B140" s="88" t="s">
        <v>396</v>
      </c>
      <c r="C140" s="88" t="s">
        <v>397</v>
      </c>
      <c r="D140" s="88" t="s">
        <v>398</v>
      </c>
      <c r="E140" s="115"/>
      <c r="F140" s="361">
        <v>2</v>
      </c>
      <c r="G140" s="361"/>
      <c r="H140" s="109" t="s">
        <v>399</v>
      </c>
    </row>
    <row r="141" spans="1:8" x14ac:dyDescent="0.3">
      <c r="A141" s="85" t="s">
        <v>400</v>
      </c>
      <c r="B141" s="88" t="s">
        <v>401</v>
      </c>
      <c r="C141" s="88" t="s">
        <v>402</v>
      </c>
      <c r="D141" s="88" t="s">
        <v>403</v>
      </c>
      <c r="E141" s="115"/>
      <c r="F141" s="361">
        <v>1</v>
      </c>
      <c r="G141" s="361"/>
      <c r="H141" s="109" t="s">
        <v>404</v>
      </c>
    </row>
    <row r="142" spans="1:8" x14ac:dyDescent="0.3">
      <c r="A142" s="85" t="s">
        <v>405</v>
      </c>
      <c r="B142" s="88" t="s">
        <v>406</v>
      </c>
      <c r="C142" s="88" t="s">
        <v>407</v>
      </c>
      <c r="D142" s="88" t="s">
        <v>408</v>
      </c>
      <c r="E142" s="117"/>
      <c r="F142" s="362"/>
      <c r="G142" s="363"/>
      <c r="H142" s="118"/>
    </row>
    <row r="143" spans="1:8" ht="58.5" customHeight="1" thickBot="1" x14ac:dyDescent="0.35">
      <c r="A143" s="384" t="s">
        <v>443</v>
      </c>
      <c r="B143" s="385"/>
      <c r="C143" s="386" t="s">
        <v>32</v>
      </c>
      <c r="D143" s="387"/>
      <c r="E143" s="387"/>
      <c r="F143" s="387"/>
      <c r="G143" s="386" t="s">
        <v>16</v>
      </c>
      <c r="H143" s="388"/>
    </row>
    <row r="144" spans="1:8" ht="21" thickBot="1" x14ac:dyDescent="0.35"/>
    <row r="145" spans="1:8" x14ac:dyDescent="0.3">
      <c r="A145" s="376" t="s">
        <v>0</v>
      </c>
      <c r="B145" s="377"/>
      <c r="C145" s="377"/>
      <c r="D145" s="377"/>
      <c r="E145" s="377"/>
      <c r="F145" s="377"/>
      <c r="G145" s="377"/>
      <c r="H145" s="378"/>
    </row>
    <row r="146" spans="1:8" x14ac:dyDescent="0.3">
      <c r="A146" s="383" t="s">
        <v>1</v>
      </c>
      <c r="B146" s="380"/>
      <c r="C146" s="380"/>
      <c r="D146" s="380"/>
      <c r="E146" s="380"/>
      <c r="F146" s="380"/>
      <c r="G146" s="380"/>
      <c r="H146" s="381"/>
    </row>
    <row r="147" spans="1:8" x14ac:dyDescent="0.3">
      <c r="A147" s="383" t="s">
        <v>2</v>
      </c>
      <c r="B147" s="380"/>
      <c r="C147" s="380"/>
      <c r="D147" s="380"/>
      <c r="E147" s="380"/>
      <c r="F147" s="380"/>
      <c r="G147" s="380"/>
      <c r="H147" s="381"/>
    </row>
    <row r="148" spans="1:8" x14ac:dyDescent="0.3">
      <c r="A148" s="383" t="s">
        <v>23</v>
      </c>
      <c r="B148" s="380"/>
      <c r="C148" s="380"/>
      <c r="D148" s="380"/>
      <c r="E148" s="380"/>
      <c r="F148" s="380"/>
      <c r="G148" s="380"/>
      <c r="H148" s="381"/>
    </row>
    <row r="149" spans="1:8" x14ac:dyDescent="0.3">
      <c r="A149" s="383" t="s">
        <v>411</v>
      </c>
      <c r="B149" s="380"/>
      <c r="C149" s="380"/>
      <c r="D149" s="380"/>
      <c r="E149" s="380"/>
      <c r="F149" s="380"/>
      <c r="G149" s="380"/>
      <c r="H149" s="381"/>
    </row>
    <row r="150" spans="1:8" x14ac:dyDescent="0.3">
      <c r="A150" s="77" t="s">
        <v>3</v>
      </c>
      <c r="B150" s="356" t="s">
        <v>441</v>
      </c>
      <c r="C150" s="356"/>
      <c r="D150" s="356"/>
      <c r="E150" s="380"/>
      <c r="F150" s="380"/>
      <c r="G150" s="380"/>
      <c r="H150" s="381"/>
    </row>
    <row r="151" spans="1:8" x14ac:dyDescent="0.3">
      <c r="A151" s="77" t="s">
        <v>4</v>
      </c>
      <c r="B151" s="357" t="s">
        <v>69</v>
      </c>
      <c r="C151" s="358"/>
      <c r="D151" s="358"/>
      <c r="E151" s="81" t="s">
        <v>24</v>
      </c>
      <c r="F151" s="81"/>
      <c r="G151" s="379">
        <v>4</v>
      </c>
      <c r="H151" s="353"/>
    </row>
    <row r="152" spans="1:8" x14ac:dyDescent="0.3">
      <c r="A152" s="77" t="s">
        <v>5</v>
      </c>
      <c r="B152" s="357" t="s">
        <v>104</v>
      </c>
      <c r="C152" s="358"/>
      <c r="D152" s="358"/>
      <c r="E152" s="380"/>
      <c r="F152" s="380"/>
      <c r="G152" s="380"/>
      <c r="H152" s="381"/>
    </row>
    <row r="153" spans="1:8" x14ac:dyDescent="0.3">
      <c r="A153" s="77" t="s">
        <v>17</v>
      </c>
      <c r="B153" s="78"/>
      <c r="C153" s="399" t="s">
        <v>206</v>
      </c>
      <c r="D153" s="399"/>
      <c r="E153" s="78" t="s">
        <v>31</v>
      </c>
      <c r="F153" s="78"/>
      <c r="G153" s="351" t="s">
        <v>207</v>
      </c>
      <c r="H153" s="352"/>
    </row>
    <row r="154" spans="1:8" x14ac:dyDescent="0.3">
      <c r="A154" s="374" t="s">
        <v>6</v>
      </c>
      <c r="B154" s="375"/>
      <c r="C154" s="375"/>
      <c r="D154" s="375"/>
      <c r="E154" s="375"/>
      <c r="F154" s="375"/>
      <c r="G154" s="375"/>
      <c r="H154" s="406"/>
    </row>
    <row r="155" spans="1:8" x14ac:dyDescent="0.3">
      <c r="A155" s="367" t="s">
        <v>7</v>
      </c>
      <c r="B155" s="368"/>
      <c r="C155" s="368"/>
      <c r="D155" s="368"/>
      <c r="E155" s="368"/>
      <c r="F155" s="368"/>
      <c r="G155" s="368"/>
      <c r="H155" s="369"/>
    </row>
    <row r="156" spans="1:8" ht="15" customHeight="1" x14ac:dyDescent="0.3">
      <c r="A156" s="407" t="s">
        <v>8</v>
      </c>
      <c r="B156" s="408" t="s">
        <v>9</v>
      </c>
      <c r="C156" s="389" t="s">
        <v>27</v>
      </c>
      <c r="D156" s="389" t="s">
        <v>26</v>
      </c>
      <c r="E156" s="389" t="s">
        <v>28</v>
      </c>
      <c r="F156" s="392" t="s">
        <v>29</v>
      </c>
      <c r="G156" s="389" t="s">
        <v>30</v>
      </c>
      <c r="H156" s="396" t="s">
        <v>19</v>
      </c>
    </row>
    <row r="157" spans="1:8" ht="15" customHeight="1" x14ac:dyDescent="0.3">
      <c r="A157" s="407"/>
      <c r="B157" s="408"/>
      <c r="C157" s="390"/>
      <c r="D157" s="390"/>
      <c r="E157" s="390"/>
      <c r="F157" s="393"/>
      <c r="G157" s="390"/>
      <c r="H157" s="397"/>
    </row>
    <row r="158" spans="1:8" ht="22.5" customHeight="1" x14ac:dyDescent="0.3">
      <c r="A158" s="407"/>
      <c r="B158" s="408"/>
      <c r="C158" s="391"/>
      <c r="D158" s="391"/>
      <c r="E158" s="391"/>
      <c r="F158" s="394"/>
      <c r="G158" s="391"/>
      <c r="H158" s="398"/>
    </row>
    <row r="159" spans="1:8" x14ac:dyDescent="0.3">
      <c r="A159" s="85">
        <v>1</v>
      </c>
      <c r="B159" s="86" t="s">
        <v>11</v>
      </c>
      <c r="C159" s="89">
        <v>3.75</v>
      </c>
      <c r="D159" s="88">
        <v>3</v>
      </c>
      <c r="E159" s="88">
        <v>2</v>
      </c>
      <c r="F159" s="89">
        <v>27</v>
      </c>
      <c r="G159" s="89">
        <f>SUM(C159:F159)</f>
        <v>35.75</v>
      </c>
      <c r="H159" s="90" t="str">
        <f>IF(G159&gt;=91,"A1",IF(G159&gt;=81,"A2",IF(G159&gt;=71,"B1",IF(G159&gt;=61,"B2",IF(G159&gt;=51,"C1",IF(G159&gt;=41,"C2",IF(G159&gt;=33,"D","E")))))))</f>
        <v>D</v>
      </c>
    </row>
    <row r="160" spans="1:8" x14ac:dyDescent="0.3">
      <c r="A160" s="85">
        <v>2</v>
      </c>
      <c r="B160" s="86" t="s">
        <v>12</v>
      </c>
      <c r="C160" s="89">
        <v>3.75</v>
      </c>
      <c r="D160" s="88">
        <v>2</v>
      </c>
      <c r="E160" s="88">
        <v>2</v>
      </c>
      <c r="F160" s="88" t="s">
        <v>372</v>
      </c>
      <c r="G160" s="89">
        <f>SUM(C160:F160)</f>
        <v>7.75</v>
      </c>
      <c r="H160" s="90" t="str">
        <f t="shared" ref="H160:H163" si="9">IF(G160&gt;=91,"A1",IF(G160&gt;=81,"A2",IF(G160&gt;=71,"B1",IF(G160&gt;=61,"B2",IF(G160&gt;=51,"C1",IF(G160&gt;=41,"C2",IF(G160&gt;=33,"D","E")))))))</f>
        <v>E</v>
      </c>
    </row>
    <row r="161" spans="1:8" x14ac:dyDescent="0.3">
      <c r="A161" s="85">
        <v>3</v>
      </c>
      <c r="B161" s="86" t="s">
        <v>13</v>
      </c>
      <c r="C161" s="88">
        <v>3.5</v>
      </c>
      <c r="D161" s="88">
        <v>3</v>
      </c>
      <c r="E161" s="88">
        <v>3.5</v>
      </c>
      <c r="F161" s="88" t="s">
        <v>372</v>
      </c>
      <c r="G161" s="89">
        <f t="shared" ref="G161:G163" si="10">SUM(C161:F161)</f>
        <v>10</v>
      </c>
      <c r="H161" s="90" t="str">
        <f t="shared" si="9"/>
        <v>E</v>
      </c>
    </row>
    <row r="162" spans="1:8" x14ac:dyDescent="0.3">
      <c r="A162" s="85">
        <v>4</v>
      </c>
      <c r="B162" s="86" t="s">
        <v>22</v>
      </c>
      <c r="C162" s="88">
        <v>3.5</v>
      </c>
      <c r="D162" s="88">
        <v>3</v>
      </c>
      <c r="E162" s="88">
        <v>3</v>
      </c>
      <c r="F162" s="88">
        <v>30.5</v>
      </c>
      <c r="G162" s="89">
        <f t="shared" si="10"/>
        <v>40</v>
      </c>
      <c r="H162" s="90" t="str">
        <f t="shared" si="9"/>
        <v>D</v>
      </c>
    </row>
    <row r="163" spans="1:8" x14ac:dyDescent="0.3">
      <c r="A163" s="85">
        <v>5</v>
      </c>
      <c r="B163" s="86" t="s">
        <v>25</v>
      </c>
      <c r="C163" s="88">
        <v>2.25</v>
      </c>
      <c r="D163" s="88">
        <v>3</v>
      </c>
      <c r="E163" s="88">
        <v>3</v>
      </c>
      <c r="F163" s="88">
        <v>15.5</v>
      </c>
      <c r="G163" s="89">
        <f t="shared" si="10"/>
        <v>23.75</v>
      </c>
      <c r="H163" s="90" t="str">
        <f t="shared" si="9"/>
        <v>E</v>
      </c>
    </row>
    <row r="164" spans="1:8" x14ac:dyDescent="0.3">
      <c r="A164" s="85">
        <v>6</v>
      </c>
      <c r="B164" s="92" t="s">
        <v>419</v>
      </c>
      <c r="C164" s="93"/>
      <c r="D164" s="93"/>
      <c r="E164" s="93"/>
      <c r="F164" s="88"/>
      <c r="G164" s="88">
        <v>23.5</v>
      </c>
      <c r="H164" s="90"/>
    </row>
    <row r="165" spans="1:8" x14ac:dyDescent="0.3">
      <c r="A165" s="85">
        <v>7</v>
      </c>
      <c r="B165" s="86" t="s">
        <v>20</v>
      </c>
      <c r="C165" s="94"/>
      <c r="D165" s="94"/>
      <c r="E165" s="94"/>
      <c r="F165" s="95"/>
      <c r="G165" s="89">
        <v>15</v>
      </c>
      <c r="H165" s="90"/>
    </row>
    <row r="166" spans="1:8" x14ac:dyDescent="0.3">
      <c r="A166" s="85">
        <v>8</v>
      </c>
      <c r="B166" s="86" t="s">
        <v>21</v>
      </c>
      <c r="C166" s="96"/>
      <c r="D166" s="96"/>
      <c r="E166" s="96"/>
      <c r="F166" s="97"/>
      <c r="G166" s="89">
        <v>22</v>
      </c>
      <c r="H166" s="90"/>
    </row>
    <row r="167" spans="1:8" x14ac:dyDescent="0.3">
      <c r="A167" s="85">
        <v>9</v>
      </c>
      <c r="B167" s="86" t="s">
        <v>442</v>
      </c>
      <c r="C167" s="96"/>
      <c r="D167" s="96"/>
      <c r="E167" s="96"/>
      <c r="F167" s="97"/>
      <c r="G167" s="89">
        <v>0</v>
      </c>
      <c r="H167" s="90"/>
    </row>
    <row r="168" spans="1:8" x14ac:dyDescent="0.3">
      <c r="A168" s="98" t="s">
        <v>10</v>
      </c>
      <c r="B168" s="99"/>
      <c r="C168" s="100"/>
      <c r="D168" s="100"/>
      <c r="E168" s="100"/>
      <c r="F168" s="101"/>
      <c r="G168" s="102">
        <f>SUM(G159:G164)</f>
        <v>140.75</v>
      </c>
      <c r="H168" s="103"/>
    </row>
    <row r="169" spans="1:8" x14ac:dyDescent="0.3">
      <c r="A169" s="98" t="s">
        <v>14</v>
      </c>
      <c r="B169" s="99"/>
      <c r="C169" s="100"/>
      <c r="D169" s="100"/>
      <c r="E169" s="100"/>
      <c r="F169" s="101"/>
      <c r="G169" s="104">
        <f>G168/550*100</f>
        <v>25.590909090909093</v>
      </c>
      <c r="H169" s="103" t="str">
        <f t="shared" ref="H169" si="11">IF(G169&gt;=91,"A1",IF(G169&gt;=81,"A2",IF(G169&gt;=71,"B1",IF(G169&gt;=61,"B2",IF(G169&gt;=51,"C1",IF(G169&gt;=41,"C2",IF(G169&gt;=33,"D","E")))))))</f>
        <v>E</v>
      </c>
    </row>
    <row r="170" spans="1:8" x14ac:dyDescent="0.3">
      <c r="A170" s="400" t="s">
        <v>59</v>
      </c>
      <c r="B170" s="401"/>
      <c r="C170" s="401"/>
      <c r="D170" s="401"/>
      <c r="E170" s="401"/>
      <c r="F170" s="401"/>
      <c r="G170" s="401"/>
      <c r="H170" s="402"/>
    </row>
    <row r="171" spans="1:8" x14ac:dyDescent="0.3">
      <c r="A171" s="403" t="s">
        <v>373</v>
      </c>
      <c r="B171" s="404"/>
      <c r="C171" s="404"/>
      <c r="D171" s="404"/>
      <c r="E171" s="404"/>
      <c r="F171" s="404"/>
      <c r="G171" s="404"/>
      <c r="H171" s="405"/>
    </row>
    <row r="172" spans="1:8" x14ac:dyDescent="0.3">
      <c r="A172" s="367" t="s">
        <v>374</v>
      </c>
      <c r="B172" s="368"/>
      <c r="C172" s="368"/>
      <c r="D172" s="368"/>
      <c r="E172" s="368"/>
      <c r="F172" s="368"/>
      <c r="G172" s="368"/>
      <c r="H172" s="369"/>
    </row>
    <row r="173" spans="1:8" x14ac:dyDescent="0.3">
      <c r="A173" s="367" t="s">
        <v>375</v>
      </c>
      <c r="B173" s="368"/>
      <c r="C173" s="368"/>
      <c r="D173" s="368"/>
      <c r="E173" s="368"/>
      <c r="F173" s="382"/>
      <c r="G173" s="370" t="s">
        <v>376</v>
      </c>
      <c r="H173" s="369"/>
    </row>
    <row r="174" spans="1:8" x14ac:dyDescent="0.3">
      <c r="A174" s="105" t="s">
        <v>377</v>
      </c>
      <c r="B174" s="106"/>
      <c r="C174" s="106"/>
      <c r="D174" s="106"/>
      <c r="E174" s="106"/>
      <c r="F174" s="89"/>
      <c r="G174" s="89"/>
      <c r="H174" s="110" t="s">
        <v>394</v>
      </c>
    </row>
    <row r="175" spans="1:8" x14ac:dyDescent="0.3">
      <c r="A175" s="367" t="s">
        <v>378</v>
      </c>
      <c r="B175" s="368"/>
      <c r="C175" s="368"/>
      <c r="D175" s="368"/>
      <c r="E175" s="368"/>
      <c r="F175" s="382"/>
      <c r="G175" s="104"/>
      <c r="H175" s="108"/>
    </row>
    <row r="176" spans="1:8" x14ac:dyDescent="0.3">
      <c r="A176" s="367" t="s">
        <v>375</v>
      </c>
      <c r="B176" s="368"/>
      <c r="C176" s="368"/>
      <c r="D176" s="368"/>
      <c r="E176" s="368"/>
      <c r="F176" s="382"/>
      <c r="G176" s="370" t="s">
        <v>376</v>
      </c>
      <c r="H176" s="369"/>
    </row>
    <row r="177" spans="1:8" x14ac:dyDescent="0.3">
      <c r="A177" s="364" t="s">
        <v>379</v>
      </c>
      <c r="B177" s="365"/>
      <c r="C177" s="365"/>
      <c r="D177" s="365"/>
      <c r="E177" s="365"/>
      <c r="F177" s="366"/>
      <c r="G177" s="104"/>
      <c r="H177" s="108" t="s">
        <v>394</v>
      </c>
    </row>
    <row r="178" spans="1:8" x14ac:dyDescent="0.3">
      <c r="A178" s="364" t="s">
        <v>380</v>
      </c>
      <c r="B178" s="365"/>
      <c r="C178" s="365"/>
      <c r="D178" s="365"/>
      <c r="E178" s="365"/>
      <c r="F178" s="366"/>
      <c r="G178" s="89"/>
      <c r="H178" s="110" t="s">
        <v>394</v>
      </c>
    </row>
    <row r="179" spans="1:8" x14ac:dyDescent="0.3">
      <c r="A179" s="364" t="s">
        <v>381</v>
      </c>
      <c r="B179" s="365"/>
      <c r="C179" s="365"/>
      <c r="D179" s="365"/>
      <c r="E179" s="365"/>
      <c r="F179" s="365"/>
      <c r="G179" s="89"/>
      <c r="H179" s="110" t="s">
        <v>399</v>
      </c>
    </row>
    <row r="180" spans="1:8" x14ac:dyDescent="0.3">
      <c r="A180" s="364" t="s">
        <v>382</v>
      </c>
      <c r="B180" s="365"/>
      <c r="C180" s="365"/>
      <c r="D180" s="365"/>
      <c r="E180" s="365"/>
      <c r="F180" s="365"/>
      <c r="G180" s="89"/>
      <c r="H180" s="110" t="s">
        <v>399</v>
      </c>
    </row>
    <row r="181" spans="1:8" x14ac:dyDescent="0.3">
      <c r="A181" s="367" t="s">
        <v>383</v>
      </c>
      <c r="B181" s="368"/>
      <c r="C181" s="368"/>
      <c r="D181" s="368"/>
      <c r="E181" s="368"/>
      <c r="F181" s="368"/>
      <c r="G181" s="368"/>
      <c r="H181" s="369"/>
    </row>
    <row r="182" spans="1:8" x14ac:dyDescent="0.3">
      <c r="A182" s="367" t="s">
        <v>375</v>
      </c>
      <c r="B182" s="368"/>
      <c r="C182" s="368"/>
      <c r="D182" s="368"/>
      <c r="E182" s="368"/>
      <c r="F182" s="368"/>
      <c r="G182" s="368"/>
      <c r="H182" s="369"/>
    </row>
    <row r="183" spans="1:8" x14ac:dyDescent="0.3">
      <c r="A183" s="105" t="s">
        <v>384</v>
      </c>
      <c r="B183" s="370" t="s">
        <v>429</v>
      </c>
      <c r="C183" s="368"/>
      <c r="D183" s="368"/>
      <c r="E183" s="368"/>
      <c r="F183" s="368"/>
      <c r="G183" s="368"/>
      <c r="H183" s="369"/>
    </row>
    <row r="184" spans="1:8" x14ac:dyDescent="0.3">
      <c r="A184" s="98" t="s">
        <v>385</v>
      </c>
      <c r="B184" s="371"/>
      <c r="C184" s="372"/>
      <c r="D184" s="372"/>
      <c r="E184" s="372"/>
      <c r="F184" s="372"/>
      <c r="G184" s="372"/>
      <c r="H184" s="373"/>
    </row>
    <row r="185" spans="1:8" x14ac:dyDescent="0.3">
      <c r="A185" s="374" t="s">
        <v>386</v>
      </c>
      <c r="B185" s="375"/>
      <c r="C185" s="375"/>
      <c r="D185" s="375"/>
      <c r="E185" s="111"/>
      <c r="F185" s="112"/>
      <c r="G185" s="104" t="s">
        <v>387</v>
      </c>
      <c r="H185" s="113"/>
    </row>
    <row r="186" spans="1:8" x14ac:dyDescent="0.3">
      <c r="A186" s="114" t="s">
        <v>388</v>
      </c>
      <c r="B186" s="104" t="s">
        <v>19</v>
      </c>
      <c r="C186" s="104" t="s">
        <v>388</v>
      </c>
      <c r="D186" s="104" t="s">
        <v>19</v>
      </c>
      <c r="E186" s="115"/>
      <c r="F186" s="375" t="s">
        <v>389</v>
      </c>
      <c r="G186" s="375"/>
      <c r="H186" s="116" t="s">
        <v>19</v>
      </c>
    </row>
    <row r="187" spans="1:8" x14ac:dyDescent="0.3">
      <c r="A187" s="85" t="s">
        <v>390</v>
      </c>
      <c r="B187" s="88" t="s">
        <v>391</v>
      </c>
      <c r="C187" s="88" t="s">
        <v>392</v>
      </c>
      <c r="D187" s="88" t="s">
        <v>393</v>
      </c>
      <c r="E187" s="115"/>
      <c r="F187" s="361">
        <v>3</v>
      </c>
      <c r="G187" s="361"/>
      <c r="H187" s="109" t="s">
        <v>394</v>
      </c>
    </row>
    <row r="188" spans="1:8" x14ac:dyDescent="0.3">
      <c r="A188" s="85" t="s">
        <v>395</v>
      </c>
      <c r="B188" s="88" t="s">
        <v>396</v>
      </c>
      <c r="C188" s="88" t="s">
        <v>397</v>
      </c>
      <c r="D188" s="88" t="s">
        <v>398</v>
      </c>
      <c r="E188" s="115"/>
      <c r="F188" s="361">
        <v>2</v>
      </c>
      <c r="G188" s="361"/>
      <c r="H188" s="109" t="s">
        <v>399</v>
      </c>
    </row>
    <row r="189" spans="1:8" x14ac:dyDescent="0.3">
      <c r="A189" s="85" t="s">
        <v>400</v>
      </c>
      <c r="B189" s="88" t="s">
        <v>401</v>
      </c>
      <c r="C189" s="88" t="s">
        <v>402</v>
      </c>
      <c r="D189" s="88" t="s">
        <v>403</v>
      </c>
      <c r="E189" s="115"/>
      <c r="F189" s="361">
        <v>1</v>
      </c>
      <c r="G189" s="361"/>
      <c r="H189" s="109" t="s">
        <v>404</v>
      </c>
    </row>
    <row r="190" spans="1:8" x14ac:dyDescent="0.3">
      <c r="A190" s="85" t="s">
        <v>405</v>
      </c>
      <c r="B190" s="88" t="s">
        <v>406</v>
      </c>
      <c r="C190" s="88" t="s">
        <v>407</v>
      </c>
      <c r="D190" s="88" t="s">
        <v>408</v>
      </c>
      <c r="E190" s="117"/>
      <c r="F190" s="362"/>
      <c r="G190" s="363"/>
      <c r="H190" s="118"/>
    </row>
    <row r="191" spans="1:8" ht="58.5" customHeight="1" thickBot="1" x14ac:dyDescent="0.35">
      <c r="A191" s="384" t="s">
        <v>443</v>
      </c>
      <c r="B191" s="385"/>
      <c r="C191" s="386" t="s">
        <v>32</v>
      </c>
      <c r="D191" s="387"/>
      <c r="E191" s="387"/>
      <c r="F191" s="387"/>
      <c r="G191" s="386" t="s">
        <v>16</v>
      </c>
      <c r="H191" s="388"/>
    </row>
    <row r="192" spans="1:8" ht="21" thickBot="1" x14ac:dyDescent="0.35"/>
    <row r="193" spans="1:8" x14ac:dyDescent="0.3">
      <c r="A193" s="376" t="s">
        <v>0</v>
      </c>
      <c r="B193" s="377"/>
      <c r="C193" s="377"/>
      <c r="D193" s="377"/>
      <c r="E193" s="377"/>
      <c r="F193" s="377"/>
      <c r="G193" s="377"/>
      <c r="H193" s="378"/>
    </row>
    <row r="194" spans="1:8" x14ac:dyDescent="0.3">
      <c r="A194" s="383" t="s">
        <v>1</v>
      </c>
      <c r="B194" s="380"/>
      <c r="C194" s="380"/>
      <c r="D194" s="380"/>
      <c r="E194" s="380"/>
      <c r="F194" s="380"/>
      <c r="G194" s="380"/>
      <c r="H194" s="381"/>
    </row>
    <row r="195" spans="1:8" x14ac:dyDescent="0.3">
      <c r="A195" s="383" t="s">
        <v>2</v>
      </c>
      <c r="B195" s="380"/>
      <c r="C195" s="380"/>
      <c r="D195" s="380"/>
      <c r="E195" s="380"/>
      <c r="F195" s="380"/>
      <c r="G195" s="380"/>
      <c r="H195" s="381"/>
    </row>
    <row r="196" spans="1:8" x14ac:dyDescent="0.3">
      <c r="A196" s="383" t="s">
        <v>23</v>
      </c>
      <c r="B196" s="380"/>
      <c r="C196" s="380"/>
      <c r="D196" s="380"/>
      <c r="E196" s="380"/>
      <c r="F196" s="380"/>
      <c r="G196" s="380"/>
      <c r="H196" s="381"/>
    </row>
    <row r="197" spans="1:8" x14ac:dyDescent="0.3">
      <c r="A197" s="383" t="s">
        <v>411</v>
      </c>
      <c r="B197" s="380"/>
      <c r="C197" s="380"/>
      <c r="D197" s="380"/>
      <c r="E197" s="380"/>
      <c r="F197" s="380"/>
      <c r="G197" s="380"/>
      <c r="H197" s="381"/>
    </row>
    <row r="198" spans="1:8" x14ac:dyDescent="0.3">
      <c r="A198" s="77" t="s">
        <v>3</v>
      </c>
      <c r="B198" s="356" t="s">
        <v>441</v>
      </c>
      <c r="C198" s="356"/>
      <c r="D198" s="356"/>
      <c r="E198" s="78"/>
      <c r="F198" s="79"/>
      <c r="G198" s="79"/>
      <c r="H198" s="80"/>
    </row>
    <row r="199" spans="1:8" x14ac:dyDescent="0.3">
      <c r="A199" s="77" t="s">
        <v>4</v>
      </c>
      <c r="B199" s="357" t="s">
        <v>70</v>
      </c>
      <c r="C199" s="358"/>
      <c r="D199" s="358"/>
      <c r="E199" s="81" t="s">
        <v>24</v>
      </c>
      <c r="F199" s="81"/>
      <c r="G199" s="379">
        <v>5</v>
      </c>
      <c r="H199" s="353"/>
    </row>
    <row r="200" spans="1:8" x14ac:dyDescent="0.3">
      <c r="A200" s="77" t="s">
        <v>5</v>
      </c>
      <c r="B200" s="357" t="s">
        <v>107</v>
      </c>
      <c r="C200" s="358"/>
      <c r="D200" s="358"/>
      <c r="E200" s="380"/>
      <c r="F200" s="380"/>
      <c r="G200" s="380"/>
      <c r="H200" s="381"/>
    </row>
    <row r="201" spans="1:8" ht="33.75" customHeight="1" x14ac:dyDescent="0.3">
      <c r="A201" s="77" t="s">
        <v>17</v>
      </c>
      <c r="B201" s="78"/>
      <c r="C201" s="399" t="s">
        <v>213</v>
      </c>
      <c r="D201" s="399"/>
      <c r="E201" s="78" t="s">
        <v>31</v>
      </c>
      <c r="F201" s="78"/>
      <c r="G201" s="351" t="s">
        <v>214</v>
      </c>
      <c r="H201" s="352"/>
    </row>
    <row r="202" spans="1:8" x14ac:dyDescent="0.3">
      <c r="A202" s="374" t="s">
        <v>6</v>
      </c>
      <c r="B202" s="375"/>
      <c r="C202" s="375"/>
      <c r="D202" s="375"/>
      <c r="E202" s="375"/>
      <c r="F202" s="375"/>
      <c r="G202" s="375"/>
      <c r="H202" s="406"/>
    </row>
    <row r="203" spans="1:8" x14ac:dyDescent="0.3">
      <c r="A203" s="367" t="s">
        <v>7</v>
      </c>
      <c r="B203" s="368"/>
      <c r="C203" s="368"/>
      <c r="D203" s="368"/>
      <c r="E203" s="368"/>
      <c r="F203" s="368"/>
      <c r="G203" s="368"/>
      <c r="H203" s="369"/>
    </row>
    <row r="204" spans="1:8" ht="15" customHeight="1" x14ac:dyDescent="0.3">
      <c r="A204" s="407" t="s">
        <v>8</v>
      </c>
      <c r="B204" s="408" t="s">
        <v>9</v>
      </c>
      <c r="C204" s="389" t="s">
        <v>27</v>
      </c>
      <c r="D204" s="389" t="s">
        <v>26</v>
      </c>
      <c r="E204" s="389" t="s">
        <v>28</v>
      </c>
      <c r="F204" s="392" t="s">
        <v>29</v>
      </c>
      <c r="G204" s="389" t="s">
        <v>30</v>
      </c>
      <c r="H204" s="396" t="s">
        <v>19</v>
      </c>
    </row>
    <row r="205" spans="1:8" ht="15" customHeight="1" x14ac:dyDescent="0.3">
      <c r="A205" s="407"/>
      <c r="B205" s="408"/>
      <c r="C205" s="390"/>
      <c r="D205" s="390"/>
      <c r="E205" s="390"/>
      <c r="F205" s="393"/>
      <c r="G205" s="390"/>
      <c r="H205" s="397"/>
    </row>
    <row r="206" spans="1:8" ht="22.5" customHeight="1" x14ac:dyDescent="0.3">
      <c r="A206" s="407"/>
      <c r="B206" s="408"/>
      <c r="C206" s="391"/>
      <c r="D206" s="391"/>
      <c r="E206" s="391"/>
      <c r="F206" s="394"/>
      <c r="G206" s="391"/>
      <c r="H206" s="398"/>
    </row>
    <row r="207" spans="1:8" x14ac:dyDescent="0.3">
      <c r="A207" s="85">
        <v>1</v>
      </c>
      <c r="B207" s="86" t="s">
        <v>11</v>
      </c>
      <c r="C207" s="89">
        <v>2.75</v>
      </c>
      <c r="D207" s="88">
        <v>2</v>
      </c>
      <c r="E207" s="88">
        <v>3</v>
      </c>
      <c r="F207" s="89">
        <v>27</v>
      </c>
      <c r="G207" s="89">
        <f>SUM(C207:F207)</f>
        <v>34.75</v>
      </c>
      <c r="H207" s="90" t="str">
        <f>IF(G207&gt;=91,"A1",IF(G207&gt;=81,"A2",IF(G207&gt;=71,"B1",IF(G207&gt;=61,"B2",IF(G207&gt;=51,"C1",IF(G207&gt;=41,"C2",IF(G207&gt;=33,"D","E")))))))</f>
        <v>D</v>
      </c>
    </row>
    <row r="208" spans="1:8" x14ac:dyDescent="0.3">
      <c r="A208" s="85">
        <v>2</v>
      </c>
      <c r="B208" s="86" t="s">
        <v>12</v>
      </c>
      <c r="C208" s="89">
        <v>4.5</v>
      </c>
      <c r="D208" s="88">
        <v>3</v>
      </c>
      <c r="E208" s="88">
        <v>3</v>
      </c>
      <c r="F208" s="88">
        <v>28</v>
      </c>
      <c r="G208" s="89">
        <f>SUM(C208:F208)</f>
        <v>38.5</v>
      </c>
      <c r="H208" s="90" t="str">
        <f t="shared" ref="H208:H211" si="12">IF(G208&gt;=91,"A1",IF(G208&gt;=81,"A2",IF(G208&gt;=71,"B1",IF(G208&gt;=61,"B2",IF(G208&gt;=51,"C1",IF(G208&gt;=41,"C2",IF(G208&gt;=33,"D","E")))))))</f>
        <v>D</v>
      </c>
    </row>
    <row r="209" spans="1:8" x14ac:dyDescent="0.3">
      <c r="A209" s="85">
        <v>3</v>
      </c>
      <c r="B209" s="86" t="s">
        <v>13</v>
      </c>
      <c r="C209" s="88">
        <v>2</v>
      </c>
      <c r="D209" s="88">
        <v>2.5</v>
      </c>
      <c r="E209" s="88">
        <v>2.5</v>
      </c>
      <c r="F209" s="88">
        <v>25</v>
      </c>
      <c r="G209" s="89">
        <f t="shared" ref="G209:G211" si="13">SUM(C209:F209)</f>
        <v>32</v>
      </c>
      <c r="H209" s="90" t="str">
        <f t="shared" si="12"/>
        <v>E</v>
      </c>
    </row>
    <row r="210" spans="1:8" x14ac:dyDescent="0.3">
      <c r="A210" s="85">
        <v>4</v>
      </c>
      <c r="B210" s="86" t="s">
        <v>22</v>
      </c>
      <c r="C210" s="88">
        <v>4</v>
      </c>
      <c r="D210" s="88">
        <v>3</v>
      </c>
      <c r="E210" s="88">
        <v>3</v>
      </c>
      <c r="F210" s="88">
        <v>40</v>
      </c>
      <c r="G210" s="89">
        <f t="shared" si="13"/>
        <v>50</v>
      </c>
      <c r="H210" s="90" t="str">
        <f t="shared" si="12"/>
        <v>C2</v>
      </c>
    </row>
    <row r="211" spans="1:8" x14ac:dyDescent="0.3">
      <c r="A211" s="85">
        <v>5</v>
      </c>
      <c r="B211" s="86" t="s">
        <v>25</v>
      </c>
      <c r="C211" s="88">
        <v>3.625</v>
      </c>
      <c r="D211" s="88">
        <v>3</v>
      </c>
      <c r="E211" s="88">
        <v>3</v>
      </c>
      <c r="F211" s="88">
        <v>19.5</v>
      </c>
      <c r="G211" s="89">
        <f t="shared" si="13"/>
        <v>29.125</v>
      </c>
      <c r="H211" s="90" t="str">
        <f t="shared" si="12"/>
        <v>E</v>
      </c>
    </row>
    <row r="212" spans="1:8" x14ac:dyDescent="0.3">
      <c r="A212" s="85">
        <v>6</v>
      </c>
      <c r="B212" s="92" t="s">
        <v>419</v>
      </c>
      <c r="C212" s="93"/>
      <c r="D212" s="93"/>
      <c r="E212" s="93"/>
      <c r="F212" s="88"/>
      <c r="G212" s="88">
        <v>31.5</v>
      </c>
      <c r="H212" s="90"/>
    </row>
    <row r="213" spans="1:8" x14ac:dyDescent="0.3">
      <c r="A213" s="85">
        <v>7</v>
      </c>
      <c r="B213" s="86" t="s">
        <v>20</v>
      </c>
      <c r="C213" s="94"/>
      <c r="D213" s="94"/>
      <c r="E213" s="94"/>
      <c r="F213" s="95"/>
      <c r="G213" s="89">
        <v>12</v>
      </c>
      <c r="H213" s="90"/>
    </row>
    <row r="214" spans="1:8" x14ac:dyDescent="0.3">
      <c r="A214" s="85">
        <v>8</v>
      </c>
      <c r="B214" s="86" t="s">
        <v>21</v>
      </c>
      <c r="C214" s="96"/>
      <c r="D214" s="96"/>
      <c r="E214" s="96"/>
      <c r="F214" s="97"/>
      <c r="G214" s="89">
        <v>23</v>
      </c>
      <c r="H214" s="90"/>
    </row>
    <row r="215" spans="1:8" x14ac:dyDescent="0.3">
      <c r="A215" s="85">
        <v>9</v>
      </c>
      <c r="B215" s="86" t="s">
        <v>442</v>
      </c>
      <c r="C215" s="96"/>
      <c r="D215" s="96"/>
      <c r="E215" s="96"/>
      <c r="F215" s="97"/>
      <c r="G215" s="89">
        <v>6.5</v>
      </c>
      <c r="H215" s="90"/>
    </row>
    <row r="216" spans="1:8" x14ac:dyDescent="0.3">
      <c r="A216" s="98" t="s">
        <v>10</v>
      </c>
      <c r="B216" s="99"/>
      <c r="C216" s="100"/>
      <c r="D216" s="100"/>
      <c r="E216" s="100"/>
      <c r="F216" s="101"/>
      <c r="G216" s="102">
        <f>SUM(G207:G212)</f>
        <v>215.875</v>
      </c>
      <c r="H216" s="103"/>
    </row>
    <row r="217" spans="1:8" x14ac:dyDescent="0.3">
      <c r="A217" s="98" t="s">
        <v>14</v>
      </c>
      <c r="B217" s="99"/>
      <c r="C217" s="100"/>
      <c r="D217" s="100"/>
      <c r="E217" s="100"/>
      <c r="F217" s="101"/>
      <c r="G217" s="104">
        <f>G216/550*100</f>
        <v>39.25</v>
      </c>
      <c r="H217" s="103" t="str">
        <f t="shared" ref="H217" si="14">IF(G217&gt;=91,"A1",IF(G217&gt;=81,"A2",IF(G217&gt;=71,"B1",IF(G217&gt;=61,"B2",IF(G217&gt;=51,"C1",IF(G217&gt;=41,"C2",IF(G217&gt;=33,"D","E")))))))</f>
        <v>D</v>
      </c>
    </row>
    <row r="218" spans="1:8" x14ac:dyDescent="0.3">
      <c r="A218" s="400" t="s">
        <v>59</v>
      </c>
      <c r="B218" s="401"/>
      <c r="C218" s="401"/>
      <c r="D218" s="401"/>
      <c r="E218" s="401"/>
      <c r="F218" s="401"/>
      <c r="G218" s="401"/>
      <c r="H218" s="402"/>
    </row>
    <row r="219" spans="1:8" x14ac:dyDescent="0.3">
      <c r="A219" s="403" t="s">
        <v>373</v>
      </c>
      <c r="B219" s="404"/>
      <c r="C219" s="404"/>
      <c r="D219" s="404"/>
      <c r="E219" s="404"/>
      <c r="F219" s="404"/>
      <c r="G219" s="404"/>
      <c r="H219" s="405"/>
    </row>
    <row r="220" spans="1:8" x14ac:dyDescent="0.3">
      <c r="A220" s="367" t="s">
        <v>374</v>
      </c>
      <c r="B220" s="368"/>
      <c r="C220" s="368"/>
      <c r="D220" s="368"/>
      <c r="E220" s="368"/>
      <c r="F220" s="368"/>
      <c r="G220" s="368"/>
      <c r="H220" s="369"/>
    </row>
    <row r="221" spans="1:8" x14ac:dyDescent="0.3">
      <c r="A221" s="367" t="s">
        <v>375</v>
      </c>
      <c r="B221" s="368"/>
      <c r="C221" s="368"/>
      <c r="D221" s="368"/>
      <c r="E221" s="368"/>
      <c r="F221" s="382"/>
      <c r="G221" s="370" t="s">
        <v>376</v>
      </c>
      <c r="H221" s="369"/>
    </row>
    <row r="222" spans="1:8" x14ac:dyDescent="0.3">
      <c r="A222" s="105" t="s">
        <v>377</v>
      </c>
      <c r="B222" s="106"/>
      <c r="C222" s="106"/>
      <c r="D222" s="106"/>
      <c r="E222" s="106"/>
      <c r="F222" s="89"/>
      <c r="G222" s="89"/>
      <c r="H222" s="110" t="s">
        <v>399</v>
      </c>
    </row>
    <row r="223" spans="1:8" x14ac:dyDescent="0.3">
      <c r="A223" s="367" t="s">
        <v>378</v>
      </c>
      <c r="B223" s="368"/>
      <c r="C223" s="368"/>
      <c r="D223" s="368"/>
      <c r="E223" s="368"/>
      <c r="F223" s="382"/>
      <c r="G223" s="104"/>
      <c r="H223" s="108"/>
    </row>
    <row r="224" spans="1:8" x14ac:dyDescent="0.3">
      <c r="A224" s="367" t="s">
        <v>375</v>
      </c>
      <c r="B224" s="368"/>
      <c r="C224" s="368"/>
      <c r="D224" s="368"/>
      <c r="E224" s="368"/>
      <c r="F224" s="382"/>
      <c r="G224" s="370" t="s">
        <v>376</v>
      </c>
      <c r="H224" s="369"/>
    </row>
    <row r="225" spans="1:8" x14ac:dyDescent="0.3">
      <c r="A225" s="364" t="s">
        <v>379</v>
      </c>
      <c r="B225" s="365"/>
      <c r="C225" s="365"/>
      <c r="D225" s="365"/>
      <c r="E225" s="365"/>
      <c r="F225" s="366"/>
      <c r="G225" s="104"/>
      <c r="H225" s="108" t="s">
        <v>394</v>
      </c>
    </row>
    <row r="226" spans="1:8" x14ac:dyDescent="0.3">
      <c r="A226" s="364" t="s">
        <v>380</v>
      </c>
      <c r="B226" s="365"/>
      <c r="C226" s="365"/>
      <c r="D226" s="365"/>
      <c r="E226" s="365"/>
      <c r="F226" s="366"/>
      <c r="G226" s="89"/>
      <c r="H226" s="110" t="s">
        <v>394</v>
      </c>
    </row>
    <row r="227" spans="1:8" x14ac:dyDescent="0.3">
      <c r="A227" s="364" t="s">
        <v>381</v>
      </c>
      <c r="B227" s="365"/>
      <c r="C227" s="365"/>
      <c r="D227" s="365"/>
      <c r="E227" s="365"/>
      <c r="F227" s="365"/>
      <c r="G227" s="89"/>
      <c r="H227" s="110" t="s">
        <v>394</v>
      </c>
    </row>
    <row r="228" spans="1:8" x14ac:dyDescent="0.3">
      <c r="A228" s="364" t="s">
        <v>382</v>
      </c>
      <c r="B228" s="365"/>
      <c r="C228" s="365"/>
      <c r="D228" s="365"/>
      <c r="E228" s="365"/>
      <c r="F228" s="365"/>
      <c r="G228" s="89"/>
      <c r="H228" s="110" t="s">
        <v>394</v>
      </c>
    </row>
    <row r="229" spans="1:8" x14ac:dyDescent="0.3">
      <c r="A229" s="367" t="s">
        <v>383</v>
      </c>
      <c r="B229" s="368"/>
      <c r="C229" s="368"/>
      <c r="D229" s="368"/>
      <c r="E229" s="368"/>
      <c r="F229" s="368"/>
      <c r="G229" s="368"/>
      <c r="H229" s="369"/>
    </row>
    <row r="230" spans="1:8" x14ac:dyDescent="0.3">
      <c r="A230" s="367" t="s">
        <v>375</v>
      </c>
      <c r="B230" s="368"/>
      <c r="C230" s="368"/>
      <c r="D230" s="368"/>
      <c r="E230" s="368"/>
      <c r="F230" s="368"/>
      <c r="G230" s="368"/>
      <c r="H230" s="369"/>
    </row>
    <row r="231" spans="1:8" x14ac:dyDescent="0.3">
      <c r="A231" s="105" t="s">
        <v>384</v>
      </c>
      <c r="B231" s="370" t="s">
        <v>430</v>
      </c>
      <c r="C231" s="368"/>
      <c r="D231" s="368"/>
      <c r="E231" s="368"/>
      <c r="F231" s="368"/>
      <c r="G231" s="368"/>
      <c r="H231" s="369"/>
    </row>
    <row r="232" spans="1:8" x14ac:dyDescent="0.3">
      <c r="A232" s="98" t="s">
        <v>385</v>
      </c>
      <c r="B232" s="371"/>
      <c r="C232" s="372"/>
      <c r="D232" s="372"/>
      <c r="E232" s="372"/>
      <c r="F232" s="372"/>
      <c r="G232" s="372"/>
      <c r="H232" s="373"/>
    </row>
    <row r="233" spans="1:8" x14ac:dyDescent="0.3">
      <c r="A233" s="374" t="s">
        <v>386</v>
      </c>
      <c r="B233" s="375"/>
      <c r="C233" s="375"/>
      <c r="D233" s="375"/>
      <c r="E233" s="111"/>
      <c r="F233" s="112"/>
      <c r="G233" s="104" t="s">
        <v>387</v>
      </c>
      <c r="H233" s="113"/>
    </row>
    <row r="234" spans="1:8" x14ac:dyDescent="0.3">
      <c r="A234" s="114" t="s">
        <v>388</v>
      </c>
      <c r="B234" s="104" t="s">
        <v>19</v>
      </c>
      <c r="C234" s="104" t="s">
        <v>388</v>
      </c>
      <c r="D234" s="104" t="s">
        <v>19</v>
      </c>
      <c r="E234" s="115"/>
      <c r="F234" s="375" t="s">
        <v>389</v>
      </c>
      <c r="G234" s="375"/>
      <c r="H234" s="116" t="s">
        <v>19</v>
      </c>
    </row>
    <row r="235" spans="1:8" x14ac:dyDescent="0.3">
      <c r="A235" s="85" t="s">
        <v>390</v>
      </c>
      <c r="B235" s="88" t="s">
        <v>391</v>
      </c>
      <c r="C235" s="88" t="s">
        <v>392</v>
      </c>
      <c r="D235" s="88" t="s">
        <v>393</v>
      </c>
      <c r="E235" s="115"/>
      <c r="F235" s="361">
        <v>3</v>
      </c>
      <c r="G235" s="361"/>
      <c r="H235" s="109" t="s">
        <v>394</v>
      </c>
    </row>
    <row r="236" spans="1:8" x14ac:dyDescent="0.3">
      <c r="A236" s="85" t="s">
        <v>395</v>
      </c>
      <c r="B236" s="88" t="s">
        <v>396</v>
      </c>
      <c r="C236" s="88" t="s">
        <v>397</v>
      </c>
      <c r="D236" s="88" t="s">
        <v>398</v>
      </c>
      <c r="E236" s="115"/>
      <c r="F236" s="361">
        <v>2</v>
      </c>
      <c r="G236" s="361"/>
      <c r="H236" s="109" t="s">
        <v>399</v>
      </c>
    </row>
    <row r="237" spans="1:8" x14ac:dyDescent="0.3">
      <c r="A237" s="85" t="s">
        <v>400</v>
      </c>
      <c r="B237" s="88" t="s">
        <v>401</v>
      </c>
      <c r="C237" s="88" t="s">
        <v>402</v>
      </c>
      <c r="D237" s="88" t="s">
        <v>403</v>
      </c>
      <c r="E237" s="115"/>
      <c r="F237" s="361">
        <v>1</v>
      </c>
      <c r="G237" s="361"/>
      <c r="H237" s="109" t="s">
        <v>404</v>
      </c>
    </row>
    <row r="238" spans="1:8" x14ac:dyDescent="0.3">
      <c r="A238" s="85" t="s">
        <v>405</v>
      </c>
      <c r="B238" s="88" t="s">
        <v>406</v>
      </c>
      <c r="C238" s="88" t="s">
        <v>407</v>
      </c>
      <c r="D238" s="88" t="s">
        <v>408</v>
      </c>
      <c r="E238" s="117"/>
      <c r="F238" s="362"/>
      <c r="G238" s="363"/>
      <c r="H238" s="118"/>
    </row>
    <row r="239" spans="1:8" ht="58.5" customHeight="1" thickBot="1" x14ac:dyDescent="0.35">
      <c r="A239" s="384" t="s">
        <v>443</v>
      </c>
      <c r="B239" s="385"/>
      <c r="C239" s="386" t="s">
        <v>32</v>
      </c>
      <c r="D239" s="387"/>
      <c r="E239" s="387"/>
      <c r="F239" s="387"/>
      <c r="G239" s="386" t="s">
        <v>16</v>
      </c>
      <c r="H239" s="388"/>
    </row>
    <row r="240" spans="1:8" ht="21" thickBot="1" x14ac:dyDescent="0.35"/>
    <row r="241" spans="1:8" x14ac:dyDescent="0.3">
      <c r="A241" s="376" t="s">
        <v>0</v>
      </c>
      <c r="B241" s="377"/>
      <c r="C241" s="377"/>
      <c r="D241" s="377"/>
      <c r="E241" s="377"/>
      <c r="F241" s="377"/>
      <c r="G241" s="377"/>
      <c r="H241" s="378"/>
    </row>
    <row r="242" spans="1:8" x14ac:dyDescent="0.3">
      <c r="A242" s="383" t="s">
        <v>1</v>
      </c>
      <c r="B242" s="380"/>
      <c r="C242" s="380"/>
      <c r="D242" s="380"/>
      <c r="E242" s="380"/>
      <c r="F242" s="380"/>
      <c r="G242" s="380"/>
      <c r="H242" s="381"/>
    </row>
    <row r="243" spans="1:8" x14ac:dyDescent="0.3">
      <c r="A243" s="383" t="s">
        <v>2</v>
      </c>
      <c r="B243" s="380"/>
      <c r="C243" s="380"/>
      <c r="D243" s="380"/>
      <c r="E243" s="380"/>
      <c r="F243" s="380"/>
      <c r="G243" s="380"/>
      <c r="H243" s="381"/>
    </row>
    <row r="244" spans="1:8" x14ac:dyDescent="0.3">
      <c r="A244" s="383" t="s">
        <v>23</v>
      </c>
      <c r="B244" s="380"/>
      <c r="C244" s="380"/>
      <c r="D244" s="380"/>
      <c r="E244" s="380"/>
      <c r="F244" s="380"/>
      <c r="G244" s="380"/>
      <c r="H244" s="381"/>
    </row>
    <row r="245" spans="1:8" x14ac:dyDescent="0.3">
      <c r="A245" s="383" t="s">
        <v>411</v>
      </c>
      <c r="B245" s="380"/>
      <c r="C245" s="380"/>
      <c r="D245" s="380"/>
      <c r="E245" s="380"/>
      <c r="F245" s="380"/>
      <c r="G245" s="380"/>
      <c r="H245" s="381"/>
    </row>
    <row r="246" spans="1:8" x14ac:dyDescent="0.3">
      <c r="A246" s="77" t="s">
        <v>3</v>
      </c>
      <c r="B246" s="356" t="s">
        <v>441</v>
      </c>
      <c r="C246" s="356"/>
      <c r="D246" s="356"/>
      <c r="E246" s="78"/>
      <c r="F246" s="79"/>
      <c r="G246" s="79"/>
      <c r="H246" s="80"/>
    </row>
    <row r="247" spans="1:8" ht="40.5" customHeight="1" x14ac:dyDescent="0.3">
      <c r="A247" s="77" t="s">
        <v>4</v>
      </c>
      <c r="B247" s="357" t="s">
        <v>71</v>
      </c>
      <c r="C247" s="358"/>
      <c r="D247" s="358"/>
      <c r="E247" s="81" t="s">
        <v>24</v>
      </c>
      <c r="F247" s="81"/>
      <c r="G247" s="379">
        <v>6</v>
      </c>
      <c r="H247" s="353"/>
    </row>
    <row r="248" spans="1:8" x14ac:dyDescent="0.3">
      <c r="A248" s="77" t="s">
        <v>5</v>
      </c>
      <c r="B248" s="357" t="s">
        <v>110</v>
      </c>
      <c r="C248" s="358"/>
      <c r="D248" s="358"/>
      <c r="E248" s="380"/>
      <c r="F248" s="380"/>
      <c r="G248" s="380"/>
      <c r="H248" s="381"/>
    </row>
    <row r="249" spans="1:8" x14ac:dyDescent="0.3">
      <c r="A249" s="77" t="s">
        <v>17</v>
      </c>
      <c r="B249" s="78"/>
      <c r="C249" s="399" t="s">
        <v>221</v>
      </c>
      <c r="D249" s="399"/>
      <c r="E249" s="78" t="s">
        <v>31</v>
      </c>
      <c r="F249" s="78"/>
      <c r="G249" s="351" t="s">
        <v>223</v>
      </c>
      <c r="H249" s="352"/>
    </row>
    <row r="250" spans="1:8" x14ac:dyDescent="0.3">
      <c r="A250" s="374" t="s">
        <v>6</v>
      </c>
      <c r="B250" s="375"/>
      <c r="C250" s="375"/>
      <c r="D250" s="375"/>
      <c r="E250" s="375"/>
      <c r="F250" s="375"/>
      <c r="G250" s="375"/>
      <c r="H250" s="406"/>
    </row>
    <row r="251" spans="1:8" x14ac:dyDescent="0.3">
      <c r="A251" s="367" t="s">
        <v>7</v>
      </c>
      <c r="B251" s="368"/>
      <c r="C251" s="368"/>
      <c r="D251" s="368"/>
      <c r="E251" s="368"/>
      <c r="F251" s="368"/>
      <c r="G251" s="368"/>
      <c r="H251" s="369"/>
    </row>
    <row r="252" spans="1:8" ht="15" customHeight="1" x14ac:dyDescent="0.3">
      <c r="A252" s="407" t="s">
        <v>8</v>
      </c>
      <c r="B252" s="408" t="s">
        <v>9</v>
      </c>
      <c r="C252" s="389" t="s">
        <v>27</v>
      </c>
      <c r="D252" s="389" t="s">
        <v>26</v>
      </c>
      <c r="E252" s="389" t="s">
        <v>28</v>
      </c>
      <c r="F252" s="392" t="s">
        <v>29</v>
      </c>
      <c r="G252" s="389" t="s">
        <v>30</v>
      </c>
      <c r="H252" s="396" t="s">
        <v>19</v>
      </c>
    </row>
    <row r="253" spans="1:8" ht="15" customHeight="1" x14ac:dyDescent="0.3">
      <c r="A253" s="407"/>
      <c r="B253" s="408"/>
      <c r="C253" s="390"/>
      <c r="D253" s="390"/>
      <c r="E253" s="390"/>
      <c r="F253" s="393"/>
      <c r="G253" s="390"/>
      <c r="H253" s="397"/>
    </row>
    <row r="254" spans="1:8" ht="34.5" customHeight="1" x14ac:dyDescent="0.3">
      <c r="A254" s="407"/>
      <c r="B254" s="408"/>
      <c r="C254" s="391"/>
      <c r="D254" s="391"/>
      <c r="E254" s="391"/>
      <c r="F254" s="394"/>
      <c r="G254" s="391"/>
      <c r="H254" s="398"/>
    </row>
    <row r="255" spans="1:8" x14ac:dyDescent="0.3">
      <c r="A255" s="85">
        <v>1</v>
      </c>
      <c r="B255" s="86" t="s">
        <v>11</v>
      </c>
      <c r="C255" s="89">
        <v>3.5</v>
      </c>
      <c r="D255" s="88">
        <v>3</v>
      </c>
      <c r="E255" s="88">
        <v>2</v>
      </c>
      <c r="F255" s="89">
        <v>37.5</v>
      </c>
      <c r="G255" s="89">
        <f>SUM(C255:F255)</f>
        <v>46</v>
      </c>
      <c r="H255" s="90" t="str">
        <f>IF(G255&gt;=91,"A1",IF(G255&gt;=81,"A2",IF(G255&gt;=71,"B1",IF(G255&gt;=61,"B2",IF(G255&gt;=51,"C1",IF(G255&gt;=41,"C2",IF(G255&gt;=33,"D","E")))))))</f>
        <v>C2</v>
      </c>
    </row>
    <row r="256" spans="1:8" x14ac:dyDescent="0.3">
      <c r="A256" s="85">
        <v>2</v>
      </c>
      <c r="B256" s="86" t="s">
        <v>12</v>
      </c>
      <c r="C256" s="89">
        <v>3.5</v>
      </c>
      <c r="D256" s="88">
        <v>3</v>
      </c>
      <c r="E256" s="88">
        <v>3</v>
      </c>
      <c r="F256" s="88">
        <v>32</v>
      </c>
      <c r="G256" s="89">
        <f>SUM(C256:F256)</f>
        <v>41.5</v>
      </c>
      <c r="H256" s="90" t="str">
        <f t="shared" ref="H256:H259" si="15">IF(G256&gt;=91,"A1",IF(G256&gt;=81,"A2",IF(G256&gt;=71,"B1",IF(G256&gt;=61,"B2",IF(G256&gt;=51,"C1",IF(G256&gt;=41,"C2",IF(G256&gt;=33,"D","E")))))))</f>
        <v>C2</v>
      </c>
    </row>
    <row r="257" spans="1:8" x14ac:dyDescent="0.3">
      <c r="A257" s="85">
        <v>3</v>
      </c>
      <c r="B257" s="86" t="s">
        <v>13</v>
      </c>
      <c r="C257" s="88">
        <v>4</v>
      </c>
      <c r="D257" s="88">
        <v>2.5</v>
      </c>
      <c r="E257" s="88">
        <v>3</v>
      </c>
      <c r="F257" s="88">
        <v>38</v>
      </c>
      <c r="G257" s="89">
        <f t="shared" ref="G257:G259" si="16">SUM(C257:F257)</f>
        <v>47.5</v>
      </c>
      <c r="H257" s="90" t="str">
        <f t="shared" si="15"/>
        <v>C2</v>
      </c>
    </row>
    <row r="258" spans="1:8" x14ac:dyDescent="0.3">
      <c r="A258" s="85">
        <v>4</v>
      </c>
      <c r="B258" s="86" t="s">
        <v>22</v>
      </c>
      <c r="C258" s="88">
        <v>5.25</v>
      </c>
      <c r="D258" s="88">
        <v>3.5</v>
      </c>
      <c r="E258" s="88">
        <v>3</v>
      </c>
      <c r="F258" s="88">
        <v>31</v>
      </c>
      <c r="G258" s="89">
        <f t="shared" si="16"/>
        <v>42.75</v>
      </c>
      <c r="H258" s="90" t="str">
        <f t="shared" si="15"/>
        <v>C2</v>
      </c>
    </row>
    <row r="259" spans="1:8" x14ac:dyDescent="0.3">
      <c r="A259" s="85">
        <v>5</v>
      </c>
      <c r="B259" s="86" t="s">
        <v>25</v>
      </c>
      <c r="C259" s="88">
        <v>4.75</v>
      </c>
      <c r="D259" s="88">
        <v>4</v>
      </c>
      <c r="E259" s="88">
        <v>4</v>
      </c>
      <c r="F259" s="88">
        <v>44.5</v>
      </c>
      <c r="G259" s="89">
        <f t="shared" si="16"/>
        <v>57.25</v>
      </c>
      <c r="H259" s="90" t="str">
        <f t="shared" si="15"/>
        <v>C1</v>
      </c>
    </row>
    <row r="260" spans="1:8" x14ac:dyDescent="0.3">
      <c r="A260" s="85">
        <v>6</v>
      </c>
      <c r="B260" s="92" t="s">
        <v>419</v>
      </c>
      <c r="C260" s="93"/>
      <c r="D260" s="93"/>
      <c r="E260" s="93"/>
      <c r="F260" s="88"/>
      <c r="G260" s="88">
        <v>35</v>
      </c>
      <c r="H260" s="90"/>
    </row>
    <row r="261" spans="1:8" x14ac:dyDescent="0.3">
      <c r="A261" s="85">
        <v>7</v>
      </c>
      <c r="B261" s="86" t="s">
        <v>20</v>
      </c>
      <c r="C261" s="94"/>
      <c r="D261" s="94"/>
      <c r="E261" s="94"/>
      <c r="F261" s="95"/>
      <c r="G261" s="89">
        <v>49</v>
      </c>
      <c r="H261" s="90"/>
    </row>
    <row r="262" spans="1:8" x14ac:dyDescent="0.3">
      <c r="A262" s="85">
        <v>8</v>
      </c>
      <c r="B262" s="86" t="s">
        <v>21</v>
      </c>
      <c r="C262" s="96"/>
      <c r="D262" s="96"/>
      <c r="E262" s="96"/>
      <c r="F262" s="97"/>
      <c r="G262" s="89">
        <v>38</v>
      </c>
      <c r="H262" s="90"/>
    </row>
    <row r="263" spans="1:8" x14ac:dyDescent="0.3">
      <c r="A263" s="85">
        <v>9</v>
      </c>
      <c r="B263" s="86" t="s">
        <v>442</v>
      </c>
      <c r="C263" s="96"/>
      <c r="D263" s="96"/>
      <c r="E263" s="96"/>
      <c r="F263" s="97"/>
      <c r="G263" s="89">
        <v>10</v>
      </c>
      <c r="H263" s="90"/>
    </row>
    <row r="264" spans="1:8" x14ac:dyDescent="0.3">
      <c r="A264" s="98" t="s">
        <v>10</v>
      </c>
      <c r="B264" s="99"/>
      <c r="C264" s="100"/>
      <c r="D264" s="100"/>
      <c r="E264" s="100"/>
      <c r="F264" s="101"/>
      <c r="G264" s="102">
        <f>SUM(G255:G260)</f>
        <v>270</v>
      </c>
      <c r="H264" s="103"/>
    </row>
    <row r="265" spans="1:8" x14ac:dyDescent="0.3">
      <c r="A265" s="98" t="s">
        <v>14</v>
      </c>
      <c r="B265" s="99"/>
      <c r="C265" s="100"/>
      <c r="D265" s="100"/>
      <c r="E265" s="100"/>
      <c r="F265" s="101"/>
      <c r="G265" s="104">
        <f>G264/550*100</f>
        <v>49.090909090909093</v>
      </c>
      <c r="H265" s="103" t="str">
        <f t="shared" ref="H265" si="17">IF(G265&gt;=91,"A1",IF(G265&gt;=81,"A2",IF(G265&gt;=71,"B1",IF(G265&gt;=61,"B2",IF(G265&gt;=51,"C1",IF(G265&gt;=41,"C2",IF(G265&gt;=33,"D","E")))))))</f>
        <v>C2</v>
      </c>
    </row>
    <row r="266" spans="1:8" x14ac:dyDescent="0.3">
      <c r="A266" s="400" t="s">
        <v>59</v>
      </c>
      <c r="B266" s="401"/>
      <c r="C266" s="401"/>
      <c r="D266" s="401"/>
      <c r="E266" s="401"/>
      <c r="F266" s="401"/>
      <c r="G266" s="401"/>
      <c r="H266" s="402"/>
    </row>
    <row r="267" spans="1:8" x14ac:dyDescent="0.3">
      <c r="A267" s="403" t="s">
        <v>373</v>
      </c>
      <c r="B267" s="404"/>
      <c r="C267" s="404"/>
      <c r="D267" s="404"/>
      <c r="E267" s="404"/>
      <c r="F267" s="404"/>
      <c r="G267" s="404"/>
      <c r="H267" s="405"/>
    </row>
    <row r="268" spans="1:8" x14ac:dyDescent="0.3">
      <c r="A268" s="367" t="s">
        <v>374</v>
      </c>
      <c r="B268" s="368"/>
      <c r="C268" s="368"/>
      <c r="D268" s="368"/>
      <c r="E268" s="368"/>
      <c r="F268" s="368"/>
      <c r="G268" s="368"/>
      <c r="H268" s="369"/>
    </row>
    <row r="269" spans="1:8" x14ac:dyDescent="0.3">
      <c r="A269" s="367" t="s">
        <v>375</v>
      </c>
      <c r="B269" s="368"/>
      <c r="C269" s="368"/>
      <c r="D269" s="368"/>
      <c r="E269" s="368"/>
      <c r="F269" s="382"/>
      <c r="G269" s="370" t="s">
        <v>376</v>
      </c>
      <c r="H269" s="369"/>
    </row>
    <row r="270" spans="1:8" x14ac:dyDescent="0.3">
      <c r="A270" s="105" t="s">
        <v>377</v>
      </c>
      <c r="B270" s="106"/>
      <c r="C270" s="106"/>
      <c r="D270" s="106"/>
      <c r="E270" s="106"/>
      <c r="F270" s="89"/>
      <c r="G270" s="89"/>
      <c r="H270" s="110" t="s">
        <v>404</v>
      </c>
    </row>
    <row r="271" spans="1:8" x14ac:dyDescent="0.3">
      <c r="A271" s="367" t="s">
        <v>378</v>
      </c>
      <c r="B271" s="368"/>
      <c r="C271" s="368"/>
      <c r="D271" s="368"/>
      <c r="E271" s="368"/>
      <c r="F271" s="382"/>
      <c r="G271" s="104"/>
      <c r="H271" s="108"/>
    </row>
    <row r="272" spans="1:8" x14ac:dyDescent="0.3">
      <c r="A272" s="367" t="s">
        <v>375</v>
      </c>
      <c r="B272" s="368"/>
      <c r="C272" s="368"/>
      <c r="D272" s="368"/>
      <c r="E272" s="368"/>
      <c r="F272" s="382"/>
      <c r="G272" s="370" t="s">
        <v>376</v>
      </c>
      <c r="H272" s="369"/>
    </row>
    <row r="273" spans="1:8" x14ac:dyDescent="0.3">
      <c r="A273" s="364" t="s">
        <v>379</v>
      </c>
      <c r="B273" s="365"/>
      <c r="C273" s="365"/>
      <c r="D273" s="365"/>
      <c r="E273" s="365"/>
      <c r="F273" s="366"/>
      <c r="G273" s="104"/>
      <c r="H273" s="108" t="s">
        <v>399</v>
      </c>
    </row>
    <row r="274" spans="1:8" x14ac:dyDescent="0.3">
      <c r="A274" s="364" t="s">
        <v>380</v>
      </c>
      <c r="B274" s="365"/>
      <c r="C274" s="365"/>
      <c r="D274" s="365"/>
      <c r="E274" s="365"/>
      <c r="F274" s="366"/>
      <c r="G274" s="89"/>
      <c r="H274" s="110" t="s">
        <v>399</v>
      </c>
    </row>
    <row r="275" spans="1:8" x14ac:dyDescent="0.3">
      <c r="A275" s="364" t="s">
        <v>381</v>
      </c>
      <c r="B275" s="365"/>
      <c r="C275" s="365"/>
      <c r="D275" s="365"/>
      <c r="E275" s="365"/>
      <c r="F275" s="365"/>
      <c r="G275" s="89"/>
      <c r="H275" s="110" t="s">
        <v>399</v>
      </c>
    </row>
    <row r="276" spans="1:8" x14ac:dyDescent="0.3">
      <c r="A276" s="364" t="s">
        <v>382</v>
      </c>
      <c r="B276" s="365"/>
      <c r="C276" s="365"/>
      <c r="D276" s="365"/>
      <c r="E276" s="365"/>
      <c r="F276" s="365"/>
      <c r="G276" s="89"/>
      <c r="H276" s="110" t="s">
        <v>399</v>
      </c>
    </row>
    <row r="277" spans="1:8" x14ac:dyDescent="0.3">
      <c r="A277" s="367" t="s">
        <v>383</v>
      </c>
      <c r="B277" s="368"/>
      <c r="C277" s="368"/>
      <c r="D277" s="368"/>
      <c r="E277" s="368"/>
      <c r="F277" s="368"/>
      <c r="G277" s="368"/>
      <c r="H277" s="369"/>
    </row>
    <row r="278" spans="1:8" x14ac:dyDescent="0.3">
      <c r="A278" s="367" t="s">
        <v>375</v>
      </c>
      <c r="B278" s="368"/>
      <c r="C278" s="368"/>
      <c r="D278" s="368"/>
      <c r="E278" s="368"/>
      <c r="F278" s="368"/>
      <c r="G278" s="368"/>
      <c r="H278" s="369"/>
    </row>
    <row r="279" spans="1:8" x14ac:dyDescent="0.3">
      <c r="A279" s="105" t="s">
        <v>384</v>
      </c>
      <c r="B279" s="370" t="s">
        <v>431</v>
      </c>
      <c r="C279" s="368"/>
      <c r="D279" s="368"/>
      <c r="E279" s="368"/>
      <c r="F279" s="368"/>
      <c r="G279" s="368"/>
      <c r="H279" s="369"/>
    </row>
    <row r="280" spans="1:8" x14ac:dyDescent="0.3">
      <c r="A280" s="98" t="s">
        <v>385</v>
      </c>
      <c r="B280" s="371"/>
      <c r="C280" s="372"/>
      <c r="D280" s="372"/>
      <c r="E280" s="372"/>
      <c r="F280" s="372"/>
      <c r="G280" s="372"/>
      <c r="H280" s="373"/>
    </row>
    <row r="281" spans="1:8" x14ac:dyDescent="0.3">
      <c r="A281" s="374" t="s">
        <v>386</v>
      </c>
      <c r="B281" s="375"/>
      <c r="C281" s="375"/>
      <c r="D281" s="375"/>
      <c r="E281" s="111"/>
      <c r="F281" s="112"/>
      <c r="G281" s="104" t="s">
        <v>387</v>
      </c>
      <c r="H281" s="113"/>
    </row>
    <row r="282" spans="1:8" x14ac:dyDescent="0.3">
      <c r="A282" s="114" t="s">
        <v>388</v>
      </c>
      <c r="B282" s="104" t="s">
        <v>19</v>
      </c>
      <c r="C282" s="104" t="s">
        <v>388</v>
      </c>
      <c r="D282" s="104" t="s">
        <v>19</v>
      </c>
      <c r="E282" s="115"/>
      <c r="F282" s="375" t="s">
        <v>389</v>
      </c>
      <c r="G282" s="375"/>
      <c r="H282" s="116" t="s">
        <v>19</v>
      </c>
    </row>
    <row r="283" spans="1:8" x14ac:dyDescent="0.3">
      <c r="A283" s="85" t="s">
        <v>390</v>
      </c>
      <c r="B283" s="88" t="s">
        <v>391</v>
      </c>
      <c r="C283" s="88" t="s">
        <v>392</v>
      </c>
      <c r="D283" s="88" t="s">
        <v>393</v>
      </c>
      <c r="E283" s="115"/>
      <c r="F283" s="361">
        <v>3</v>
      </c>
      <c r="G283" s="361"/>
      <c r="H283" s="109" t="s">
        <v>394</v>
      </c>
    </row>
    <row r="284" spans="1:8" x14ac:dyDescent="0.3">
      <c r="A284" s="85" t="s">
        <v>395</v>
      </c>
      <c r="B284" s="88" t="s">
        <v>396</v>
      </c>
      <c r="C284" s="88" t="s">
        <v>397</v>
      </c>
      <c r="D284" s="88" t="s">
        <v>398</v>
      </c>
      <c r="E284" s="115"/>
      <c r="F284" s="361">
        <v>2</v>
      </c>
      <c r="G284" s="361"/>
      <c r="H284" s="109" t="s">
        <v>399</v>
      </c>
    </row>
    <row r="285" spans="1:8" x14ac:dyDescent="0.3">
      <c r="A285" s="85" t="s">
        <v>400</v>
      </c>
      <c r="B285" s="88" t="s">
        <v>401</v>
      </c>
      <c r="C285" s="88" t="s">
        <v>402</v>
      </c>
      <c r="D285" s="88" t="s">
        <v>403</v>
      </c>
      <c r="E285" s="115"/>
      <c r="F285" s="361">
        <v>1</v>
      </c>
      <c r="G285" s="361"/>
      <c r="H285" s="109" t="s">
        <v>404</v>
      </c>
    </row>
    <row r="286" spans="1:8" x14ac:dyDescent="0.3">
      <c r="A286" s="85" t="s">
        <v>405</v>
      </c>
      <c r="B286" s="88" t="s">
        <v>406</v>
      </c>
      <c r="C286" s="88" t="s">
        <v>407</v>
      </c>
      <c r="D286" s="88" t="s">
        <v>408</v>
      </c>
      <c r="E286" s="117"/>
      <c r="F286" s="362"/>
      <c r="G286" s="363"/>
      <c r="H286" s="118"/>
    </row>
    <row r="287" spans="1:8" ht="58.5" customHeight="1" thickBot="1" x14ac:dyDescent="0.35">
      <c r="A287" s="384" t="s">
        <v>443</v>
      </c>
      <c r="B287" s="385"/>
      <c r="C287" s="386" t="s">
        <v>32</v>
      </c>
      <c r="D287" s="387"/>
      <c r="E287" s="387"/>
      <c r="F287" s="387"/>
      <c r="G287" s="386" t="s">
        <v>16</v>
      </c>
      <c r="H287" s="388"/>
    </row>
    <row r="289" spans="1:8" ht="21" thickBot="1" x14ac:dyDescent="0.35"/>
    <row r="290" spans="1:8" x14ac:dyDescent="0.3">
      <c r="A290" s="376" t="s">
        <v>0</v>
      </c>
      <c r="B290" s="377"/>
      <c r="C290" s="377"/>
      <c r="D290" s="377"/>
      <c r="E290" s="377"/>
      <c r="F290" s="377"/>
      <c r="G290" s="377"/>
      <c r="H290" s="378"/>
    </row>
    <row r="291" spans="1:8" x14ac:dyDescent="0.3">
      <c r="A291" s="383" t="s">
        <v>1</v>
      </c>
      <c r="B291" s="380"/>
      <c r="C291" s="380"/>
      <c r="D291" s="380"/>
      <c r="E291" s="380"/>
      <c r="F291" s="380"/>
      <c r="G291" s="380"/>
      <c r="H291" s="381"/>
    </row>
    <row r="292" spans="1:8" x14ac:dyDescent="0.3">
      <c r="A292" s="383" t="s">
        <v>2</v>
      </c>
      <c r="B292" s="380"/>
      <c r="C292" s="380"/>
      <c r="D292" s="380"/>
      <c r="E292" s="380"/>
      <c r="F292" s="380"/>
      <c r="G292" s="380"/>
      <c r="H292" s="381"/>
    </row>
    <row r="293" spans="1:8" x14ac:dyDescent="0.3">
      <c r="A293" s="383" t="s">
        <v>23</v>
      </c>
      <c r="B293" s="380"/>
      <c r="C293" s="380"/>
      <c r="D293" s="380"/>
      <c r="E293" s="380"/>
      <c r="F293" s="380"/>
      <c r="G293" s="380"/>
      <c r="H293" s="381"/>
    </row>
    <row r="294" spans="1:8" x14ac:dyDescent="0.3">
      <c r="A294" s="383" t="s">
        <v>411</v>
      </c>
      <c r="B294" s="380"/>
      <c r="C294" s="380"/>
      <c r="D294" s="380"/>
      <c r="E294" s="380"/>
      <c r="F294" s="380"/>
      <c r="G294" s="380"/>
      <c r="H294" s="381"/>
    </row>
    <row r="295" spans="1:8" x14ac:dyDescent="0.3">
      <c r="A295" s="77" t="s">
        <v>3</v>
      </c>
      <c r="B295" s="356" t="s">
        <v>441</v>
      </c>
      <c r="C295" s="356"/>
      <c r="D295" s="356"/>
      <c r="E295" s="78"/>
      <c r="F295" s="79"/>
      <c r="G295" s="79"/>
      <c r="H295" s="80"/>
    </row>
    <row r="296" spans="1:8" ht="40.5" customHeight="1" x14ac:dyDescent="0.3">
      <c r="A296" s="77" t="s">
        <v>4</v>
      </c>
      <c r="B296" s="357" t="s">
        <v>72</v>
      </c>
      <c r="C296" s="358"/>
      <c r="D296" s="358"/>
      <c r="E296" s="81" t="s">
        <v>24</v>
      </c>
      <c r="F296" s="81"/>
      <c r="G296" s="379">
        <v>7</v>
      </c>
      <c r="H296" s="353"/>
    </row>
    <row r="297" spans="1:8" x14ac:dyDescent="0.3">
      <c r="A297" s="77" t="s">
        <v>5</v>
      </c>
      <c r="B297" s="357" t="s">
        <v>113</v>
      </c>
      <c r="C297" s="358"/>
      <c r="D297" s="358"/>
      <c r="E297" s="380"/>
      <c r="F297" s="380"/>
      <c r="G297" s="380"/>
      <c r="H297" s="381"/>
    </row>
    <row r="298" spans="1:8" x14ac:dyDescent="0.3">
      <c r="A298" s="77" t="s">
        <v>17</v>
      </c>
      <c r="B298" s="78"/>
      <c r="C298" s="399" t="s">
        <v>229</v>
      </c>
      <c r="D298" s="399"/>
      <c r="E298" s="78" t="s">
        <v>31</v>
      </c>
      <c r="F298" s="78"/>
      <c r="G298" s="351" t="s">
        <v>231</v>
      </c>
      <c r="H298" s="352"/>
    </row>
    <row r="299" spans="1:8" x14ac:dyDescent="0.3">
      <c r="A299" s="374" t="s">
        <v>6</v>
      </c>
      <c r="B299" s="375"/>
      <c r="C299" s="375"/>
      <c r="D299" s="375"/>
      <c r="E299" s="375"/>
      <c r="F299" s="375"/>
      <c r="G299" s="375"/>
      <c r="H299" s="406"/>
    </row>
    <row r="300" spans="1:8" x14ac:dyDescent="0.3">
      <c r="A300" s="367" t="s">
        <v>7</v>
      </c>
      <c r="B300" s="368"/>
      <c r="C300" s="368"/>
      <c r="D300" s="368"/>
      <c r="E300" s="368"/>
      <c r="F300" s="368"/>
      <c r="G300" s="368"/>
      <c r="H300" s="369"/>
    </row>
    <row r="301" spans="1:8" ht="15" customHeight="1" x14ac:dyDescent="0.3">
      <c r="A301" s="407" t="s">
        <v>8</v>
      </c>
      <c r="B301" s="408" t="s">
        <v>9</v>
      </c>
      <c r="C301" s="389" t="s">
        <v>27</v>
      </c>
      <c r="D301" s="389" t="s">
        <v>26</v>
      </c>
      <c r="E301" s="389" t="s">
        <v>28</v>
      </c>
      <c r="F301" s="392" t="s">
        <v>29</v>
      </c>
      <c r="G301" s="389" t="s">
        <v>30</v>
      </c>
      <c r="H301" s="396" t="s">
        <v>19</v>
      </c>
    </row>
    <row r="302" spans="1:8" ht="15" customHeight="1" x14ac:dyDescent="0.3">
      <c r="A302" s="407"/>
      <c r="B302" s="408"/>
      <c r="C302" s="390"/>
      <c r="D302" s="390"/>
      <c r="E302" s="390"/>
      <c r="F302" s="393"/>
      <c r="G302" s="390"/>
      <c r="H302" s="397"/>
    </row>
    <row r="303" spans="1:8" ht="40.5" customHeight="1" x14ac:dyDescent="0.3">
      <c r="A303" s="407"/>
      <c r="B303" s="408"/>
      <c r="C303" s="391"/>
      <c r="D303" s="391"/>
      <c r="E303" s="391"/>
      <c r="F303" s="394"/>
      <c r="G303" s="391"/>
      <c r="H303" s="398"/>
    </row>
    <row r="304" spans="1:8" x14ac:dyDescent="0.3">
      <c r="A304" s="85">
        <v>1</v>
      </c>
      <c r="B304" s="86" t="s">
        <v>11</v>
      </c>
      <c r="C304" s="89">
        <v>7.75</v>
      </c>
      <c r="D304" s="88">
        <v>4</v>
      </c>
      <c r="E304" s="88">
        <v>5</v>
      </c>
      <c r="F304" s="89">
        <v>62</v>
      </c>
      <c r="G304" s="89">
        <f>SUM(C304:F304)</f>
        <v>78.75</v>
      </c>
      <c r="H304" s="90" t="str">
        <f>IF(G304&gt;=91,"A1",IF(G304&gt;=81,"A2",IF(G304&gt;=71,"B1",IF(G304&gt;=61,"B2",IF(G304&gt;=51,"C1",IF(G304&gt;=41,"C2",IF(G304&gt;=33,"D","E")))))))</f>
        <v>B1</v>
      </c>
    </row>
    <row r="305" spans="1:8" x14ac:dyDescent="0.3">
      <c r="A305" s="85">
        <v>2</v>
      </c>
      <c r="B305" s="86" t="s">
        <v>12</v>
      </c>
      <c r="C305" s="89">
        <v>6</v>
      </c>
      <c r="D305" s="88">
        <v>4.5</v>
      </c>
      <c r="E305" s="88">
        <v>4.5</v>
      </c>
      <c r="F305" s="88">
        <v>53.5</v>
      </c>
      <c r="G305" s="89">
        <f>SUM(C305:F305)</f>
        <v>68.5</v>
      </c>
      <c r="H305" s="90" t="str">
        <f t="shared" ref="H305:H308" si="18">IF(G305&gt;=91,"A1",IF(G305&gt;=81,"A2",IF(G305&gt;=71,"B1",IF(G305&gt;=61,"B2",IF(G305&gt;=51,"C1",IF(G305&gt;=41,"C2",IF(G305&gt;=33,"D","E")))))))</f>
        <v>B2</v>
      </c>
    </row>
    <row r="306" spans="1:8" x14ac:dyDescent="0.3">
      <c r="A306" s="85">
        <v>3</v>
      </c>
      <c r="B306" s="86" t="s">
        <v>13</v>
      </c>
      <c r="C306" s="88">
        <v>9</v>
      </c>
      <c r="D306" s="88">
        <v>4.5</v>
      </c>
      <c r="E306" s="88">
        <v>4.5</v>
      </c>
      <c r="F306" s="88">
        <v>68</v>
      </c>
      <c r="G306" s="89">
        <f t="shared" ref="G306:G308" si="19">SUM(C306:F306)</f>
        <v>86</v>
      </c>
      <c r="H306" s="90" t="str">
        <f t="shared" si="18"/>
        <v>A2</v>
      </c>
    </row>
    <row r="307" spans="1:8" x14ac:dyDescent="0.3">
      <c r="A307" s="85">
        <v>4</v>
      </c>
      <c r="B307" s="86" t="s">
        <v>22</v>
      </c>
      <c r="C307" s="88">
        <v>9.25</v>
      </c>
      <c r="D307" s="88">
        <v>4</v>
      </c>
      <c r="E307" s="88">
        <v>5</v>
      </c>
      <c r="F307" s="88">
        <v>68</v>
      </c>
      <c r="G307" s="89">
        <f t="shared" si="19"/>
        <v>86.25</v>
      </c>
      <c r="H307" s="90" t="str">
        <f t="shared" si="18"/>
        <v>A2</v>
      </c>
    </row>
    <row r="308" spans="1:8" x14ac:dyDescent="0.3">
      <c r="A308" s="85">
        <v>5</v>
      </c>
      <c r="B308" s="86" t="s">
        <v>25</v>
      </c>
      <c r="C308" s="88">
        <v>8.625</v>
      </c>
      <c r="D308" s="88">
        <v>4</v>
      </c>
      <c r="E308" s="88">
        <v>5</v>
      </c>
      <c r="F308" s="88">
        <v>57.5</v>
      </c>
      <c r="G308" s="89">
        <f t="shared" si="19"/>
        <v>75.125</v>
      </c>
      <c r="H308" s="90" t="str">
        <f t="shared" si="18"/>
        <v>B1</v>
      </c>
    </row>
    <row r="309" spans="1:8" x14ac:dyDescent="0.3">
      <c r="A309" s="85">
        <v>6</v>
      </c>
      <c r="B309" s="92" t="s">
        <v>419</v>
      </c>
      <c r="C309" s="93"/>
      <c r="D309" s="93"/>
      <c r="E309" s="93"/>
      <c r="F309" s="88"/>
      <c r="G309" s="88">
        <v>49</v>
      </c>
      <c r="H309" s="90"/>
    </row>
    <row r="310" spans="1:8" x14ac:dyDescent="0.3">
      <c r="A310" s="85">
        <v>7</v>
      </c>
      <c r="B310" s="86" t="s">
        <v>20</v>
      </c>
      <c r="C310" s="94"/>
      <c r="D310" s="94"/>
      <c r="E310" s="94"/>
      <c r="F310" s="95"/>
      <c r="G310" s="89">
        <v>46</v>
      </c>
      <c r="H310" s="90"/>
    </row>
    <row r="311" spans="1:8" x14ac:dyDescent="0.3">
      <c r="A311" s="85">
        <v>8</v>
      </c>
      <c r="B311" s="86" t="s">
        <v>21</v>
      </c>
      <c r="C311" s="96"/>
      <c r="D311" s="96"/>
      <c r="E311" s="96"/>
      <c r="F311" s="97"/>
      <c r="G311" s="89">
        <v>41</v>
      </c>
      <c r="H311" s="90"/>
    </row>
    <row r="312" spans="1:8" x14ac:dyDescent="0.3">
      <c r="A312" s="85">
        <v>9</v>
      </c>
      <c r="B312" s="86" t="s">
        <v>442</v>
      </c>
      <c r="C312" s="96"/>
      <c r="D312" s="96"/>
      <c r="E312" s="96"/>
      <c r="F312" s="97"/>
      <c r="G312" s="89">
        <v>0</v>
      </c>
      <c r="H312" s="90"/>
    </row>
    <row r="313" spans="1:8" x14ac:dyDescent="0.3">
      <c r="A313" s="98" t="s">
        <v>10</v>
      </c>
      <c r="B313" s="99"/>
      <c r="C313" s="100"/>
      <c r="D313" s="100"/>
      <c r="E313" s="100"/>
      <c r="F313" s="101"/>
      <c r="G313" s="121">
        <f>SUM(G304:G309)</f>
        <v>443.625</v>
      </c>
      <c r="H313" s="103"/>
    </row>
    <row r="314" spans="1:8" x14ac:dyDescent="0.3">
      <c r="A314" s="98" t="s">
        <v>14</v>
      </c>
      <c r="B314" s="99"/>
      <c r="C314" s="100"/>
      <c r="D314" s="100"/>
      <c r="E314" s="100"/>
      <c r="F314" s="101"/>
      <c r="G314" s="122">
        <f>G313/550*100</f>
        <v>80.659090909090907</v>
      </c>
      <c r="H314" s="103" t="str">
        <f t="shared" ref="H314" si="20">IF(G314&gt;=91,"A1",IF(G314&gt;=81,"A2",IF(G314&gt;=71,"B1",IF(G314&gt;=61,"B2",IF(G314&gt;=51,"C1",IF(G314&gt;=41,"C2",IF(G314&gt;=33,"D","E")))))))</f>
        <v>B1</v>
      </c>
    </row>
    <row r="315" spans="1:8" x14ac:dyDescent="0.3">
      <c r="A315" s="400" t="s">
        <v>59</v>
      </c>
      <c r="B315" s="401"/>
      <c r="C315" s="401"/>
      <c r="D315" s="401"/>
      <c r="E315" s="401"/>
      <c r="F315" s="401"/>
      <c r="G315" s="401"/>
      <c r="H315" s="402"/>
    </row>
    <row r="316" spans="1:8" x14ac:dyDescent="0.3">
      <c r="A316" s="403" t="s">
        <v>373</v>
      </c>
      <c r="B316" s="404"/>
      <c r="C316" s="404"/>
      <c r="D316" s="404"/>
      <c r="E316" s="404"/>
      <c r="F316" s="404"/>
      <c r="G316" s="404"/>
      <c r="H316" s="405"/>
    </row>
    <row r="317" spans="1:8" x14ac:dyDescent="0.3">
      <c r="A317" s="367" t="s">
        <v>374</v>
      </c>
      <c r="B317" s="368"/>
      <c r="C317" s="368"/>
      <c r="D317" s="368"/>
      <c r="E317" s="368"/>
      <c r="F317" s="368"/>
      <c r="G317" s="368"/>
      <c r="H317" s="369"/>
    </row>
    <row r="318" spans="1:8" x14ac:dyDescent="0.3">
      <c r="A318" s="367" t="s">
        <v>375</v>
      </c>
      <c r="B318" s="368"/>
      <c r="C318" s="368"/>
      <c r="D318" s="368"/>
      <c r="E318" s="368"/>
      <c r="F318" s="382"/>
      <c r="G318" s="370" t="s">
        <v>376</v>
      </c>
      <c r="H318" s="369"/>
    </row>
    <row r="319" spans="1:8" x14ac:dyDescent="0.3">
      <c r="A319" s="105" t="s">
        <v>377</v>
      </c>
      <c r="B319" s="106"/>
      <c r="C319" s="106"/>
      <c r="D319" s="106"/>
      <c r="E319" s="106"/>
      <c r="F319" s="89"/>
      <c r="G319" s="89"/>
      <c r="H319" s="110" t="s">
        <v>399</v>
      </c>
    </row>
    <row r="320" spans="1:8" x14ac:dyDescent="0.3">
      <c r="A320" s="367" t="s">
        <v>378</v>
      </c>
      <c r="B320" s="368"/>
      <c r="C320" s="368"/>
      <c r="D320" s="368"/>
      <c r="E320" s="368"/>
      <c r="F320" s="382"/>
      <c r="G320" s="104"/>
      <c r="H320" s="108"/>
    </row>
    <row r="321" spans="1:8" x14ac:dyDescent="0.3">
      <c r="A321" s="367" t="s">
        <v>375</v>
      </c>
      <c r="B321" s="368"/>
      <c r="C321" s="368"/>
      <c r="D321" s="368"/>
      <c r="E321" s="368"/>
      <c r="F321" s="382"/>
      <c r="G321" s="370" t="s">
        <v>376</v>
      </c>
      <c r="H321" s="369"/>
    </row>
    <row r="322" spans="1:8" x14ac:dyDescent="0.3">
      <c r="A322" s="364" t="s">
        <v>379</v>
      </c>
      <c r="B322" s="365"/>
      <c r="C322" s="365"/>
      <c r="D322" s="365"/>
      <c r="E322" s="365"/>
      <c r="F322" s="366"/>
      <c r="G322" s="104"/>
      <c r="H322" s="108" t="s">
        <v>394</v>
      </c>
    </row>
    <row r="323" spans="1:8" x14ac:dyDescent="0.3">
      <c r="A323" s="364" t="s">
        <v>380</v>
      </c>
      <c r="B323" s="365"/>
      <c r="C323" s="365"/>
      <c r="D323" s="365"/>
      <c r="E323" s="365"/>
      <c r="F323" s="366"/>
      <c r="G323" s="89"/>
      <c r="H323" s="110" t="s">
        <v>394</v>
      </c>
    </row>
    <row r="324" spans="1:8" x14ac:dyDescent="0.3">
      <c r="A324" s="364" t="s">
        <v>381</v>
      </c>
      <c r="B324" s="365"/>
      <c r="C324" s="365"/>
      <c r="D324" s="365"/>
      <c r="E324" s="365"/>
      <c r="F324" s="365"/>
      <c r="G324" s="89"/>
      <c r="H324" s="110" t="s">
        <v>394</v>
      </c>
    </row>
    <row r="325" spans="1:8" x14ac:dyDescent="0.3">
      <c r="A325" s="364" t="s">
        <v>382</v>
      </c>
      <c r="B325" s="365"/>
      <c r="C325" s="365"/>
      <c r="D325" s="365"/>
      <c r="E325" s="365"/>
      <c r="F325" s="365"/>
      <c r="G325" s="89"/>
      <c r="H325" s="110" t="s">
        <v>394</v>
      </c>
    </row>
    <row r="326" spans="1:8" x14ac:dyDescent="0.3">
      <c r="A326" s="367" t="s">
        <v>383</v>
      </c>
      <c r="B326" s="368"/>
      <c r="C326" s="368"/>
      <c r="D326" s="368"/>
      <c r="E326" s="368"/>
      <c r="F326" s="368"/>
      <c r="G326" s="368"/>
      <c r="H326" s="369"/>
    </row>
    <row r="327" spans="1:8" x14ac:dyDescent="0.3">
      <c r="A327" s="367" t="s">
        <v>375</v>
      </c>
      <c r="B327" s="368"/>
      <c r="C327" s="368"/>
      <c r="D327" s="368"/>
      <c r="E327" s="368"/>
      <c r="F327" s="368"/>
      <c r="G327" s="368"/>
      <c r="H327" s="369"/>
    </row>
    <row r="328" spans="1:8" x14ac:dyDescent="0.3">
      <c r="A328" s="105" t="s">
        <v>384</v>
      </c>
      <c r="B328" s="370" t="s">
        <v>432</v>
      </c>
      <c r="C328" s="368"/>
      <c r="D328" s="368"/>
      <c r="E328" s="368"/>
      <c r="F328" s="368"/>
      <c r="G328" s="368"/>
      <c r="H328" s="369"/>
    </row>
    <row r="329" spans="1:8" x14ac:dyDescent="0.3">
      <c r="A329" s="98" t="s">
        <v>385</v>
      </c>
      <c r="B329" s="371"/>
      <c r="C329" s="372"/>
      <c r="D329" s="372"/>
      <c r="E329" s="372"/>
      <c r="F329" s="372"/>
      <c r="G329" s="372"/>
      <c r="H329" s="373"/>
    </row>
    <row r="330" spans="1:8" x14ac:dyDescent="0.3">
      <c r="A330" s="374" t="s">
        <v>386</v>
      </c>
      <c r="B330" s="375"/>
      <c r="C330" s="375"/>
      <c r="D330" s="375"/>
      <c r="E330" s="111"/>
      <c r="F330" s="112"/>
      <c r="G330" s="104" t="s">
        <v>387</v>
      </c>
      <c r="H330" s="113"/>
    </row>
    <row r="331" spans="1:8" x14ac:dyDescent="0.3">
      <c r="A331" s="114" t="s">
        <v>388</v>
      </c>
      <c r="B331" s="104" t="s">
        <v>19</v>
      </c>
      <c r="C331" s="104" t="s">
        <v>388</v>
      </c>
      <c r="D331" s="104" t="s">
        <v>19</v>
      </c>
      <c r="E331" s="115"/>
      <c r="F331" s="375" t="s">
        <v>389</v>
      </c>
      <c r="G331" s="375"/>
      <c r="H331" s="116" t="s">
        <v>19</v>
      </c>
    </row>
    <row r="332" spans="1:8" x14ac:dyDescent="0.3">
      <c r="A332" s="85" t="s">
        <v>390</v>
      </c>
      <c r="B332" s="88" t="s">
        <v>391</v>
      </c>
      <c r="C332" s="88" t="s">
        <v>392</v>
      </c>
      <c r="D332" s="88" t="s">
        <v>393</v>
      </c>
      <c r="E332" s="115"/>
      <c r="F332" s="361">
        <v>3</v>
      </c>
      <c r="G332" s="361"/>
      <c r="H332" s="109" t="s">
        <v>394</v>
      </c>
    </row>
    <row r="333" spans="1:8" x14ac:dyDescent="0.3">
      <c r="A333" s="85" t="s">
        <v>395</v>
      </c>
      <c r="B333" s="88" t="s">
        <v>396</v>
      </c>
      <c r="C333" s="88" t="s">
        <v>397</v>
      </c>
      <c r="D333" s="88" t="s">
        <v>398</v>
      </c>
      <c r="E333" s="115"/>
      <c r="F333" s="361">
        <v>2</v>
      </c>
      <c r="G333" s="361"/>
      <c r="H333" s="109" t="s">
        <v>399</v>
      </c>
    </row>
    <row r="334" spans="1:8" x14ac:dyDescent="0.3">
      <c r="A334" s="85" t="s">
        <v>400</v>
      </c>
      <c r="B334" s="88" t="s">
        <v>401</v>
      </c>
      <c r="C334" s="88" t="s">
        <v>402</v>
      </c>
      <c r="D334" s="88" t="s">
        <v>403</v>
      </c>
      <c r="E334" s="115"/>
      <c r="F334" s="361">
        <v>1</v>
      </c>
      <c r="G334" s="361"/>
      <c r="H334" s="109" t="s">
        <v>404</v>
      </c>
    </row>
    <row r="335" spans="1:8" x14ac:dyDescent="0.3">
      <c r="A335" s="85" t="s">
        <v>405</v>
      </c>
      <c r="B335" s="88" t="s">
        <v>406</v>
      </c>
      <c r="C335" s="88" t="s">
        <v>407</v>
      </c>
      <c r="D335" s="88" t="s">
        <v>408</v>
      </c>
      <c r="E335" s="117"/>
      <c r="F335" s="362"/>
      <c r="G335" s="363"/>
      <c r="H335" s="118"/>
    </row>
    <row r="336" spans="1:8" ht="58.5" customHeight="1" thickBot="1" x14ac:dyDescent="0.35">
      <c r="A336" s="384" t="s">
        <v>443</v>
      </c>
      <c r="B336" s="385"/>
      <c r="C336" s="386" t="s">
        <v>32</v>
      </c>
      <c r="D336" s="387"/>
      <c r="E336" s="387"/>
      <c r="F336" s="387"/>
      <c r="G336" s="386" t="s">
        <v>16</v>
      </c>
      <c r="H336" s="388"/>
    </row>
    <row r="337" spans="1:8" ht="21" thickBot="1" x14ac:dyDescent="0.35"/>
    <row r="338" spans="1:8" x14ac:dyDescent="0.3">
      <c r="A338" s="376" t="s">
        <v>0</v>
      </c>
      <c r="B338" s="377"/>
      <c r="C338" s="377"/>
      <c r="D338" s="377"/>
      <c r="E338" s="377"/>
      <c r="F338" s="377"/>
      <c r="G338" s="377"/>
      <c r="H338" s="378"/>
    </row>
    <row r="339" spans="1:8" x14ac:dyDescent="0.3">
      <c r="A339" s="383" t="s">
        <v>1</v>
      </c>
      <c r="B339" s="380"/>
      <c r="C339" s="380"/>
      <c r="D339" s="380"/>
      <c r="E339" s="380"/>
      <c r="F339" s="380"/>
      <c r="G339" s="380"/>
      <c r="H339" s="381"/>
    </row>
    <row r="340" spans="1:8" x14ac:dyDescent="0.3">
      <c r="A340" s="383" t="s">
        <v>2</v>
      </c>
      <c r="B340" s="380"/>
      <c r="C340" s="380"/>
      <c r="D340" s="380"/>
      <c r="E340" s="380"/>
      <c r="F340" s="380"/>
      <c r="G340" s="380"/>
      <c r="H340" s="381"/>
    </row>
    <row r="341" spans="1:8" x14ac:dyDescent="0.3">
      <c r="A341" s="383" t="s">
        <v>23</v>
      </c>
      <c r="B341" s="380"/>
      <c r="C341" s="380"/>
      <c r="D341" s="380"/>
      <c r="E341" s="380"/>
      <c r="F341" s="380"/>
      <c r="G341" s="380"/>
      <c r="H341" s="381"/>
    </row>
    <row r="342" spans="1:8" x14ac:dyDescent="0.3">
      <c r="A342" s="383" t="s">
        <v>411</v>
      </c>
      <c r="B342" s="380"/>
      <c r="C342" s="380"/>
      <c r="D342" s="380"/>
      <c r="E342" s="380"/>
      <c r="F342" s="380"/>
      <c r="G342" s="380"/>
      <c r="H342" s="381"/>
    </row>
    <row r="343" spans="1:8" x14ac:dyDescent="0.3">
      <c r="A343" s="77" t="s">
        <v>3</v>
      </c>
      <c r="B343" s="356" t="s">
        <v>441</v>
      </c>
      <c r="C343" s="356"/>
      <c r="D343" s="356"/>
      <c r="E343" s="78"/>
      <c r="F343" s="79"/>
      <c r="G343" s="79"/>
      <c r="H343" s="80"/>
    </row>
    <row r="344" spans="1:8" ht="40.5" customHeight="1" x14ac:dyDescent="0.3">
      <c r="A344" s="77" t="s">
        <v>4</v>
      </c>
      <c r="B344" s="357" t="s">
        <v>73</v>
      </c>
      <c r="C344" s="358"/>
      <c r="D344" s="358"/>
      <c r="E344" s="81" t="s">
        <v>24</v>
      </c>
      <c r="F344" s="81"/>
      <c r="G344" s="379">
        <v>8</v>
      </c>
      <c r="H344" s="353"/>
    </row>
    <row r="345" spans="1:8" x14ac:dyDescent="0.3">
      <c r="A345" s="77" t="s">
        <v>5</v>
      </c>
      <c r="B345" s="357" t="s">
        <v>116</v>
      </c>
      <c r="C345" s="358"/>
      <c r="D345" s="358"/>
      <c r="E345" s="380"/>
      <c r="F345" s="380"/>
      <c r="G345" s="380"/>
      <c r="H345" s="381"/>
    </row>
    <row r="346" spans="1:8" x14ac:dyDescent="0.3">
      <c r="A346" s="77" t="s">
        <v>17</v>
      </c>
      <c r="B346" s="78"/>
      <c r="C346" s="399" t="s">
        <v>236</v>
      </c>
      <c r="D346" s="399"/>
      <c r="E346" s="78" t="s">
        <v>31</v>
      </c>
      <c r="F346" s="78"/>
      <c r="G346" s="351" t="s">
        <v>238</v>
      </c>
      <c r="H346" s="352"/>
    </row>
    <row r="347" spans="1:8" x14ac:dyDescent="0.3">
      <c r="A347" s="374" t="s">
        <v>6</v>
      </c>
      <c r="B347" s="375"/>
      <c r="C347" s="375"/>
      <c r="D347" s="375"/>
      <c r="E347" s="375"/>
      <c r="F347" s="375"/>
      <c r="G347" s="375"/>
      <c r="H347" s="406"/>
    </row>
    <row r="348" spans="1:8" x14ac:dyDescent="0.3">
      <c r="A348" s="367" t="s">
        <v>7</v>
      </c>
      <c r="B348" s="368"/>
      <c r="C348" s="368"/>
      <c r="D348" s="368"/>
      <c r="E348" s="368"/>
      <c r="F348" s="368"/>
      <c r="G348" s="368"/>
      <c r="H348" s="369"/>
    </row>
    <row r="349" spans="1:8" ht="15" customHeight="1" x14ac:dyDescent="0.3">
      <c r="A349" s="407" t="s">
        <v>8</v>
      </c>
      <c r="B349" s="408" t="s">
        <v>9</v>
      </c>
      <c r="C349" s="389" t="s">
        <v>27</v>
      </c>
      <c r="D349" s="389" t="s">
        <v>26</v>
      </c>
      <c r="E349" s="389" t="s">
        <v>28</v>
      </c>
      <c r="F349" s="392" t="s">
        <v>29</v>
      </c>
      <c r="G349" s="389" t="s">
        <v>30</v>
      </c>
      <c r="H349" s="396" t="s">
        <v>19</v>
      </c>
    </row>
    <row r="350" spans="1:8" ht="15" customHeight="1" x14ac:dyDescent="0.3">
      <c r="A350" s="407"/>
      <c r="B350" s="408"/>
      <c r="C350" s="390"/>
      <c r="D350" s="390"/>
      <c r="E350" s="390"/>
      <c r="F350" s="393"/>
      <c r="G350" s="390"/>
      <c r="H350" s="397"/>
    </row>
    <row r="351" spans="1:8" ht="22.5" customHeight="1" x14ac:dyDescent="0.3">
      <c r="A351" s="407"/>
      <c r="B351" s="408"/>
      <c r="C351" s="391"/>
      <c r="D351" s="391"/>
      <c r="E351" s="391"/>
      <c r="F351" s="394"/>
      <c r="G351" s="391"/>
      <c r="H351" s="398"/>
    </row>
    <row r="352" spans="1:8" x14ac:dyDescent="0.3">
      <c r="A352" s="85">
        <v>1</v>
      </c>
      <c r="B352" s="86" t="s">
        <v>11</v>
      </c>
      <c r="C352" s="89">
        <v>3.5</v>
      </c>
      <c r="D352" s="88">
        <v>3</v>
      </c>
      <c r="E352" s="88">
        <v>3</v>
      </c>
      <c r="F352" s="89">
        <v>37</v>
      </c>
      <c r="G352" s="89">
        <f>SUM(C352:F352)</f>
        <v>46.5</v>
      </c>
      <c r="H352" s="90" t="str">
        <f>IF(G352&gt;=91,"A1",IF(G352&gt;=81,"A2",IF(G352&gt;=71,"B1",IF(G352&gt;=61,"B2",IF(G352&gt;=51,"C1",IF(G352&gt;=41,"C2",IF(G352&gt;=33,"D","E")))))))</f>
        <v>C2</v>
      </c>
    </row>
    <row r="353" spans="1:8" x14ac:dyDescent="0.3">
      <c r="A353" s="85">
        <v>2</v>
      </c>
      <c r="B353" s="86" t="s">
        <v>12</v>
      </c>
      <c r="C353" s="89">
        <v>6</v>
      </c>
      <c r="D353" s="88">
        <v>3</v>
      </c>
      <c r="E353" s="88">
        <v>3</v>
      </c>
      <c r="F353" s="88">
        <v>42.5</v>
      </c>
      <c r="G353" s="89">
        <f>SUM(C353:F353)</f>
        <v>54.5</v>
      </c>
      <c r="H353" s="90" t="str">
        <f t="shared" ref="H353:H356" si="21">IF(G353&gt;=91,"A1",IF(G353&gt;=81,"A2",IF(G353&gt;=71,"B1",IF(G353&gt;=61,"B2",IF(G353&gt;=51,"C1",IF(G353&gt;=41,"C2",IF(G353&gt;=33,"D","E")))))))</f>
        <v>C1</v>
      </c>
    </row>
    <row r="354" spans="1:8" x14ac:dyDescent="0.3">
      <c r="A354" s="85">
        <v>3</v>
      </c>
      <c r="B354" s="86" t="s">
        <v>13</v>
      </c>
      <c r="C354" s="88">
        <v>7</v>
      </c>
      <c r="D354" s="88">
        <v>3.5</v>
      </c>
      <c r="E354" s="88">
        <v>3.5</v>
      </c>
      <c r="F354" s="88">
        <v>39.5</v>
      </c>
      <c r="G354" s="89">
        <f t="shared" ref="G354:G356" si="22">SUM(C354:F354)</f>
        <v>53.5</v>
      </c>
      <c r="H354" s="90" t="str">
        <f t="shared" si="21"/>
        <v>C1</v>
      </c>
    </row>
    <row r="355" spans="1:8" x14ac:dyDescent="0.3">
      <c r="A355" s="85">
        <v>4</v>
      </c>
      <c r="B355" s="86" t="s">
        <v>22</v>
      </c>
      <c r="C355" s="88">
        <v>5.75</v>
      </c>
      <c r="D355" s="88">
        <v>3.5</v>
      </c>
      <c r="E355" s="88">
        <v>3.5</v>
      </c>
      <c r="F355" s="88">
        <v>53.5</v>
      </c>
      <c r="G355" s="89">
        <f t="shared" si="22"/>
        <v>66.25</v>
      </c>
      <c r="H355" s="90" t="str">
        <f t="shared" si="21"/>
        <v>B2</v>
      </c>
    </row>
    <row r="356" spans="1:8" x14ac:dyDescent="0.3">
      <c r="A356" s="85">
        <v>5</v>
      </c>
      <c r="B356" s="86" t="s">
        <v>25</v>
      </c>
      <c r="C356" s="88">
        <v>5.5</v>
      </c>
      <c r="D356" s="88">
        <v>3.5</v>
      </c>
      <c r="E356" s="88">
        <v>3.5</v>
      </c>
      <c r="F356" s="88">
        <v>42.5</v>
      </c>
      <c r="G356" s="89">
        <f t="shared" si="22"/>
        <v>55</v>
      </c>
      <c r="H356" s="90" t="str">
        <f t="shared" si="21"/>
        <v>C1</v>
      </c>
    </row>
    <row r="357" spans="1:8" x14ac:dyDescent="0.3">
      <c r="A357" s="85">
        <v>6</v>
      </c>
      <c r="B357" s="92" t="s">
        <v>419</v>
      </c>
      <c r="C357" s="93"/>
      <c r="D357" s="93"/>
      <c r="E357" s="93"/>
      <c r="F357" s="88"/>
      <c r="G357" s="88">
        <v>37</v>
      </c>
      <c r="H357" s="90"/>
    </row>
    <row r="358" spans="1:8" x14ac:dyDescent="0.3">
      <c r="A358" s="85">
        <v>7</v>
      </c>
      <c r="B358" s="86" t="s">
        <v>20</v>
      </c>
      <c r="C358" s="94"/>
      <c r="D358" s="94"/>
      <c r="E358" s="94"/>
      <c r="F358" s="95"/>
      <c r="G358" s="89">
        <v>28</v>
      </c>
      <c r="H358" s="90"/>
    </row>
    <row r="359" spans="1:8" x14ac:dyDescent="0.3">
      <c r="A359" s="85">
        <v>8</v>
      </c>
      <c r="B359" s="86" t="s">
        <v>21</v>
      </c>
      <c r="C359" s="96"/>
      <c r="D359" s="96"/>
      <c r="E359" s="96"/>
      <c r="F359" s="97"/>
      <c r="G359" s="89">
        <v>29.5</v>
      </c>
      <c r="H359" s="90"/>
    </row>
    <row r="360" spans="1:8" x14ac:dyDescent="0.3">
      <c r="A360" s="85">
        <v>9</v>
      </c>
      <c r="B360" s="86" t="s">
        <v>442</v>
      </c>
      <c r="C360" s="96"/>
      <c r="D360" s="96"/>
      <c r="E360" s="96"/>
      <c r="F360" s="97"/>
      <c r="G360" s="89">
        <v>16</v>
      </c>
      <c r="H360" s="90"/>
    </row>
    <row r="361" spans="1:8" x14ac:dyDescent="0.3">
      <c r="A361" s="98" t="s">
        <v>10</v>
      </c>
      <c r="B361" s="99"/>
      <c r="C361" s="100"/>
      <c r="D361" s="100"/>
      <c r="E361" s="100"/>
      <c r="F361" s="101"/>
      <c r="G361" s="102">
        <f>SUM(G352:G357)</f>
        <v>312.75</v>
      </c>
      <c r="H361" s="103"/>
    </row>
    <row r="362" spans="1:8" x14ac:dyDescent="0.3">
      <c r="A362" s="98" t="s">
        <v>14</v>
      </c>
      <c r="B362" s="99"/>
      <c r="C362" s="100"/>
      <c r="D362" s="100"/>
      <c r="E362" s="100"/>
      <c r="F362" s="101"/>
      <c r="G362" s="122">
        <f>G361/550*100</f>
        <v>56.86363636363636</v>
      </c>
      <c r="H362" s="103" t="str">
        <f t="shared" ref="H362" si="23">IF(G362&gt;=91,"A1",IF(G362&gt;=81,"A2",IF(G362&gt;=71,"B1",IF(G362&gt;=61,"B2",IF(G362&gt;=51,"C1",IF(G362&gt;=41,"C2",IF(G362&gt;=33,"D","E")))))))</f>
        <v>C1</v>
      </c>
    </row>
    <row r="363" spans="1:8" x14ac:dyDescent="0.3">
      <c r="A363" s="400" t="s">
        <v>59</v>
      </c>
      <c r="B363" s="401"/>
      <c r="C363" s="401"/>
      <c r="D363" s="401"/>
      <c r="E363" s="401"/>
      <c r="F363" s="401"/>
      <c r="G363" s="401"/>
      <c r="H363" s="402"/>
    </row>
    <row r="364" spans="1:8" x14ac:dyDescent="0.3">
      <c r="A364" s="403" t="s">
        <v>373</v>
      </c>
      <c r="B364" s="404"/>
      <c r="C364" s="404"/>
      <c r="D364" s="404"/>
      <c r="E364" s="404"/>
      <c r="F364" s="404"/>
      <c r="G364" s="404"/>
      <c r="H364" s="405"/>
    </row>
    <row r="365" spans="1:8" x14ac:dyDescent="0.3">
      <c r="A365" s="367" t="s">
        <v>374</v>
      </c>
      <c r="B365" s="368"/>
      <c r="C365" s="368"/>
      <c r="D365" s="368"/>
      <c r="E365" s="368"/>
      <c r="F365" s="368"/>
      <c r="G365" s="368"/>
      <c r="H365" s="369"/>
    </row>
    <row r="366" spans="1:8" x14ac:dyDescent="0.3">
      <c r="A366" s="367" t="s">
        <v>375</v>
      </c>
      <c r="B366" s="368"/>
      <c r="C366" s="368"/>
      <c r="D366" s="368"/>
      <c r="E366" s="368"/>
      <c r="F366" s="382"/>
      <c r="G366" s="370" t="s">
        <v>376</v>
      </c>
      <c r="H366" s="369"/>
    </row>
    <row r="367" spans="1:8" x14ac:dyDescent="0.3">
      <c r="A367" s="105" t="s">
        <v>377</v>
      </c>
      <c r="B367" s="106"/>
      <c r="C367" s="106"/>
      <c r="D367" s="106"/>
      <c r="E367" s="106"/>
      <c r="F367" s="89"/>
      <c r="G367" s="89"/>
      <c r="H367" s="110" t="s">
        <v>404</v>
      </c>
    </row>
    <row r="368" spans="1:8" x14ac:dyDescent="0.3">
      <c r="A368" s="367" t="s">
        <v>378</v>
      </c>
      <c r="B368" s="368"/>
      <c r="C368" s="368"/>
      <c r="D368" s="368"/>
      <c r="E368" s="368"/>
      <c r="F368" s="382"/>
      <c r="G368" s="104"/>
      <c r="H368" s="108"/>
    </row>
    <row r="369" spans="1:8" x14ac:dyDescent="0.3">
      <c r="A369" s="367" t="s">
        <v>375</v>
      </c>
      <c r="B369" s="368"/>
      <c r="C369" s="368"/>
      <c r="D369" s="368"/>
      <c r="E369" s="368"/>
      <c r="F369" s="382"/>
      <c r="G369" s="370" t="s">
        <v>376</v>
      </c>
      <c r="H369" s="369"/>
    </row>
    <row r="370" spans="1:8" x14ac:dyDescent="0.3">
      <c r="A370" s="364" t="s">
        <v>379</v>
      </c>
      <c r="B370" s="365"/>
      <c r="C370" s="365"/>
      <c r="D370" s="365"/>
      <c r="E370" s="365"/>
      <c r="F370" s="366"/>
      <c r="G370" s="104"/>
      <c r="H370" s="108" t="s">
        <v>399</v>
      </c>
    </row>
    <row r="371" spans="1:8" x14ac:dyDescent="0.3">
      <c r="A371" s="364" t="s">
        <v>380</v>
      </c>
      <c r="B371" s="365"/>
      <c r="C371" s="365"/>
      <c r="D371" s="365"/>
      <c r="E371" s="365"/>
      <c r="F371" s="366"/>
      <c r="G371" s="89"/>
      <c r="H371" s="110" t="s">
        <v>399</v>
      </c>
    </row>
    <row r="372" spans="1:8" x14ac:dyDescent="0.3">
      <c r="A372" s="364" t="s">
        <v>381</v>
      </c>
      <c r="B372" s="365"/>
      <c r="C372" s="365"/>
      <c r="D372" s="365"/>
      <c r="E372" s="365"/>
      <c r="F372" s="365"/>
      <c r="G372" s="89"/>
      <c r="H372" s="110" t="s">
        <v>399</v>
      </c>
    </row>
    <row r="373" spans="1:8" x14ac:dyDescent="0.3">
      <c r="A373" s="364" t="s">
        <v>382</v>
      </c>
      <c r="B373" s="365"/>
      <c r="C373" s="365"/>
      <c r="D373" s="365"/>
      <c r="E373" s="365"/>
      <c r="F373" s="365"/>
      <c r="G373" s="89"/>
      <c r="H373" s="110" t="s">
        <v>399</v>
      </c>
    </row>
    <row r="374" spans="1:8" x14ac:dyDescent="0.3">
      <c r="A374" s="367" t="s">
        <v>383</v>
      </c>
      <c r="B374" s="368"/>
      <c r="C374" s="368"/>
      <c r="D374" s="368"/>
      <c r="E374" s="368"/>
      <c r="F374" s="368"/>
      <c r="G374" s="368"/>
      <c r="H374" s="369"/>
    </row>
    <row r="375" spans="1:8" x14ac:dyDescent="0.3">
      <c r="A375" s="367" t="s">
        <v>375</v>
      </c>
      <c r="B375" s="368"/>
      <c r="C375" s="368"/>
      <c r="D375" s="368"/>
      <c r="E375" s="368"/>
      <c r="F375" s="368"/>
      <c r="G375" s="368"/>
      <c r="H375" s="369"/>
    </row>
    <row r="376" spans="1:8" x14ac:dyDescent="0.3">
      <c r="A376" s="105" t="s">
        <v>384</v>
      </c>
      <c r="B376" s="370" t="s">
        <v>433</v>
      </c>
      <c r="C376" s="368"/>
      <c r="D376" s="368"/>
      <c r="E376" s="368"/>
      <c r="F376" s="368"/>
      <c r="G376" s="368"/>
      <c r="H376" s="369"/>
    </row>
    <row r="377" spans="1:8" x14ac:dyDescent="0.3">
      <c r="A377" s="98" t="s">
        <v>385</v>
      </c>
      <c r="B377" s="371"/>
      <c r="C377" s="372"/>
      <c r="D377" s="372"/>
      <c r="E377" s="372"/>
      <c r="F377" s="372"/>
      <c r="G377" s="372"/>
      <c r="H377" s="373"/>
    </row>
    <row r="378" spans="1:8" x14ac:dyDescent="0.3">
      <c r="A378" s="374" t="s">
        <v>386</v>
      </c>
      <c r="B378" s="375"/>
      <c r="C378" s="375"/>
      <c r="D378" s="375"/>
      <c r="E378" s="111"/>
      <c r="F378" s="112"/>
      <c r="G378" s="104" t="s">
        <v>387</v>
      </c>
      <c r="H378" s="113"/>
    </row>
    <row r="379" spans="1:8" x14ac:dyDescent="0.3">
      <c r="A379" s="114" t="s">
        <v>388</v>
      </c>
      <c r="B379" s="104" t="s">
        <v>19</v>
      </c>
      <c r="C379" s="104" t="s">
        <v>388</v>
      </c>
      <c r="D379" s="104" t="s">
        <v>19</v>
      </c>
      <c r="E379" s="115"/>
      <c r="F379" s="375" t="s">
        <v>389</v>
      </c>
      <c r="G379" s="375"/>
      <c r="H379" s="116" t="s">
        <v>19</v>
      </c>
    </row>
    <row r="380" spans="1:8" x14ac:dyDescent="0.3">
      <c r="A380" s="85" t="s">
        <v>390</v>
      </c>
      <c r="B380" s="88" t="s">
        <v>391</v>
      </c>
      <c r="C380" s="88" t="s">
        <v>392</v>
      </c>
      <c r="D380" s="88" t="s">
        <v>393</v>
      </c>
      <c r="E380" s="115"/>
      <c r="F380" s="361">
        <v>3</v>
      </c>
      <c r="G380" s="361"/>
      <c r="H380" s="109" t="s">
        <v>394</v>
      </c>
    </row>
    <row r="381" spans="1:8" x14ac:dyDescent="0.3">
      <c r="A381" s="85" t="s">
        <v>395</v>
      </c>
      <c r="B381" s="88" t="s">
        <v>396</v>
      </c>
      <c r="C381" s="88" t="s">
        <v>397</v>
      </c>
      <c r="D381" s="88" t="s">
        <v>398</v>
      </c>
      <c r="E381" s="115"/>
      <c r="F381" s="361">
        <v>2</v>
      </c>
      <c r="G381" s="361"/>
      <c r="H381" s="109" t="s">
        <v>399</v>
      </c>
    </row>
    <row r="382" spans="1:8" x14ac:dyDescent="0.3">
      <c r="A382" s="85" t="s">
        <v>400</v>
      </c>
      <c r="B382" s="88" t="s">
        <v>401</v>
      </c>
      <c r="C382" s="88" t="s">
        <v>402</v>
      </c>
      <c r="D382" s="88" t="s">
        <v>403</v>
      </c>
      <c r="E382" s="115"/>
      <c r="F382" s="361">
        <v>1</v>
      </c>
      <c r="G382" s="361"/>
      <c r="H382" s="109" t="s">
        <v>404</v>
      </c>
    </row>
    <row r="383" spans="1:8" x14ac:dyDescent="0.3">
      <c r="A383" s="85" t="s">
        <v>405</v>
      </c>
      <c r="B383" s="88" t="s">
        <v>406</v>
      </c>
      <c r="C383" s="88" t="s">
        <v>407</v>
      </c>
      <c r="D383" s="88" t="s">
        <v>408</v>
      </c>
      <c r="E383" s="117"/>
      <c r="F383" s="362"/>
      <c r="G383" s="363"/>
      <c r="H383" s="118"/>
    </row>
    <row r="384" spans="1:8" ht="58.5" customHeight="1" thickBot="1" x14ac:dyDescent="0.35">
      <c r="A384" s="384" t="s">
        <v>443</v>
      </c>
      <c r="B384" s="385"/>
      <c r="C384" s="386" t="s">
        <v>32</v>
      </c>
      <c r="D384" s="387"/>
      <c r="E384" s="387"/>
      <c r="F384" s="387"/>
      <c r="G384" s="386" t="s">
        <v>16</v>
      </c>
      <c r="H384" s="388"/>
    </row>
    <row r="385" spans="1:8" ht="21" thickBot="1" x14ac:dyDescent="0.35"/>
    <row r="386" spans="1:8" x14ac:dyDescent="0.3">
      <c r="A386" s="376" t="s">
        <v>0</v>
      </c>
      <c r="B386" s="377"/>
      <c r="C386" s="377"/>
      <c r="D386" s="377"/>
      <c r="E386" s="377"/>
      <c r="F386" s="377"/>
      <c r="G386" s="377"/>
      <c r="H386" s="378"/>
    </row>
    <row r="387" spans="1:8" x14ac:dyDescent="0.3">
      <c r="A387" s="383" t="s">
        <v>1</v>
      </c>
      <c r="B387" s="380"/>
      <c r="C387" s="380"/>
      <c r="D387" s="380"/>
      <c r="E387" s="380"/>
      <c r="F387" s="380"/>
      <c r="G387" s="380"/>
      <c r="H387" s="381"/>
    </row>
    <row r="388" spans="1:8" x14ac:dyDescent="0.3">
      <c r="A388" s="383" t="s">
        <v>2</v>
      </c>
      <c r="B388" s="380"/>
      <c r="C388" s="380"/>
      <c r="D388" s="380"/>
      <c r="E388" s="380"/>
      <c r="F388" s="380"/>
      <c r="G388" s="380"/>
      <c r="H388" s="381"/>
    </row>
    <row r="389" spans="1:8" x14ac:dyDescent="0.3">
      <c r="A389" s="383" t="s">
        <v>23</v>
      </c>
      <c r="B389" s="380"/>
      <c r="C389" s="380"/>
      <c r="D389" s="380"/>
      <c r="E389" s="380"/>
      <c r="F389" s="380"/>
      <c r="G389" s="380"/>
      <c r="H389" s="381"/>
    </row>
    <row r="390" spans="1:8" x14ac:dyDescent="0.3">
      <c r="A390" s="383" t="s">
        <v>411</v>
      </c>
      <c r="B390" s="380"/>
      <c r="C390" s="380"/>
      <c r="D390" s="380"/>
      <c r="E390" s="380"/>
      <c r="F390" s="380"/>
      <c r="G390" s="380"/>
      <c r="H390" s="381"/>
    </row>
    <row r="391" spans="1:8" x14ac:dyDescent="0.3">
      <c r="A391" s="77" t="s">
        <v>3</v>
      </c>
      <c r="C391" s="356" t="s">
        <v>441</v>
      </c>
      <c r="D391" s="356"/>
      <c r="E391" s="78"/>
      <c r="F391" s="79"/>
      <c r="G391" s="79"/>
      <c r="H391" s="80"/>
    </row>
    <row r="392" spans="1:8" x14ac:dyDescent="0.3">
      <c r="A392" s="77" t="s">
        <v>4</v>
      </c>
      <c r="C392" s="357" t="s">
        <v>74</v>
      </c>
      <c r="D392" s="358"/>
      <c r="E392" s="81" t="s">
        <v>24</v>
      </c>
      <c r="F392" s="81"/>
      <c r="G392" s="82">
        <v>9</v>
      </c>
      <c r="H392" s="123"/>
    </row>
    <row r="393" spans="1:8" x14ac:dyDescent="0.3">
      <c r="A393" s="77" t="s">
        <v>5</v>
      </c>
      <c r="C393" s="357" t="s">
        <v>119</v>
      </c>
      <c r="D393" s="358"/>
      <c r="E393" s="380"/>
      <c r="F393" s="380"/>
      <c r="G393" s="380"/>
      <c r="H393" s="381"/>
    </row>
    <row r="394" spans="1:8" x14ac:dyDescent="0.3">
      <c r="A394" s="77" t="s">
        <v>17</v>
      </c>
      <c r="B394" s="78"/>
      <c r="C394" s="410" t="s">
        <v>243</v>
      </c>
      <c r="D394" s="410"/>
      <c r="E394" s="78" t="s">
        <v>31</v>
      </c>
      <c r="F394" s="78"/>
      <c r="G394" s="351" t="s">
        <v>244</v>
      </c>
      <c r="H394" s="352"/>
    </row>
    <row r="395" spans="1:8" x14ac:dyDescent="0.3">
      <c r="A395" s="374" t="s">
        <v>6</v>
      </c>
      <c r="B395" s="375"/>
      <c r="C395" s="375"/>
      <c r="D395" s="375"/>
      <c r="E395" s="375"/>
      <c r="F395" s="375"/>
      <c r="G395" s="375"/>
      <c r="H395" s="406"/>
    </row>
    <row r="396" spans="1:8" x14ac:dyDescent="0.3">
      <c r="A396" s="367" t="s">
        <v>7</v>
      </c>
      <c r="B396" s="368"/>
      <c r="C396" s="368"/>
      <c r="D396" s="368"/>
      <c r="E396" s="368"/>
      <c r="F396" s="368"/>
      <c r="G396" s="368"/>
      <c r="H396" s="369"/>
    </row>
    <row r="397" spans="1:8" ht="15" customHeight="1" x14ac:dyDescent="0.3">
      <c r="A397" s="407" t="s">
        <v>8</v>
      </c>
      <c r="B397" s="408" t="s">
        <v>9</v>
      </c>
      <c r="C397" s="389" t="s">
        <v>27</v>
      </c>
      <c r="D397" s="389" t="s">
        <v>26</v>
      </c>
      <c r="E397" s="389" t="s">
        <v>28</v>
      </c>
      <c r="F397" s="392" t="s">
        <v>29</v>
      </c>
      <c r="G397" s="389" t="s">
        <v>30</v>
      </c>
      <c r="H397" s="396" t="s">
        <v>19</v>
      </c>
    </row>
    <row r="398" spans="1:8" ht="15" customHeight="1" x14ac:dyDescent="0.3">
      <c r="A398" s="407"/>
      <c r="B398" s="408"/>
      <c r="C398" s="390"/>
      <c r="D398" s="390"/>
      <c r="E398" s="390"/>
      <c r="F398" s="393"/>
      <c r="G398" s="390"/>
      <c r="H398" s="397"/>
    </row>
    <row r="399" spans="1:8" ht="22.5" customHeight="1" x14ac:dyDescent="0.3">
      <c r="A399" s="407"/>
      <c r="B399" s="408"/>
      <c r="C399" s="391"/>
      <c r="D399" s="391"/>
      <c r="E399" s="391"/>
      <c r="F399" s="394"/>
      <c r="G399" s="391"/>
      <c r="H399" s="398"/>
    </row>
    <row r="400" spans="1:8" x14ac:dyDescent="0.3">
      <c r="A400" s="85">
        <v>1</v>
      </c>
      <c r="B400" s="86" t="s">
        <v>11</v>
      </c>
      <c r="C400" s="89">
        <v>8</v>
      </c>
      <c r="D400" s="88">
        <v>4</v>
      </c>
      <c r="E400" s="88">
        <v>3</v>
      </c>
      <c r="F400" s="89">
        <v>51.5</v>
      </c>
      <c r="G400" s="89">
        <f>SUM(C400:F400)</f>
        <v>66.5</v>
      </c>
      <c r="H400" s="90" t="str">
        <f>IF(G400&gt;=91,"A1",IF(G400&gt;=81,"A2",IF(G400&gt;=71,"B1",IF(G400&gt;=61,"B2",IF(G400&gt;=51,"C1",IF(G400&gt;=41,"C2",IF(G400&gt;=33,"D","E")))))))</f>
        <v>B2</v>
      </c>
    </row>
    <row r="401" spans="1:8" x14ac:dyDescent="0.3">
      <c r="A401" s="85">
        <v>2</v>
      </c>
      <c r="B401" s="86" t="s">
        <v>12</v>
      </c>
      <c r="C401" s="89">
        <v>6.75</v>
      </c>
      <c r="D401" s="88">
        <v>3</v>
      </c>
      <c r="E401" s="88">
        <v>2</v>
      </c>
      <c r="F401" s="88">
        <v>50.5</v>
      </c>
      <c r="G401" s="89">
        <f>SUM(C401:F401)</f>
        <v>62.25</v>
      </c>
      <c r="H401" s="90" t="str">
        <f t="shared" ref="H401:H404" si="24">IF(G401&gt;=91,"A1",IF(G401&gt;=81,"A2",IF(G401&gt;=71,"B1",IF(G401&gt;=61,"B2",IF(G401&gt;=51,"C1",IF(G401&gt;=41,"C2",IF(G401&gt;=33,"D","E")))))))</f>
        <v>B2</v>
      </c>
    </row>
    <row r="402" spans="1:8" x14ac:dyDescent="0.3">
      <c r="A402" s="85">
        <v>3</v>
      </c>
      <c r="B402" s="86" t="s">
        <v>13</v>
      </c>
      <c r="C402" s="88">
        <v>8.25</v>
      </c>
      <c r="D402" s="88">
        <v>4</v>
      </c>
      <c r="E402" s="88">
        <v>4</v>
      </c>
      <c r="F402" s="88">
        <v>50</v>
      </c>
      <c r="G402" s="89">
        <f t="shared" ref="G402:G404" si="25">SUM(C402:F402)</f>
        <v>66.25</v>
      </c>
      <c r="H402" s="90" t="str">
        <f t="shared" si="24"/>
        <v>B2</v>
      </c>
    </row>
    <row r="403" spans="1:8" x14ac:dyDescent="0.3">
      <c r="A403" s="85">
        <v>4</v>
      </c>
      <c r="B403" s="86" t="s">
        <v>22</v>
      </c>
      <c r="C403" s="88">
        <v>7.25</v>
      </c>
      <c r="D403" s="88">
        <v>4</v>
      </c>
      <c r="E403" s="88">
        <v>4</v>
      </c>
      <c r="F403" s="88">
        <v>59.5</v>
      </c>
      <c r="G403" s="89">
        <f t="shared" si="25"/>
        <v>74.75</v>
      </c>
      <c r="H403" s="90" t="str">
        <f t="shared" si="24"/>
        <v>B1</v>
      </c>
    </row>
    <row r="404" spans="1:8" x14ac:dyDescent="0.3">
      <c r="A404" s="85">
        <v>5</v>
      </c>
      <c r="B404" s="86" t="s">
        <v>25</v>
      </c>
      <c r="C404" s="88">
        <v>7</v>
      </c>
      <c r="D404" s="88">
        <v>4</v>
      </c>
      <c r="E404" s="88">
        <v>4</v>
      </c>
      <c r="F404" s="88">
        <v>51.5</v>
      </c>
      <c r="G404" s="89">
        <f t="shared" si="25"/>
        <v>66.5</v>
      </c>
      <c r="H404" s="90" t="str">
        <f t="shared" si="24"/>
        <v>B2</v>
      </c>
    </row>
    <row r="405" spans="1:8" x14ac:dyDescent="0.3">
      <c r="A405" s="85">
        <v>6</v>
      </c>
      <c r="B405" s="92" t="s">
        <v>419</v>
      </c>
      <c r="C405" s="93"/>
      <c r="D405" s="93"/>
      <c r="E405" s="93"/>
      <c r="F405" s="88"/>
      <c r="G405" s="88">
        <v>43.5</v>
      </c>
      <c r="H405" s="90"/>
    </row>
    <row r="406" spans="1:8" x14ac:dyDescent="0.3">
      <c r="A406" s="85">
        <v>7</v>
      </c>
      <c r="B406" s="86" t="s">
        <v>20</v>
      </c>
      <c r="C406" s="94"/>
      <c r="D406" s="94"/>
      <c r="E406" s="94"/>
      <c r="F406" s="95"/>
      <c r="G406" s="89">
        <v>46</v>
      </c>
      <c r="H406" s="90"/>
    </row>
    <row r="407" spans="1:8" x14ac:dyDescent="0.3">
      <c r="A407" s="85">
        <v>8</v>
      </c>
      <c r="B407" s="86" t="s">
        <v>21</v>
      </c>
      <c r="C407" s="96"/>
      <c r="D407" s="96"/>
      <c r="E407" s="96"/>
      <c r="F407" s="97"/>
      <c r="G407" s="89">
        <v>43.5</v>
      </c>
      <c r="H407" s="90"/>
    </row>
    <row r="408" spans="1:8" x14ac:dyDescent="0.3">
      <c r="A408" s="85">
        <v>9</v>
      </c>
      <c r="B408" s="86" t="s">
        <v>442</v>
      </c>
      <c r="C408" s="96"/>
      <c r="D408" s="96"/>
      <c r="E408" s="96"/>
      <c r="F408" s="97"/>
      <c r="G408" s="89">
        <v>19</v>
      </c>
      <c r="H408" s="90"/>
    </row>
    <row r="409" spans="1:8" x14ac:dyDescent="0.3">
      <c r="A409" s="98" t="s">
        <v>10</v>
      </c>
      <c r="B409" s="99"/>
      <c r="C409" s="100"/>
      <c r="D409" s="100"/>
      <c r="E409" s="100"/>
      <c r="F409" s="101"/>
      <c r="G409" s="102">
        <f>SUM(G400:G405)</f>
        <v>379.75</v>
      </c>
      <c r="H409" s="103"/>
    </row>
    <row r="410" spans="1:8" x14ac:dyDescent="0.3">
      <c r="A410" s="98" t="s">
        <v>14</v>
      </c>
      <c r="B410" s="99"/>
      <c r="C410" s="100"/>
      <c r="D410" s="100"/>
      <c r="E410" s="100"/>
      <c r="F410" s="101"/>
      <c r="G410" s="104">
        <f>G409/550*100</f>
        <v>69.045454545454547</v>
      </c>
      <c r="H410" s="103" t="str">
        <f t="shared" ref="H410" si="26">IF(G410&gt;=91,"A1",IF(G410&gt;=81,"A2",IF(G410&gt;=71,"B1",IF(G410&gt;=61,"B2",IF(G410&gt;=51,"C1",IF(G410&gt;=41,"C2",IF(G410&gt;=33,"D","E")))))))</f>
        <v>B2</v>
      </c>
    </row>
    <row r="411" spans="1:8" x14ac:dyDescent="0.3">
      <c r="A411" s="400" t="s">
        <v>59</v>
      </c>
      <c r="B411" s="401"/>
      <c r="C411" s="401"/>
      <c r="D411" s="401"/>
      <c r="E411" s="401"/>
      <c r="F411" s="401"/>
      <c r="G411" s="401"/>
      <c r="H411" s="402"/>
    </row>
    <row r="412" spans="1:8" x14ac:dyDescent="0.3">
      <c r="A412" s="403" t="s">
        <v>373</v>
      </c>
      <c r="B412" s="404"/>
      <c r="C412" s="404"/>
      <c r="D412" s="404"/>
      <c r="E412" s="404"/>
      <c r="F412" s="404"/>
      <c r="G412" s="404"/>
      <c r="H412" s="405"/>
    </row>
    <row r="413" spans="1:8" x14ac:dyDescent="0.3">
      <c r="A413" s="367" t="s">
        <v>374</v>
      </c>
      <c r="B413" s="368"/>
      <c r="C413" s="368"/>
      <c r="D413" s="368"/>
      <c r="E413" s="368"/>
      <c r="F413" s="368"/>
      <c r="G413" s="368"/>
      <c r="H413" s="369"/>
    </row>
    <row r="414" spans="1:8" x14ac:dyDescent="0.3">
      <c r="A414" s="367" t="s">
        <v>375</v>
      </c>
      <c r="B414" s="368"/>
      <c r="C414" s="368"/>
      <c r="D414" s="368"/>
      <c r="E414" s="368"/>
      <c r="F414" s="382"/>
      <c r="G414" s="370" t="s">
        <v>376</v>
      </c>
      <c r="H414" s="369"/>
    </row>
    <row r="415" spans="1:8" x14ac:dyDescent="0.3">
      <c r="A415" s="105" t="s">
        <v>377</v>
      </c>
      <c r="B415" s="106"/>
      <c r="C415" s="106"/>
      <c r="D415" s="106"/>
      <c r="E415" s="106"/>
      <c r="F415" s="89"/>
      <c r="G415" s="89"/>
      <c r="H415" s="110" t="s">
        <v>404</v>
      </c>
    </row>
    <row r="416" spans="1:8" x14ac:dyDescent="0.3">
      <c r="A416" s="367" t="s">
        <v>378</v>
      </c>
      <c r="B416" s="368"/>
      <c r="C416" s="368"/>
      <c r="D416" s="368"/>
      <c r="E416" s="368"/>
      <c r="F416" s="382"/>
      <c r="G416" s="104"/>
      <c r="H416" s="108"/>
    </row>
    <row r="417" spans="1:8" x14ac:dyDescent="0.3">
      <c r="A417" s="367" t="s">
        <v>375</v>
      </c>
      <c r="B417" s="368"/>
      <c r="C417" s="368"/>
      <c r="D417" s="368"/>
      <c r="E417" s="368"/>
      <c r="F417" s="382"/>
      <c r="G417" s="370" t="s">
        <v>376</v>
      </c>
      <c r="H417" s="369"/>
    </row>
    <row r="418" spans="1:8" x14ac:dyDescent="0.3">
      <c r="A418" s="364" t="s">
        <v>379</v>
      </c>
      <c r="B418" s="365"/>
      <c r="C418" s="365"/>
      <c r="D418" s="365"/>
      <c r="E418" s="365"/>
      <c r="F418" s="366"/>
      <c r="G418" s="104"/>
      <c r="H418" s="108" t="s">
        <v>394</v>
      </c>
    </row>
    <row r="419" spans="1:8" x14ac:dyDescent="0.3">
      <c r="A419" s="364" t="s">
        <v>380</v>
      </c>
      <c r="B419" s="365"/>
      <c r="C419" s="365"/>
      <c r="D419" s="365"/>
      <c r="E419" s="365"/>
      <c r="F419" s="366"/>
      <c r="G419" s="89"/>
      <c r="H419" s="110" t="s">
        <v>394</v>
      </c>
    </row>
    <row r="420" spans="1:8" x14ac:dyDescent="0.3">
      <c r="A420" s="364" t="s">
        <v>381</v>
      </c>
      <c r="B420" s="365"/>
      <c r="C420" s="365"/>
      <c r="D420" s="365"/>
      <c r="E420" s="365"/>
      <c r="F420" s="365"/>
      <c r="G420" s="89"/>
      <c r="H420" s="110" t="s">
        <v>399</v>
      </c>
    </row>
    <row r="421" spans="1:8" x14ac:dyDescent="0.3">
      <c r="A421" s="364" t="s">
        <v>382</v>
      </c>
      <c r="B421" s="365"/>
      <c r="C421" s="365"/>
      <c r="D421" s="365"/>
      <c r="E421" s="365"/>
      <c r="F421" s="365"/>
      <c r="G421" s="89"/>
      <c r="H421" s="110" t="s">
        <v>399</v>
      </c>
    </row>
    <row r="422" spans="1:8" x14ac:dyDescent="0.3">
      <c r="A422" s="367" t="s">
        <v>383</v>
      </c>
      <c r="B422" s="368"/>
      <c r="C422" s="368"/>
      <c r="D422" s="368"/>
      <c r="E422" s="368"/>
      <c r="F422" s="368"/>
      <c r="G422" s="368"/>
      <c r="H422" s="369"/>
    </row>
    <row r="423" spans="1:8" x14ac:dyDescent="0.3">
      <c r="A423" s="367" t="s">
        <v>375</v>
      </c>
      <c r="B423" s="368"/>
      <c r="C423" s="368"/>
      <c r="D423" s="368"/>
      <c r="E423" s="368"/>
      <c r="F423" s="368"/>
      <c r="G423" s="368"/>
      <c r="H423" s="369"/>
    </row>
    <row r="424" spans="1:8" x14ac:dyDescent="0.3">
      <c r="A424" s="105" t="s">
        <v>384</v>
      </c>
      <c r="B424" s="370" t="s">
        <v>434</v>
      </c>
      <c r="C424" s="368"/>
      <c r="D424" s="368"/>
      <c r="E424" s="368"/>
      <c r="F424" s="368"/>
      <c r="G424" s="368"/>
      <c r="H424" s="369"/>
    </row>
    <row r="425" spans="1:8" x14ac:dyDescent="0.3">
      <c r="A425" s="98" t="s">
        <v>385</v>
      </c>
      <c r="B425" s="371"/>
      <c r="C425" s="372"/>
      <c r="D425" s="372"/>
      <c r="E425" s="372"/>
      <c r="F425" s="372"/>
      <c r="G425" s="372"/>
      <c r="H425" s="373"/>
    </row>
    <row r="426" spans="1:8" x14ac:dyDescent="0.3">
      <c r="A426" s="374" t="s">
        <v>386</v>
      </c>
      <c r="B426" s="375"/>
      <c r="C426" s="375"/>
      <c r="D426" s="375"/>
      <c r="E426" s="111"/>
      <c r="F426" s="112"/>
      <c r="G426" s="104" t="s">
        <v>387</v>
      </c>
      <c r="H426" s="113"/>
    </row>
    <row r="427" spans="1:8" x14ac:dyDescent="0.3">
      <c r="A427" s="114" t="s">
        <v>388</v>
      </c>
      <c r="B427" s="104" t="s">
        <v>19</v>
      </c>
      <c r="C427" s="104" t="s">
        <v>388</v>
      </c>
      <c r="D427" s="104" t="s">
        <v>19</v>
      </c>
      <c r="E427" s="115"/>
      <c r="F427" s="375" t="s">
        <v>389</v>
      </c>
      <c r="G427" s="375"/>
      <c r="H427" s="116" t="s">
        <v>19</v>
      </c>
    </row>
    <row r="428" spans="1:8" x14ac:dyDescent="0.3">
      <c r="A428" s="85" t="s">
        <v>390</v>
      </c>
      <c r="B428" s="88" t="s">
        <v>391</v>
      </c>
      <c r="C428" s="88" t="s">
        <v>392</v>
      </c>
      <c r="D428" s="88" t="s">
        <v>393</v>
      </c>
      <c r="E428" s="115"/>
      <c r="F428" s="361">
        <v>3</v>
      </c>
      <c r="G428" s="361"/>
      <c r="H428" s="109" t="s">
        <v>394</v>
      </c>
    </row>
    <row r="429" spans="1:8" x14ac:dyDescent="0.3">
      <c r="A429" s="85" t="s">
        <v>395</v>
      </c>
      <c r="B429" s="88" t="s">
        <v>396</v>
      </c>
      <c r="C429" s="88" t="s">
        <v>397</v>
      </c>
      <c r="D429" s="88" t="s">
        <v>398</v>
      </c>
      <c r="E429" s="115"/>
      <c r="F429" s="361">
        <v>2</v>
      </c>
      <c r="G429" s="361"/>
      <c r="H429" s="109" t="s">
        <v>399</v>
      </c>
    </row>
    <row r="430" spans="1:8" x14ac:dyDescent="0.3">
      <c r="A430" s="85" t="s">
        <v>400</v>
      </c>
      <c r="B430" s="88" t="s">
        <v>401</v>
      </c>
      <c r="C430" s="88" t="s">
        <v>402</v>
      </c>
      <c r="D430" s="88" t="s">
        <v>403</v>
      </c>
      <c r="E430" s="115"/>
      <c r="F430" s="361">
        <v>1</v>
      </c>
      <c r="G430" s="361"/>
      <c r="H430" s="109" t="s">
        <v>404</v>
      </c>
    </row>
    <row r="431" spans="1:8" x14ac:dyDescent="0.3">
      <c r="A431" s="85" t="s">
        <v>405</v>
      </c>
      <c r="B431" s="88" t="s">
        <v>406</v>
      </c>
      <c r="C431" s="88" t="s">
        <v>407</v>
      </c>
      <c r="D431" s="88" t="s">
        <v>408</v>
      </c>
      <c r="E431" s="117"/>
      <c r="F431" s="362"/>
      <c r="G431" s="363"/>
      <c r="H431" s="118"/>
    </row>
    <row r="432" spans="1:8" ht="58.5" customHeight="1" thickBot="1" x14ac:dyDescent="0.35">
      <c r="A432" s="384" t="s">
        <v>443</v>
      </c>
      <c r="B432" s="385"/>
      <c r="C432" s="386" t="s">
        <v>32</v>
      </c>
      <c r="D432" s="387"/>
      <c r="E432" s="387"/>
      <c r="F432" s="387"/>
      <c r="G432" s="386" t="s">
        <v>16</v>
      </c>
      <c r="H432" s="388"/>
    </row>
    <row r="433" spans="1:8" ht="21" thickBot="1" x14ac:dyDescent="0.35"/>
    <row r="434" spans="1:8" x14ac:dyDescent="0.3">
      <c r="A434" s="376" t="s">
        <v>0</v>
      </c>
      <c r="B434" s="377"/>
      <c r="C434" s="377"/>
      <c r="D434" s="377"/>
      <c r="E434" s="377"/>
      <c r="F434" s="377"/>
      <c r="G434" s="377"/>
      <c r="H434" s="378"/>
    </row>
    <row r="435" spans="1:8" x14ac:dyDescent="0.3">
      <c r="A435" s="383" t="s">
        <v>1</v>
      </c>
      <c r="B435" s="380"/>
      <c r="C435" s="380"/>
      <c r="D435" s="380"/>
      <c r="E435" s="380"/>
      <c r="F435" s="380"/>
      <c r="G435" s="380"/>
      <c r="H435" s="381"/>
    </row>
    <row r="436" spans="1:8" x14ac:dyDescent="0.3">
      <c r="A436" s="383" t="s">
        <v>2</v>
      </c>
      <c r="B436" s="380"/>
      <c r="C436" s="380"/>
      <c r="D436" s="380"/>
      <c r="E436" s="380"/>
      <c r="F436" s="380"/>
      <c r="G436" s="380"/>
      <c r="H436" s="381"/>
    </row>
    <row r="437" spans="1:8" x14ac:dyDescent="0.3">
      <c r="A437" s="383" t="s">
        <v>23</v>
      </c>
      <c r="B437" s="380"/>
      <c r="C437" s="380"/>
      <c r="D437" s="380"/>
      <c r="E437" s="380"/>
      <c r="F437" s="380"/>
      <c r="G437" s="380"/>
      <c r="H437" s="381"/>
    </row>
    <row r="438" spans="1:8" x14ac:dyDescent="0.3">
      <c r="A438" s="383" t="s">
        <v>411</v>
      </c>
      <c r="B438" s="380"/>
      <c r="C438" s="380"/>
      <c r="D438" s="380"/>
      <c r="E438" s="380"/>
      <c r="F438" s="380"/>
      <c r="G438" s="380"/>
      <c r="H438" s="381"/>
    </row>
    <row r="439" spans="1:8" x14ac:dyDescent="0.3">
      <c r="A439" s="77" t="s">
        <v>3</v>
      </c>
      <c r="C439" s="356" t="s">
        <v>441</v>
      </c>
      <c r="D439" s="356"/>
      <c r="E439" s="356"/>
      <c r="F439" s="79"/>
      <c r="G439" s="79"/>
      <c r="H439" s="80"/>
    </row>
    <row r="440" spans="1:8" ht="40.5" customHeight="1" x14ac:dyDescent="0.3">
      <c r="A440" s="77" t="s">
        <v>4</v>
      </c>
      <c r="C440" s="358" t="s">
        <v>75</v>
      </c>
      <c r="D440" s="358"/>
      <c r="E440" s="81" t="s">
        <v>24</v>
      </c>
      <c r="F440" s="81"/>
      <c r="G440" s="81">
        <v>10</v>
      </c>
      <c r="H440" s="123"/>
    </row>
    <row r="441" spans="1:8" x14ac:dyDescent="0.3">
      <c r="A441" s="77" t="s">
        <v>5</v>
      </c>
      <c r="C441" s="124" t="s">
        <v>122</v>
      </c>
      <c r="D441" s="124"/>
      <c r="E441" s="78"/>
      <c r="F441" s="78"/>
      <c r="G441" s="78"/>
      <c r="H441" s="123"/>
    </row>
    <row r="442" spans="1:8" x14ac:dyDescent="0.3">
      <c r="A442" s="77" t="s">
        <v>17</v>
      </c>
      <c r="B442" s="78"/>
      <c r="C442" s="125" t="s">
        <v>250</v>
      </c>
      <c r="D442" s="125"/>
      <c r="E442" s="78" t="s">
        <v>31</v>
      </c>
      <c r="F442" s="78"/>
      <c r="G442" s="351" t="s">
        <v>251</v>
      </c>
      <c r="H442" s="352"/>
    </row>
    <row r="443" spans="1:8" x14ac:dyDescent="0.3">
      <c r="A443" s="374" t="s">
        <v>6</v>
      </c>
      <c r="B443" s="375"/>
      <c r="C443" s="375"/>
      <c r="D443" s="375"/>
      <c r="E443" s="375"/>
      <c r="F443" s="375"/>
      <c r="G443" s="375"/>
      <c r="H443" s="406"/>
    </row>
    <row r="444" spans="1:8" x14ac:dyDescent="0.3">
      <c r="A444" s="367" t="s">
        <v>7</v>
      </c>
      <c r="B444" s="368"/>
      <c r="C444" s="368"/>
      <c r="D444" s="368"/>
      <c r="E444" s="368"/>
      <c r="F444" s="368"/>
      <c r="G444" s="368"/>
      <c r="H444" s="369"/>
    </row>
    <row r="445" spans="1:8" ht="15" customHeight="1" x14ac:dyDescent="0.3">
      <c r="A445" s="407" t="s">
        <v>8</v>
      </c>
      <c r="B445" s="408" t="s">
        <v>9</v>
      </c>
      <c r="C445" s="389" t="s">
        <v>27</v>
      </c>
      <c r="D445" s="389" t="s">
        <v>26</v>
      </c>
      <c r="E445" s="389" t="s">
        <v>28</v>
      </c>
      <c r="F445" s="392" t="s">
        <v>29</v>
      </c>
      <c r="G445" s="389" t="s">
        <v>30</v>
      </c>
      <c r="H445" s="396" t="s">
        <v>19</v>
      </c>
    </row>
    <row r="446" spans="1:8" ht="15" customHeight="1" x14ac:dyDescent="0.3">
      <c r="A446" s="407"/>
      <c r="B446" s="408"/>
      <c r="C446" s="390"/>
      <c r="D446" s="390"/>
      <c r="E446" s="390"/>
      <c r="F446" s="393"/>
      <c r="G446" s="390"/>
      <c r="H446" s="397"/>
    </row>
    <row r="447" spans="1:8" ht="22.5" customHeight="1" x14ac:dyDescent="0.3">
      <c r="A447" s="407"/>
      <c r="B447" s="408"/>
      <c r="C447" s="391"/>
      <c r="D447" s="391"/>
      <c r="E447" s="391"/>
      <c r="F447" s="394"/>
      <c r="G447" s="391"/>
      <c r="H447" s="398"/>
    </row>
    <row r="448" spans="1:8" x14ac:dyDescent="0.3">
      <c r="A448" s="85">
        <v>1</v>
      </c>
      <c r="B448" s="86" t="s">
        <v>11</v>
      </c>
      <c r="C448" s="89">
        <v>5.75</v>
      </c>
      <c r="D448" s="88">
        <v>5</v>
      </c>
      <c r="E448" s="88">
        <v>5</v>
      </c>
      <c r="F448" s="89">
        <v>46.5</v>
      </c>
      <c r="G448" s="89">
        <f>SUM(C448:F448)</f>
        <v>62.25</v>
      </c>
      <c r="H448" s="90" t="str">
        <f>IF(G448&gt;=91,"A1",IF(G448&gt;=81,"A2",IF(G448&gt;=71,"B1",IF(G448&gt;=61,"B2",IF(G448&gt;=51,"C1",IF(G448&gt;=41,"C2",IF(G448&gt;=33,"D","E")))))))</f>
        <v>B2</v>
      </c>
    </row>
    <row r="449" spans="1:8" x14ac:dyDescent="0.3">
      <c r="A449" s="85">
        <v>2</v>
      </c>
      <c r="B449" s="86" t="s">
        <v>12</v>
      </c>
      <c r="C449" s="89">
        <v>5.25</v>
      </c>
      <c r="D449" s="88">
        <v>4</v>
      </c>
      <c r="E449" s="88">
        <v>3</v>
      </c>
      <c r="F449" s="88">
        <v>36</v>
      </c>
      <c r="G449" s="89">
        <f>SUM(C449:F449)</f>
        <v>48.25</v>
      </c>
      <c r="H449" s="90" t="str">
        <f t="shared" ref="H449:H452" si="27">IF(G449&gt;=91,"A1",IF(G449&gt;=81,"A2",IF(G449&gt;=71,"B1",IF(G449&gt;=61,"B2",IF(G449&gt;=51,"C1",IF(G449&gt;=41,"C2",IF(G449&gt;=33,"D","E")))))))</f>
        <v>C2</v>
      </c>
    </row>
    <row r="450" spans="1:8" x14ac:dyDescent="0.3">
      <c r="A450" s="85">
        <v>3</v>
      </c>
      <c r="B450" s="86" t="s">
        <v>13</v>
      </c>
      <c r="C450" s="88">
        <v>7</v>
      </c>
      <c r="D450" s="88">
        <v>3.5</v>
      </c>
      <c r="E450" s="88">
        <v>4</v>
      </c>
      <c r="F450" s="88">
        <v>42.5</v>
      </c>
      <c r="G450" s="89">
        <f t="shared" ref="G450:G452" si="28">SUM(C450:F450)</f>
        <v>57</v>
      </c>
      <c r="H450" s="90" t="str">
        <f t="shared" si="27"/>
        <v>C1</v>
      </c>
    </row>
    <row r="451" spans="1:8" x14ac:dyDescent="0.3">
      <c r="A451" s="85">
        <v>4</v>
      </c>
      <c r="B451" s="86" t="s">
        <v>22</v>
      </c>
      <c r="C451" s="88">
        <v>9.5</v>
      </c>
      <c r="D451" s="88">
        <v>4</v>
      </c>
      <c r="E451" s="88">
        <v>4</v>
      </c>
      <c r="F451" s="88">
        <v>67.5</v>
      </c>
      <c r="G451" s="89">
        <f t="shared" si="28"/>
        <v>85</v>
      </c>
      <c r="H451" s="90" t="str">
        <f t="shared" si="27"/>
        <v>A2</v>
      </c>
    </row>
    <row r="452" spans="1:8" x14ac:dyDescent="0.3">
      <c r="A452" s="85">
        <v>5</v>
      </c>
      <c r="B452" s="86" t="s">
        <v>25</v>
      </c>
      <c r="C452" s="88">
        <v>6.75</v>
      </c>
      <c r="D452" s="88">
        <v>4</v>
      </c>
      <c r="E452" s="88">
        <v>4</v>
      </c>
      <c r="F452" s="88">
        <v>41.5</v>
      </c>
      <c r="G452" s="89">
        <f t="shared" si="28"/>
        <v>56.25</v>
      </c>
      <c r="H452" s="90" t="str">
        <f t="shared" si="27"/>
        <v>C1</v>
      </c>
    </row>
    <row r="453" spans="1:8" x14ac:dyDescent="0.3">
      <c r="A453" s="85">
        <v>6</v>
      </c>
      <c r="B453" s="92" t="s">
        <v>419</v>
      </c>
      <c r="C453" s="93"/>
      <c r="D453" s="93"/>
      <c r="E453" s="93"/>
      <c r="F453" s="88"/>
      <c r="G453" s="89">
        <v>47</v>
      </c>
      <c r="H453" s="90"/>
    </row>
    <row r="454" spans="1:8" x14ac:dyDescent="0.3">
      <c r="A454" s="85">
        <v>7</v>
      </c>
      <c r="B454" s="86" t="s">
        <v>20</v>
      </c>
      <c r="C454" s="94"/>
      <c r="D454" s="94"/>
      <c r="E454" s="94"/>
      <c r="F454" s="95"/>
      <c r="G454" s="89">
        <v>43</v>
      </c>
      <c r="H454" s="90"/>
    </row>
    <row r="455" spans="1:8" x14ac:dyDescent="0.3">
      <c r="A455" s="85">
        <v>8</v>
      </c>
      <c r="B455" s="86" t="s">
        <v>21</v>
      </c>
      <c r="C455" s="96"/>
      <c r="D455" s="96"/>
      <c r="E455" s="96"/>
      <c r="F455" s="97"/>
      <c r="G455" s="89">
        <v>42</v>
      </c>
      <c r="H455" s="90"/>
    </row>
    <row r="456" spans="1:8" x14ac:dyDescent="0.3">
      <c r="A456" s="85">
        <v>9</v>
      </c>
      <c r="B456" s="86" t="s">
        <v>442</v>
      </c>
      <c r="C456" s="96"/>
      <c r="D456" s="96"/>
      <c r="E456" s="96"/>
      <c r="F456" s="97"/>
      <c r="G456" s="89">
        <v>16.5</v>
      </c>
      <c r="H456" s="90"/>
    </row>
    <row r="457" spans="1:8" x14ac:dyDescent="0.3">
      <c r="A457" s="98" t="s">
        <v>10</v>
      </c>
      <c r="B457" s="99"/>
      <c r="C457" s="100"/>
      <c r="D457" s="100"/>
      <c r="E457" s="100"/>
      <c r="F457" s="101"/>
      <c r="G457" s="102">
        <f>SUM(G448:G453)</f>
        <v>355.75</v>
      </c>
      <c r="H457" s="103"/>
    </row>
    <row r="458" spans="1:8" x14ac:dyDescent="0.3">
      <c r="A458" s="98" t="s">
        <v>14</v>
      </c>
      <c r="B458" s="99"/>
      <c r="C458" s="100"/>
      <c r="D458" s="100"/>
      <c r="E458" s="100"/>
      <c r="F458" s="101"/>
      <c r="G458" s="104">
        <f>G457/550*100</f>
        <v>64.681818181818187</v>
      </c>
      <c r="H458" s="103" t="str">
        <f t="shared" ref="H458" si="29">IF(G458&gt;=91,"A1",IF(G458&gt;=81,"A2",IF(G458&gt;=71,"B1",IF(G458&gt;=61,"B2",IF(G458&gt;=51,"C1",IF(G458&gt;=41,"C2",IF(G458&gt;=33,"D","E")))))))</f>
        <v>B2</v>
      </c>
    </row>
    <row r="459" spans="1:8" x14ac:dyDescent="0.3">
      <c r="A459" s="400" t="s">
        <v>59</v>
      </c>
      <c r="B459" s="401"/>
      <c r="C459" s="401"/>
      <c r="D459" s="401"/>
      <c r="E459" s="401"/>
      <c r="F459" s="401"/>
      <c r="G459" s="401"/>
      <c r="H459" s="402"/>
    </row>
    <row r="460" spans="1:8" x14ac:dyDescent="0.3">
      <c r="A460" s="403" t="s">
        <v>373</v>
      </c>
      <c r="B460" s="404"/>
      <c r="C460" s="404"/>
      <c r="D460" s="404"/>
      <c r="E460" s="404"/>
      <c r="F460" s="404"/>
      <c r="G460" s="404"/>
      <c r="H460" s="405"/>
    </row>
    <row r="461" spans="1:8" x14ac:dyDescent="0.3">
      <c r="A461" s="367" t="s">
        <v>374</v>
      </c>
      <c r="B461" s="368"/>
      <c r="C461" s="368"/>
      <c r="D461" s="368"/>
      <c r="E461" s="368"/>
      <c r="F461" s="368"/>
      <c r="G461" s="368"/>
      <c r="H461" s="369"/>
    </row>
    <row r="462" spans="1:8" x14ac:dyDescent="0.3">
      <c r="A462" s="367" t="s">
        <v>375</v>
      </c>
      <c r="B462" s="368"/>
      <c r="C462" s="368"/>
      <c r="D462" s="368"/>
      <c r="E462" s="368"/>
      <c r="F462" s="382"/>
      <c r="G462" s="370" t="s">
        <v>376</v>
      </c>
      <c r="H462" s="369"/>
    </row>
    <row r="463" spans="1:8" x14ac:dyDescent="0.3">
      <c r="A463" s="105" t="s">
        <v>377</v>
      </c>
      <c r="B463" s="106"/>
      <c r="C463" s="106"/>
      <c r="D463" s="106"/>
      <c r="E463" s="106"/>
      <c r="F463" s="89"/>
      <c r="G463" s="89"/>
      <c r="H463" s="110" t="s">
        <v>404</v>
      </c>
    </row>
    <row r="464" spans="1:8" x14ac:dyDescent="0.3">
      <c r="A464" s="367" t="s">
        <v>378</v>
      </c>
      <c r="B464" s="368"/>
      <c r="C464" s="368"/>
      <c r="D464" s="368"/>
      <c r="E464" s="368"/>
      <c r="F464" s="382"/>
      <c r="G464" s="104"/>
      <c r="H464" s="108"/>
    </row>
    <row r="465" spans="1:8" x14ac:dyDescent="0.3">
      <c r="A465" s="367" t="s">
        <v>375</v>
      </c>
      <c r="B465" s="368"/>
      <c r="C465" s="368"/>
      <c r="D465" s="368"/>
      <c r="E465" s="368"/>
      <c r="F465" s="382"/>
      <c r="G465" s="370" t="s">
        <v>376</v>
      </c>
      <c r="H465" s="369"/>
    </row>
    <row r="466" spans="1:8" x14ac:dyDescent="0.3">
      <c r="A466" s="364" t="s">
        <v>379</v>
      </c>
      <c r="B466" s="365"/>
      <c r="C466" s="365"/>
      <c r="D466" s="365"/>
      <c r="E466" s="365"/>
      <c r="F466" s="366"/>
      <c r="G466" s="104"/>
      <c r="H466" s="108" t="s">
        <v>394</v>
      </c>
    </row>
    <row r="467" spans="1:8" x14ac:dyDescent="0.3">
      <c r="A467" s="364" t="s">
        <v>380</v>
      </c>
      <c r="B467" s="365"/>
      <c r="C467" s="365"/>
      <c r="D467" s="365"/>
      <c r="E467" s="365"/>
      <c r="F467" s="366"/>
      <c r="G467" s="89"/>
      <c r="H467" s="110" t="s">
        <v>394</v>
      </c>
    </row>
    <row r="468" spans="1:8" x14ac:dyDescent="0.3">
      <c r="A468" s="364" t="s">
        <v>381</v>
      </c>
      <c r="B468" s="365"/>
      <c r="C468" s="365"/>
      <c r="D468" s="365"/>
      <c r="E468" s="365"/>
      <c r="F468" s="365"/>
      <c r="G468" s="89"/>
      <c r="H468" s="110" t="s">
        <v>394</v>
      </c>
    </row>
    <row r="469" spans="1:8" x14ac:dyDescent="0.3">
      <c r="A469" s="364" t="s">
        <v>382</v>
      </c>
      <c r="B469" s="365"/>
      <c r="C469" s="365"/>
      <c r="D469" s="365"/>
      <c r="E469" s="365"/>
      <c r="F469" s="365"/>
      <c r="G469" s="89"/>
      <c r="H469" s="110" t="s">
        <v>394</v>
      </c>
    </row>
    <row r="470" spans="1:8" x14ac:dyDescent="0.3">
      <c r="A470" s="367" t="s">
        <v>383</v>
      </c>
      <c r="B470" s="368"/>
      <c r="C470" s="368"/>
      <c r="D470" s="368"/>
      <c r="E470" s="368"/>
      <c r="F470" s="368"/>
      <c r="G470" s="368"/>
      <c r="H470" s="369"/>
    </row>
    <row r="471" spans="1:8" x14ac:dyDescent="0.3">
      <c r="A471" s="367" t="s">
        <v>375</v>
      </c>
      <c r="B471" s="368"/>
      <c r="C471" s="368"/>
      <c r="D471" s="368"/>
      <c r="E471" s="368"/>
      <c r="F471" s="368"/>
      <c r="G471" s="368"/>
      <c r="H471" s="369"/>
    </row>
    <row r="472" spans="1:8" x14ac:dyDescent="0.3">
      <c r="A472" s="105" t="s">
        <v>384</v>
      </c>
      <c r="B472" s="370" t="s">
        <v>433</v>
      </c>
      <c r="C472" s="368"/>
      <c r="D472" s="368"/>
      <c r="E472" s="368"/>
      <c r="F472" s="368"/>
      <c r="G472" s="368"/>
      <c r="H472" s="369"/>
    </row>
    <row r="473" spans="1:8" x14ac:dyDescent="0.3">
      <c r="A473" s="98" t="s">
        <v>385</v>
      </c>
      <c r="B473" s="371"/>
      <c r="C473" s="372"/>
      <c r="D473" s="372"/>
      <c r="E473" s="372"/>
      <c r="F473" s="372"/>
      <c r="G473" s="372"/>
      <c r="H473" s="373"/>
    </row>
    <row r="474" spans="1:8" x14ac:dyDescent="0.3">
      <c r="A474" s="374" t="s">
        <v>386</v>
      </c>
      <c r="B474" s="375"/>
      <c r="C474" s="375"/>
      <c r="D474" s="375"/>
      <c r="E474" s="111"/>
      <c r="F474" s="112"/>
      <c r="G474" s="104" t="s">
        <v>387</v>
      </c>
      <c r="H474" s="113"/>
    </row>
    <row r="475" spans="1:8" x14ac:dyDescent="0.3">
      <c r="A475" s="114" t="s">
        <v>388</v>
      </c>
      <c r="B475" s="104" t="s">
        <v>19</v>
      </c>
      <c r="C475" s="104" t="s">
        <v>388</v>
      </c>
      <c r="D475" s="104" t="s">
        <v>19</v>
      </c>
      <c r="E475" s="115"/>
      <c r="F475" s="375" t="s">
        <v>389</v>
      </c>
      <c r="G475" s="375"/>
      <c r="H475" s="116" t="s">
        <v>19</v>
      </c>
    </row>
    <row r="476" spans="1:8" x14ac:dyDescent="0.3">
      <c r="A476" s="85" t="s">
        <v>390</v>
      </c>
      <c r="B476" s="88" t="s">
        <v>391</v>
      </c>
      <c r="C476" s="88" t="s">
        <v>392</v>
      </c>
      <c r="D476" s="88" t="s">
        <v>393</v>
      </c>
      <c r="E476" s="115"/>
      <c r="F476" s="361">
        <v>3</v>
      </c>
      <c r="G476" s="361"/>
      <c r="H476" s="109" t="s">
        <v>394</v>
      </c>
    </row>
    <row r="477" spans="1:8" x14ac:dyDescent="0.3">
      <c r="A477" s="85" t="s">
        <v>395</v>
      </c>
      <c r="B477" s="88" t="s">
        <v>396</v>
      </c>
      <c r="C477" s="88" t="s">
        <v>397</v>
      </c>
      <c r="D477" s="88" t="s">
        <v>398</v>
      </c>
      <c r="E477" s="115"/>
      <c r="F477" s="361">
        <v>2</v>
      </c>
      <c r="G477" s="361"/>
      <c r="H477" s="109" t="s">
        <v>399</v>
      </c>
    </row>
    <row r="478" spans="1:8" x14ac:dyDescent="0.3">
      <c r="A478" s="85" t="s">
        <v>400</v>
      </c>
      <c r="B478" s="88" t="s">
        <v>401</v>
      </c>
      <c r="C478" s="88" t="s">
        <v>402</v>
      </c>
      <c r="D478" s="88" t="s">
        <v>403</v>
      </c>
      <c r="E478" s="115"/>
      <c r="F478" s="361">
        <v>1</v>
      </c>
      <c r="G478" s="361"/>
      <c r="H478" s="109" t="s">
        <v>404</v>
      </c>
    </row>
    <row r="479" spans="1:8" x14ac:dyDescent="0.3">
      <c r="A479" s="85" t="s">
        <v>405</v>
      </c>
      <c r="B479" s="88" t="s">
        <v>406</v>
      </c>
      <c r="C479" s="88" t="s">
        <v>407</v>
      </c>
      <c r="D479" s="88" t="s">
        <v>408</v>
      </c>
      <c r="E479" s="117"/>
      <c r="F479" s="362"/>
      <c r="G479" s="363"/>
      <c r="H479" s="118"/>
    </row>
    <row r="480" spans="1:8" ht="58.5" customHeight="1" thickBot="1" x14ac:dyDescent="0.35">
      <c r="A480" s="384" t="s">
        <v>443</v>
      </c>
      <c r="B480" s="385"/>
      <c r="C480" s="386" t="s">
        <v>32</v>
      </c>
      <c r="D480" s="387"/>
      <c r="E480" s="387"/>
      <c r="F480" s="387"/>
      <c r="G480" s="386" t="s">
        <v>16</v>
      </c>
      <c r="H480" s="388"/>
    </row>
    <row r="481" spans="1:8" ht="21" thickBot="1" x14ac:dyDescent="0.35"/>
    <row r="482" spans="1:8" x14ac:dyDescent="0.3">
      <c r="A482" s="376" t="s">
        <v>0</v>
      </c>
      <c r="B482" s="377"/>
      <c r="C482" s="377"/>
      <c r="D482" s="377"/>
      <c r="E482" s="377"/>
      <c r="F482" s="377"/>
      <c r="G482" s="377"/>
      <c r="H482" s="378"/>
    </row>
    <row r="483" spans="1:8" x14ac:dyDescent="0.3">
      <c r="A483" s="383" t="s">
        <v>1</v>
      </c>
      <c r="B483" s="380"/>
      <c r="C483" s="380"/>
      <c r="D483" s="380"/>
      <c r="E483" s="380"/>
      <c r="F483" s="380"/>
      <c r="G483" s="380"/>
      <c r="H483" s="381"/>
    </row>
    <row r="484" spans="1:8" x14ac:dyDescent="0.3">
      <c r="A484" s="383" t="s">
        <v>2</v>
      </c>
      <c r="B484" s="380"/>
      <c r="C484" s="380"/>
      <c r="D484" s="380"/>
      <c r="E484" s="380"/>
      <c r="F484" s="380"/>
      <c r="G484" s="380"/>
      <c r="H484" s="381"/>
    </row>
    <row r="485" spans="1:8" x14ac:dyDescent="0.3">
      <c r="A485" s="383" t="s">
        <v>23</v>
      </c>
      <c r="B485" s="380"/>
      <c r="C485" s="380"/>
      <c r="D485" s="380"/>
      <c r="E485" s="380"/>
      <c r="F485" s="380"/>
      <c r="G485" s="380"/>
      <c r="H485" s="381"/>
    </row>
    <row r="486" spans="1:8" x14ac:dyDescent="0.3">
      <c r="A486" s="383" t="s">
        <v>411</v>
      </c>
      <c r="B486" s="380"/>
      <c r="C486" s="380"/>
      <c r="D486" s="380"/>
      <c r="E486" s="380"/>
      <c r="F486" s="380"/>
      <c r="G486" s="380"/>
      <c r="H486" s="381"/>
    </row>
    <row r="487" spans="1:8" x14ac:dyDescent="0.3">
      <c r="A487" s="77" t="s">
        <v>3</v>
      </c>
      <c r="C487" s="356" t="s">
        <v>441</v>
      </c>
      <c r="D487" s="356"/>
      <c r="E487" s="78"/>
      <c r="F487" s="79"/>
      <c r="G487" s="79"/>
      <c r="H487" s="80"/>
    </row>
    <row r="488" spans="1:8" x14ac:dyDescent="0.3">
      <c r="A488" s="77" t="s">
        <v>4</v>
      </c>
      <c r="C488" s="357" t="s">
        <v>76</v>
      </c>
      <c r="D488" s="358"/>
      <c r="E488" s="81" t="s">
        <v>24</v>
      </c>
      <c r="F488" s="81"/>
      <c r="G488" s="379">
        <v>11</v>
      </c>
      <c r="H488" s="353"/>
    </row>
    <row r="489" spans="1:8" x14ac:dyDescent="0.3">
      <c r="A489" s="77" t="s">
        <v>5</v>
      </c>
      <c r="C489" s="357" t="s">
        <v>125</v>
      </c>
      <c r="D489" s="358"/>
      <c r="E489" s="380"/>
      <c r="F489" s="380"/>
      <c r="G489" s="380"/>
      <c r="H489" s="381"/>
    </row>
    <row r="490" spans="1:8" x14ac:dyDescent="0.3">
      <c r="A490" s="77" t="s">
        <v>17</v>
      </c>
      <c r="B490" s="78"/>
      <c r="C490" s="410" t="s">
        <v>259</v>
      </c>
      <c r="D490" s="410"/>
      <c r="E490" s="78" t="s">
        <v>31</v>
      </c>
      <c r="F490" s="78"/>
      <c r="G490" s="351" t="s">
        <v>260</v>
      </c>
      <c r="H490" s="352"/>
    </row>
    <row r="491" spans="1:8" x14ac:dyDescent="0.3">
      <c r="A491" s="374" t="s">
        <v>6</v>
      </c>
      <c r="B491" s="375"/>
      <c r="C491" s="375"/>
      <c r="D491" s="375"/>
      <c r="E491" s="375"/>
      <c r="F491" s="375"/>
      <c r="G491" s="375"/>
      <c r="H491" s="406"/>
    </row>
    <row r="492" spans="1:8" x14ac:dyDescent="0.3">
      <c r="A492" s="367" t="s">
        <v>7</v>
      </c>
      <c r="B492" s="368"/>
      <c r="C492" s="368"/>
      <c r="D492" s="368"/>
      <c r="E492" s="368"/>
      <c r="F492" s="368"/>
      <c r="G492" s="368"/>
      <c r="H492" s="369"/>
    </row>
    <row r="493" spans="1:8" ht="15" customHeight="1" x14ac:dyDescent="0.3">
      <c r="A493" s="407" t="s">
        <v>8</v>
      </c>
      <c r="B493" s="408" t="s">
        <v>9</v>
      </c>
      <c r="C493" s="389" t="s">
        <v>27</v>
      </c>
      <c r="D493" s="389" t="s">
        <v>26</v>
      </c>
      <c r="E493" s="389" t="s">
        <v>28</v>
      </c>
      <c r="F493" s="392" t="s">
        <v>29</v>
      </c>
      <c r="G493" s="389" t="s">
        <v>30</v>
      </c>
      <c r="H493" s="396" t="s">
        <v>19</v>
      </c>
    </row>
    <row r="494" spans="1:8" ht="15" customHeight="1" x14ac:dyDescent="0.3">
      <c r="A494" s="407"/>
      <c r="B494" s="408"/>
      <c r="C494" s="390"/>
      <c r="D494" s="390"/>
      <c r="E494" s="390"/>
      <c r="F494" s="393"/>
      <c r="G494" s="390"/>
      <c r="H494" s="397"/>
    </row>
    <row r="495" spans="1:8" ht="22.5" customHeight="1" x14ac:dyDescent="0.3">
      <c r="A495" s="407"/>
      <c r="B495" s="408"/>
      <c r="C495" s="391"/>
      <c r="D495" s="391"/>
      <c r="E495" s="391"/>
      <c r="F495" s="394"/>
      <c r="G495" s="391"/>
      <c r="H495" s="398"/>
    </row>
    <row r="496" spans="1:8" x14ac:dyDescent="0.3">
      <c r="A496" s="85">
        <v>1</v>
      </c>
      <c r="B496" s="86" t="s">
        <v>11</v>
      </c>
      <c r="C496" s="89">
        <v>7.75</v>
      </c>
      <c r="D496" s="88">
        <v>5</v>
      </c>
      <c r="E496" s="88">
        <v>4</v>
      </c>
      <c r="F496" s="89">
        <v>63.5</v>
      </c>
      <c r="G496" s="89">
        <f>SUM(C496:F496)</f>
        <v>80.25</v>
      </c>
      <c r="H496" s="90" t="str">
        <f>IF(G496&gt;=91,"A1",IF(G496&gt;=81,"A2",IF(G496&gt;=71,"B1",IF(G496&gt;=61,"B2",IF(G496&gt;=51,"C1",IF(G496&gt;=41,"C2",IF(G496&gt;=33,"D","E")))))))</f>
        <v>B1</v>
      </c>
    </row>
    <row r="497" spans="1:8" x14ac:dyDescent="0.3">
      <c r="A497" s="85">
        <v>2</v>
      </c>
      <c r="B497" s="86" t="s">
        <v>12</v>
      </c>
      <c r="C497" s="89">
        <v>7.5</v>
      </c>
      <c r="D497" s="88">
        <v>4</v>
      </c>
      <c r="E497" s="88">
        <v>4</v>
      </c>
      <c r="F497" s="88">
        <v>59</v>
      </c>
      <c r="G497" s="89">
        <f>SUM(C497:F497)</f>
        <v>74.5</v>
      </c>
      <c r="H497" s="90" t="str">
        <f t="shared" ref="H497:H500" si="30">IF(G497&gt;=91,"A1",IF(G497&gt;=81,"A2",IF(G497&gt;=71,"B1",IF(G497&gt;=61,"B2",IF(G497&gt;=51,"C1",IF(G497&gt;=41,"C2",IF(G497&gt;=33,"D","E")))))))</f>
        <v>B1</v>
      </c>
    </row>
    <row r="498" spans="1:8" x14ac:dyDescent="0.3">
      <c r="A498" s="85">
        <v>3</v>
      </c>
      <c r="B498" s="86" t="s">
        <v>13</v>
      </c>
      <c r="C498" s="88">
        <v>4</v>
      </c>
      <c r="D498" s="88">
        <v>3.5</v>
      </c>
      <c r="E498" s="88">
        <v>4</v>
      </c>
      <c r="F498" s="88">
        <v>47</v>
      </c>
      <c r="G498" s="89">
        <f t="shared" ref="G498:G500" si="31">SUM(C498:F498)</f>
        <v>58.5</v>
      </c>
      <c r="H498" s="90" t="str">
        <f t="shared" si="30"/>
        <v>C1</v>
      </c>
    </row>
    <row r="499" spans="1:8" x14ac:dyDescent="0.3">
      <c r="A499" s="85">
        <v>4</v>
      </c>
      <c r="B499" s="86" t="s">
        <v>22</v>
      </c>
      <c r="C499" s="88">
        <v>7</v>
      </c>
      <c r="D499" s="88">
        <v>4</v>
      </c>
      <c r="E499" s="88">
        <v>5</v>
      </c>
      <c r="F499" s="88">
        <v>55</v>
      </c>
      <c r="G499" s="89">
        <f t="shared" si="31"/>
        <v>71</v>
      </c>
      <c r="H499" s="90" t="str">
        <f t="shared" si="30"/>
        <v>B1</v>
      </c>
    </row>
    <row r="500" spans="1:8" x14ac:dyDescent="0.3">
      <c r="A500" s="85">
        <v>5</v>
      </c>
      <c r="B500" s="86" t="s">
        <v>25</v>
      </c>
      <c r="C500" s="88">
        <v>7.5</v>
      </c>
      <c r="D500" s="88">
        <v>4</v>
      </c>
      <c r="E500" s="88">
        <v>4</v>
      </c>
      <c r="F500" s="88">
        <v>64</v>
      </c>
      <c r="G500" s="89">
        <f t="shared" si="31"/>
        <v>79.5</v>
      </c>
      <c r="H500" s="90" t="str">
        <f t="shared" si="30"/>
        <v>B1</v>
      </c>
    </row>
    <row r="501" spans="1:8" x14ac:dyDescent="0.3">
      <c r="A501" s="85">
        <v>6</v>
      </c>
      <c r="B501" s="92" t="s">
        <v>419</v>
      </c>
      <c r="C501" s="93"/>
      <c r="D501" s="93"/>
      <c r="E501" s="93"/>
      <c r="F501" s="88"/>
      <c r="G501" s="88">
        <v>46</v>
      </c>
      <c r="H501" s="90"/>
    </row>
    <row r="502" spans="1:8" x14ac:dyDescent="0.3">
      <c r="A502" s="85">
        <v>7</v>
      </c>
      <c r="B502" s="86" t="s">
        <v>20</v>
      </c>
      <c r="C502" s="94"/>
      <c r="D502" s="94"/>
      <c r="E502" s="94"/>
      <c r="F502" s="95"/>
      <c r="G502" s="89">
        <v>42</v>
      </c>
      <c r="H502" s="90"/>
    </row>
    <row r="503" spans="1:8" x14ac:dyDescent="0.3">
      <c r="A503" s="85">
        <v>8</v>
      </c>
      <c r="B503" s="86" t="s">
        <v>21</v>
      </c>
      <c r="C503" s="96"/>
      <c r="D503" s="96"/>
      <c r="E503" s="96"/>
      <c r="F503" s="97"/>
      <c r="G503" s="89">
        <v>33.5</v>
      </c>
      <c r="H503" s="90"/>
    </row>
    <row r="504" spans="1:8" x14ac:dyDescent="0.3">
      <c r="A504" s="85">
        <v>9</v>
      </c>
      <c r="B504" s="86" t="s">
        <v>442</v>
      </c>
      <c r="C504" s="96"/>
      <c r="D504" s="96"/>
      <c r="E504" s="96"/>
      <c r="F504" s="97"/>
      <c r="G504" s="89">
        <v>22</v>
      </c>
      <c r="H504" s="90"/>
    </row>
    <row r="505" spans="1:8" x14ac:dyDescent="0.3">
      <c r="A505" s="98" t="s">
        <v>10</v>
      </c>
      <c r="B505" s="99"/>
      <c r="C505" s="100"/>
      <c r="D505" s="100"/>
      <c r="E505" s="100"/>
      <c r="F505" s="101"/>
      <c r="G505" s="102">
        <f>SUM(G496:G501)</f>
        <v>409.75</v>
      </c>
      <c r="H505" s="103"/>
    </row>
    <row r="506" spans="1:8" x14ac:dyDescent="0.3">
      <c r="A506" s="98" t="s">
        <v>14</v>
      </c>
      <c r="B506" s="99"/>
      <c r="C506" s="100"/>
      <c r="D506" s="100"/>
      <c r="E506" s="100"/>
      <c r="F506" s="101"/>
      <c r="G506" s="104">
        <f>G505/550*100</f>
        <v>74.5</v>
      </c>
      <c r="H506" s="103" t="str">
        <f t="shared" ref="H506" si="32">IF(G506&gt;=91,"A1",IF(G506&gt;=81,"A2",IF(G506&gt;=71,"B1",IF(G506&gt;=61,"B2",IF(G506&gt;=51,"C1",IF(G506&gt;=41,"C2",IF(G506&gt;=33,"D","E")))))))</f>
        <v>B1</v>
      </c>
    </row>
    <row r="507" spans="1:8" x14ac:dyDescent="0.3">
      <c r="A507" s="400" t="s">
        <v>59</v>
      </c>
      <c r="B507" s="401"/>
      <c r="C507" s="401"/>
      <c r="D507" s="401"/>
      <c r="E507" s="401"/>
      <c r="F507" s="401"/>
      <c r="G507" s="401"/>
      <c r="H507" s="402"/>
    </row>
    <row r="508" spans="1:8" x14ac:dyDescent="0.3">
      <c r="A508" s="403" t="s">
        <v>373</v>
      </c>
      <c r="B508" s="404"/>
      <c r="C508" s="404"/>
      <c r="D508" s="404"/>
      <c r="E508" s="404"/>
      <c r="F508" s="404"/>
      <c r="G508" s="404"/>
      <c r="H508" s="405"/>
    </row>
    <row r="509" spans="1:8" x14ac:dyDescent="0.3">
      <c r="A509" s="367" t="s">
        <v>374</v>
      </c>
      <c r="B509" s="368"/>
      <c r="C509" s="368"/>
      <c r="D509" s="368"/>
      <c r="E509" s="368"/>
      <c r="F509" s="368"/>
      <c r="G509" s="368"/>
      <c r="H509" s="369"/>
    </row>
    <row r="510" spans="1:8" x14ac:dyDescent="0.3">
      <c r="A510" s="367" t="s">
        <v>375</v>
      </c>
      <c r="B510" s="368"/>
      <c r="C510" s="368"/>
      <c r="D510" s="368"/>
      <c r="E510" s="368"/>
      <c r="F510" s="382"/>
      <c r="G510" s="370" t="s">
        <v>376</v>
      </c>
      <c r="H510" s="369"/>
    </row>
    <row r="511" spans="1:8" x14ac:dyDescent="0.3">
      <c r="A511" s="105" t="s">
        <v>377</v>
      </c>
      <c r="B511" s="106"/>
      <c r="C511" s="106"/>
      <c r="D511" s="106"/>
      <c r="E511" s="106"/>
      <c r="F511" s="89"/>
      <c r="G511" s="89"/>
      <c r="H511" s="110" t="s">
        <v>404</v>
      </c>
    </row>
    <row r="512" spans="1:8" x14ac:dyDescent="0.3">
      <c r="A512" s="367" t="s">
        <v>378</v>
      </c>
      <c r="B512" s="368"/>
      <c r="C512" s="368"/>
      <c r="D512" s="368"/>
      <c r="E512" s="368"/>
      <c r="F512" s="382"/>
      <c r="G512" s="104"/>
      <c r="H512" s="108"/>
    </row>
    <row r="513" spans="1:8" x14ac:dyDescent="0.3">
      <c r="A513" s="367" t="s">
        <v>375</v>
      </c>
      <c r="B513" s="368"/>
      <c r="C513" s="368"/>
      <c r="D513" s="368"/>
      <c r="E513" s="368"/>
      <c r="F513" s="382"/>
      <c r="G513" s="370" t="s">
        <v>376</v>
      </c>
      <c r="H513" s="369"/>
    </row>
    <row r="514" spans="1:8" x14ac:dyDescent="0.3">
      <c r="A514" s="364" t="s">
        <v>379</v>
      </c>
      <c r="B514" s="365"/>
      <c r="C514" s="365"/>
      <c r="D514" s="365"/>
      <c r="E514" s="365"/>
      <c r="F514" s="366"/>
      <c r="G514" s="104"/>
      <c r="H514" s="108" t="s">
        <v>399</v>
      </c>
    </row>
    <row r="515" spans="1:8" x14ac:dyDescent="0.3">
      <c r="A515" s="364" t="s">
        <v>380</v>
      </c>
      <c r="B515" s="365"/>
      <c r="C515" s="365"/>
      <c r="D515" s="365"/>
      <c r="E515" s="365"/>
      <c r="F515" s="366"/>
      <c r="G515" s="89"/>
      <c r="H515" s="110" t="s">
        <v>399</v>
      </c>
    </row>
    <row r="516" spans="1:8" x14ac:dyDescent="0.3">
      <c r="A516" s="364" t="s">
        <v>381</v>
      </c>
      <c r="B516" s="365"/>
      <c r="C516" s="365"/>
      <c r="D516" s="365"/>
      <c r="E516" s="365"/>
      <c r="F516" s="365"/>
      <c r="G516" s="89"/>
      <c r="H516" s="110" t="s">
        <v>394</v>
      </c>
    </row>
    <row r="517" spans="1:8" x14ac:dyDescent="0.3">
      <c r="A517" s="364" t="s">
        <v>382</v>
      </c>
      <c r="B517" s="365"/>
      <c r="C517" s="365"/>
      <c r="D517" s="365"/>
      <c r="E517" s="365"/>
      <c r="F517" s="365"/>
      <c r="G517" s="89"/>
      <c r="H517" s="110" t="s">
        <v>394</v>
      </c>
    </row>
    <row r="518" spans="1:8" x14ac:dyDescent="0.3">
      <c r="A518" s="367" t="s">
        <v>383</v>
      </c>
      <c r="B518" s="368"/>
      <c r="C518" s="368"/>
      <c r="D518" s="368"/>
      <c r="E518" s="368"/>
      <c r="F518" s="368"/>
      <c r="G518" s="368"/>
      <c r="H518" s="369"/>
    </row>
    <row r="519" spans="1:8" x14ac:dyDescent="0.3">
      <c r="A519" s="367" t="s">
        <v>375</v>
      </c>
      <c r="B519" s="368"/>
      <c r="C519" s="368"/>
      <c r="D519" s="368"/>
      <c r="E519" s="368"/>
      <c r="F519" s="368"/>
      <c r="G519" s="368"/>
      <c r="H519" s="369"/>
    </row>
    <row r="520" spans="1:8" x14ac:dyDescent="0.3">
      <c r="A520" s="105" t="s">
        <v>384</v>
      </c>
      <c r="B520" s="370" t="s">
        <v>435</v>
      </c>
      <c r="C520" s="368"/>
      <c r="D520" s="368"/>
      <c r="E520" s="368"/>
      <c r="F520" s="368"/>
      <c r="G520" s="368"/>
      <c r="H520" s="369"/>
    </row>
    <row r="521" spans="1:8" x14ac:dyDescent="0.3">
      <c r="A521" s="98" t="s">
        <v>385</v>
      </c>
      <c r="B521" s="371"/>
      <c r="C521" s="372"/>
      <c r="D521" s="372"/>
      <c r="E521" s="372"/>
      <c r="F521" s="372"/>
      <c r="G521" s="372"/>
      <c r="H521" s="373"/>
    </row>
    <row r="522" spans="1:8" x14ac:dyDescent="0.3">
      <c r="A522" s="374" t="s">
        <v>386</v>
      </c>
      <c r="B522" s="375"/>
      <c r="C522" s="375"/>
      <c r="D522" s="375"/>
      <c r="E522" s="111"/>
      <c r="F522" s="112"/>
      <c r="G522" s="104" t="s">
        <v>387</v>
      </c>
      <c r="H522" s="113"/>
    </row>
    <row r="523" spans="1:8" x14ac:dyDescent="0.3">
      <c r="A523" s="114" t="s">
        <v>388</v>
      </c>
      <c r="B523" s="104" t="s">
        <v>19</v>
      </c>
      <c r="C523" s="104" t="s">
        <v>388</v>
      </c>
      <c r="D523" s="104" t="s">
        <v>19</v>
      </c>
      <c r="E523" s="115"/>
      <c r="F523" s="375" t="s">
        <v>389</v>
      </c>
      <c r="G523" s="375"/>
      <c r="H523" s="116" t="s">
        <v>19</v>
      </c>
    </row>
    <row r="524" spans="1:8" x14ac:dyDescent="0.3">
      <c r="A524" s="85" t="s">
        <v>390</v>
      </c>
      <c r="B524" s="88" t="s">
        <v>391</v>
      </c>
      <c r="C524" s="88" t="s">
        <v>392</v>
      </c>
      <c r="D524" s="88" t="s">
        <v>393</v>
      </c>
      <c r="E524" s="115"/>
      <c r="F524" s="361">
        <v>3</v>
      </c>
      <c r="G524" s="361"/>
      <c r="H524" s="109" t="s">
        <v>394</v>
      </c>
    </row>
    <row r="525" spans="1:8" x14ac:dyDescent="0.3">
      <c r="A525" s="85" t="s">
        <v>395</v>
      </c>
      <c r="B525" s="88" t="s">
        <v>396</v>
      </c>
      <c r="C525" s="88" t="s">
        <v>397</v>
      </c>
      <c r="D525" s="88" t="s">
        <v>398</v>
      </c>
      <c r="E525" s="115"/>
      <c r="F525" s="361">
        <v>2</v>
      </c>
      <c r="G525" s="361"/>
      <c r="H525" s="109" t="s">
        <v>399</v>
      </c>
    </row>
    <row r="526" spans="1:8" x14ac:dyDescent="0.3">
      <c r="A526" s="85" t="s">
        <v>400</v>
      </c>
      <c r="B526" s="88" t="s">
        <v>401</v>
      </c>
      <c r="C526" s="88" t="s">
        <v>402</v>
      </c>
      <c r="D526" s="88" t="s">
        <v>403</v>
      </c>
      <c r="E526" s="115"/>
      <c r="F526" s="361">
        <v>1</v>
      </c>
      <c r="G526" s="361"/>
      <c r="H526" s="109" t="s">
        <v>404</v>
      </c>
    </row>
    <row r="527" spans="1:8" x14ac:dyDescent="0.3">
      <c r="A527" s="85" t="s">
        <v>405</v>
      </c>
      <c r="B527" s="88" t="s">
        <v>406</v>
      </c>
      <c r="C527" s="88" t="s">
        <v>407</v>
      </c>
      <c r="D527" s="88" t="s">
        <v>408</v>
      </c>
      <c r="E527" s="117"/>
      <c r="F527" s="362"/>
      <c r="G527" s="363"/>
      <c r="H527" s="118"/>
    </row>
    <row r="528" spans="1:8" ht="58.5" customHeight="1" thickBot="1" x14ac:dyDescent="0.35">
      <c r="A528" s="384" t="s">
        <v>443</v>
      </c>
      <c r="B528" s="385"/>
      <c r="C528" s="386" t="s">
        <v>32</v>
      </c>
      <c r="D528" s="387"/>
      <c r="E528" s="387"/>
      <c r="F528" s="387"/>
      <c r="G528" s="386" t="s">
        <v>16</v>
      </c>
      <c r="H528" s="388"/>
    </row>
    <row r="529" spans="1:8" ht="21" thickBot="1" x14ac:dyDescent="0.35"/>
    <row r="530" spans="1:8" x14ac:dyDescent="0.3">
      <c r="A530" s="376" t="s">
        <v>0</v>
      </c>
      <c r="B530" s="377"/>
      <c r="C530" s="377"/>
      <c r="D530" s="377"/>
      <c r="E530" s="377"/>
      <c r="F530" s="377"/>
      <c r="G530" s="377"/>
      <c r="H530" s="378"/>
    </row>
    <row r="531" spans="1:8" x14ac:dyDescent="0.3">
      <c r="A531" s="383" t="s">
        <v>1</v>
      </c>
      <c r="B531" s="380"/>
      <c r="C531" s="380"/>
      <c r="D531" s="380"/>
      <c r="E531" s="380"/>
      <c r="F531" s="380"/>
      <c r="G531" s="380"/>
      <c r="H531" s="381"/>
    </row>
    <row r="532" spans="1:8" x14ac:dyDescent="0.3">
      <c r="A532" s="383" t="s">
        <v>2</v>
      </c>
      <c r="B532" s="380"/>
      <c r="C532" s="380"/>
      <c r="D532" s="380"/>
      <c r="E532" s="380"/>
      <c r="F532" s="380"/>
      <c r="G532" s="380"/>
      <c r="H532" s="381"/>
    </row>
    <row r="533" spans="1:8" x14ac:dyDescent="0.3">
      <c r="A533" s="383" t="s">
        <v>23</v>
      </c>
      <c r="B533" s="380"/>
      <c r="C533" s="380"/>
      <c r="D533" s="380"/>
      <c r="E533" s="380"/>
      <c r="F533" s="380"/>
      <c r="G533" s="380"/>
      <c r="H533" s="381"/>
    </row>
    <row r="534" spans="1:8" x14ac:dyDescent="0.3">
      <c r="A534" s="383" t="s">
        <v>411</v>
      </c>
      <c r="B534" s="380"/>
      <c r="C534" s="380"/>
      <c r="D534" s="380"/>
      <c r="E534" s="380"/>
      <c r="F534" s="380"/>
      <c r="G534" s="380"/>
      <c r="H534" s="381"/>
    </row>
    <row r="535" spans="1:8" x14ac:dyDescent="0.3">
      <c r="A535" s="77" t="s">
        <v>3</v>
      </c>
      <c r="C535" s="356" t="s">
        <v>441</v>
      </c>
      <c r="D535" s="356"/>
      <c r="E535" s="78"/>
      <c r="F535" s="79"/>
      <c r="G535" s="79"/>
      <c r="H535" s="80"/>
    </row>
    <row r="536" spans="1:8" x14ac:dyDescent="0.3">
      <c r="A536" s="77" t="s">
        <v>4</v>
      </c>
      <c r="C536" s="357" t="s">
        <v>77</v>
      </c>
      <c r="D536" s="358"/>
      <c r="E536" s="81" t="s">
        <v>24</v>
      </c>
      <c r="F536" s="81"/>
      <c r="G536" s="81">
        <v>12</v>
      </c>
      <c r="H536" s="123"/>
    </row>
    <row r="537" spans="1:8" x14ac:dyDescent="0.3">
      <c r="A537" s="77" t="s">
        <v>5</v>
      </c>
      <c r="C537" s="357" t="s">
        <v>128</v>
      </c>
      <c r="D537" s="358"/>
      <c r="E537" s="78"/>
      <c r="F537" s="78"/>
      <c r="G537" s="78"/>
      <c r="H537" s="123"/>
    </row>
    <row r="538" spans="1:8" ht="60.75" customHeight="1" x14ac:dyDescent="0.3">
      <c r="A538" s="77" t="s">
        <v>17</v>
      </c>
      <c r="B538" s="78"/>
      <c r="C538" s="410" t="s">
        <v>266</v>
      </c>
      <c r="D538" s="410"/>
      <c r="E538" s="78" t="s">
        <v>31</v>
      </c>
      <c r="F538" s="78"/>
      <c r="G538" s="351" t="s">
        <v>267</v>
      </c>
      <c r="H538" s="352"/>
    </row>
    <row r="539" spans="1:8" x14ac:dyDescent="0.3">
      <c r="A539" s="374" t="s">
        <v>6</v>
      </c>
      <c r="B539" s="375"/>
      <c r="C539" s="375"/>
      <c r="D539" s="375"/>
      <c r="E539" s="375"/>
      <c r="F539" s="375"/>
      <c r="G539" s="375"/>
      <c r="H539" s="406"/>
    </row>
    <row r="540" spans="1:8" x14ac:dyDescent="0.3">
      <c r="A540" s="367" t="s">
        <v>7</v>
      </c>
      <c r="B540" s="368"/>
      <c r="C540" s="368"/>
      <c r="D540" s="368"/>
      <c r="E540" s="368"/>
      <c r="F540" s="368"/>
      <c r="G540" s="368"/>
      <c r="H540" s="369"/>
    </row>
    <row r="541" spans="1:8" ht="15" customHeight="1" x14ac:dyDescent="0.3">
      <c r="A541" s="407" t="s">
        <v>8</v>
      </c>
      <c r="B541" s="408" t="s">
        <v>9</v>
      </c>
      <c r="C541" s="389" t="s">
        <v>27</v>
      </c>
      <c r="D541" s="389" t="s">
        <v>26</v>
      </c>
      <c r="E541" s="389" t="s">
        <v>28</v>
      </c>
      <c r="F541" s="392" t="s">
        <v>29</v>
      </c>
      <c r="G541" s="389" t="s">
        <v>30</v>
      </c>
      <c r="H541" s="396" t="s">
        <v>19</v>
      </c>
    </row>
    <row r="542" spans="1:8" ht="15" customHeight="1" x14ac:dyDescent="0.3">
      <c r="A542" s="407"/>
      <c r="B542" s="408"/>
      <c r="C542" s="390"/>
      <c r="D542" s="390"/>
      <c r="E542" s="390"/>
      <c r="F542" s="393"/>
      <c r="G542" s="390"/>
      <c r="H542" s="397"/>
    </row>
    <row r="543" spans="1:8" ht="30" customHeight="1" x14ac:dyDescent="0.3">
      <c r="A543" s="407"/>
      <c r="B543" s="408"/>
      <c r="C543" s="391"/>
      <c r="D543" s="391"/>
      <c r="E543" s="391"/>
      <c r="F543" s="394"/>
      <c r="G543" s="391"/>
      <c r="H543" s="398"/>
    </row>
    <row r="544" spans="1:8" x14ac:dyDescent="0.3">
      <c r="A544" s="85">
        <v>1</v>
      </c>
      <c r="B544" s="86" t="s">
        <v>11</v>
      </c>
      <c r="C544" s="89">
        <v>8.5</v>
      </c>
      <c r="D544" s="88">
        <v>4</v>
      </c>
      <c r="E544" s="88">
        <v>5</v>
      </c>
      <c r="F544" s="89">
        <v>70</v>
      </c>
      <c r="G544" s="89">
        <f>SUM(C544:F544)</f>
        <v>87.5</v>
      </c>
      <c r="H544" s="90" t="str">
        <f>IF(G544&gt;=91,"A1",IF(G544&gt;=81,"A2",IF(G544&gt;=71,"B1",IF(G544&gt;=61,"B2",IF(G544&gt;=51,"C1",IF(G544&gt;=41,"C2",IF(G544&gt;=33,"D","E")))))))</f>
        <v>A2</v>
      </c>
    </row>
    <row r="545" spans="1:8" x14ac:dyDescent="0.3">
      <c r="A545" s="85">
        <v>2</v>
      </c>
      <c r="B545" s="86" t="s">
        <v>12</v>
      </c>
      <c r="C545" s="89">
        <v>8.75</v>
      </c>
      <c r="D545" s="88">
        <v>4</v>
      </c>
      <c r="E545" s="88">
        <v>5</v>
      </c>
      <c r="F545" s="88">
        <v>67</v>
      </c>
      <c r="G545" s="89">
        <f>SUM(C545:F545)</f>
        <v>84.75</v>
      </c>
      <c r="H545" s="90" t="str">
        <f t="shared" ref="H545:H548" si="33">IF(G545&gt;=91,"A1",IF(G545&gt;=81,"A2",IF(G545&gt;=71,"B1",IF(G545&gt;=61,"B2",IF(G545&gt;=51,"C1",IF(G545&gt;=41,"C2",IF(G545&gt;=33,"D","E")))))))</f>
        <v>A2</v>
      </c>
    </row>
    <row r="546" spans="1:8" x14ac:dyDescent="0.3">
      <c r="A546" s="85">
        <v>3</v>
      </c>
      <c r="B546" s="86" t="s">
        <v>13</v>
      </c>
      <c r="C546" s="88">
        <v>7</v>
      </c>
      <c r="D546" s="88">
        <v>4</v>
      </c>
      <c r="E546" s="88">
        <v>4.5</v>
      </c>
      <c r="F546" s="88">
        <v>64</v>
      </c>
      <c r="G546" s="89">
        <f t="shared" ref="G546:G548" si="34">SUM(C546:F546)</f>
        <v>79.5</v>
      </c>
      <c r="H546" s="90" t="str">
        <f t="shared" si="33"/>
        <v>B1</v>
      </c>
    </row>
    <row r="547" spans="1:8" x14ac:dyDescent="0.3">
      <c r="A547" s="85">
        <v>4</v>
      </c>
      <c r="B547" s="86" t="s">
        <v>22</v>
      </c>
      <c r="C547" s="88">
        <v>9.5</v>
      </c>
      <c r="D547" s="88">
        <v>5</v>
      </c>
      <c r="E547" s="88">
        <v>5</v>
      </c>
      <c r="F547" s="88">
        <v>72</v>
      </c>
      <c r="G547" s="89">
        <f t="shared" si="34"/>
        <v>91.5</v>
      </c>
      <c r="H547" s="90" t="str">
        <f t="shared" si="33"/>
        <v>A1</v>
      </c>
    </row>
    <row r="548" spans="1:8" x14ac:dyDescent="0.3">
      <c r="A548" s="85">
        <v>5</v>
      </c>
      <c r="B548" s="86" t="s">
        <v>25</v>
      </c>
      <c r="C548" s="88">
        <v>8.5</v>
      </c>
      <c r="D548" s="88">
        <v>5</v>
      </c>
      <c r="E548" s="88">
        <v>5</v>
      </c>
      <c r="F548" s="88">
        <v>65.5</v>
      </c>
      <c r="G548" s="89">
        <f t="shared" si="34"/>
        <v>84</v>
      </c>
      <c r="H548" s="90" t="str">
        <f t="shared" si="33"/>
        <v>A2</v>
      </c>
    </row>
    <row r="549" spans="1:8" x14ac:dyDescent="0.3">
      <c r="A549" s="85">
        <v>6</v>
      </c>
      <c r="B549" s="92" t="s">
        <v>419</v>
      </c>
      <c r="C549" s="93"/>
      <c r="D549" s="93"/>
      <c r="E549" s="93"/>
      <c r="F549" s="88"/>
      <c r="G549" s="88">
        <v>49</v>
      </c>
      <c r="H549" s="90"/>
    </row>
    <row r="550" spans="1:8" x14ac:dyDescent="0.3">
      <c r="A550" s="85">
        <v>7</v>
      </c>
      <c r="B550" s="86" t="s">
        <v>20</v>
      </c>
      <c r="C550" s="94"/>
      <c r="D550" s="94"/>
      <c r="E550" s="94"/>
      <c r="F550" s="95"/>
      <c r="G550" s="89">
        <v>50</v>
      </c>
      <c r="H550" s="90"/>
    </row>
    <row r="551" spans="1:8" x14ac:dyDescent="0.3">
      <c r="A551" s="85">
        <v>8</v>
      </c>
      <c r="B551" s="86" t="s">
        <v>21</v>
      </c>
      <c r="C551" s="96"/>
      <c r="D551" s="96"/>
      <c r="E551" s="96"/>
      <c r="F551" s="97"/>
      <c r="G551" s="89">
        <v>41.5</v>
      </c>
      <c r="H551" s="90"/>
    </row>
    <row r="552" spans="1:8" x14ac:dyDescent="0.3">
      <c r="A552" s="85">
        <v>9</v>
      </c>
      <c r="B552" s="86" t="s">
        <v>442</v>
      </c>
      <c r="C552" s="96"/>
      <c r="D552" s="96"/>
      <c r="E552" s="96"/>
      <c r="F552" s="97"/>
      <c r="G552" s="89">
        <v>45.5</v>
      </c>
      <c r="H552" s="90"/>
    </row>
    <row r="553" spans="1:8" x14ac:dyDescent="0.3">
      <c r="A553" s="98" t="s">
        <v>10</v>
      </c>
      <c r="B553" s="99"/>
      <c r="C553" s="100"/>
      <c r="D553" s="100"/>
      <c r="E553" s="100"/>
      <c r="F553" s="101"/>
      <c r="G553" s="102">
        <f>SUM(G544:G549)</f>
        <v>476.25</v>
      </c>
      <c r="H553" s="103"/>
    </row>
    <row r="554" spans="1:8" x14ac:dyDescent="0.3">
      <c r="A554" s="98" t="s">
        <v>14</v>
      </c>
      <c r="B554" s="99"/>
      <c r="C554" s="100"/>
      <c r="D554" s="100"/>
      <c r="E554" s="100"/>
      <c r="F554" s="101"/>
      <c r="G554" s="122">
        <f>G553/550*100</f>
        <v>86.590909090909093</v>
      </c>
      <c r="H554" s="103" t="str">
        <f t="shared" ref="H554" si="35">IF(G554&gt;=91,"A1",IF(G554&gt;=81,"A2",IF(G554&gt;=71,"B1",IF(G554&gt;=61,"B2",IF(G554&gt;=51,"C1",IF(G554&gt;=41,"C2",IF(G554&gt;=33,"D","E")))))))</f>
        <v>A2</v>
      </c>
    </row>
    <row r="555" spans="1:8" x14ac:dyDescent="0.3">
      <c r="A555" s="400" t="s">
        <v>59</v>
      </c>
      <c r="B555" s="401"/>
      <c r="C555" s="401"/>
      <c r="D555" s="401"/>
      <c r="E555" s="401"/>
      <c r="F555" s="401"/>
      <c r="G555" s="401"/>
      <c r="H555" s="402"/>
    </row>
    <row r="556" spans="1:8" x14ac:dyDescent="0.3">
      <c r="A556" s="403" t="s">
        <v>373</v>
      </c>
      <c r="B556" s="404"/>
      <c r="C556" s="404"/>
      <c r="D556" s="404"/>
      <c r="E556" s="404"/>
      <c r="F556" s="404"/>
      <c r="G556" s="404"/>
      <c r="H556" s="405"/>
    </row>
    <row r="557" spans="1:8" x14ac:dyDescent="0.3">
      <c r="A557" s="367" t="s">
        <v>374</v>
      </c>
      <c r="B557" s="368"/>
      <c r="C557" s="368"/>
      <c r="D557" s="368"/>
      <c r="E557" s="368"/>
      <c r="F557" s="368"/>
      <c r="G557" s="368"/>
      <c r="H557" s="369"/>
    </row>
    <row r="558" spans="1:8" x14ac:dyDescent="0.3">
      <c r="A558" s="367" t="s">
        <v>375</v>
      </c>
      <c r="B558" s="368"/>
      <c r="C558" s="368"/>
      <c r="D558" s="368"/>
      <c r="E558" s="368"/>
      <c r="F558" s="382"/>
      <c r="G558" s="370" t="s">
        <v>376</v>
      </c>
      <c r="H558" s="369"/>
    </row>
    <row r="559" spans="1:8" x14ac:dyDescent="0.3">
      <c r="A559" s="105" t="s">
        <v>377</v>
      </c>
      <c r="B559" s="106"/>
      <c r="C559" s="106"/>
      <c r="D559" s="106"/>
      <c r="E559" s="106"/>
      <c r="F559" s="89"/>
      <c r="G559" s="89"/>
      <c r="H559" s="110" t="s">
        <v>399</v>
      </c>
    </row>
    <row r="560" spans="1:8" x14ac:dyDescent="0.3">
      <c r="A560" s="367" t="s">
        <v>378</v>
      </c>
      <c r="B560" s="368"/>
      <c r="C560" s="368"/>
      <c r="D560" s="368"/>
      <c r="E560" s="368"/>
      <c r="F560" s="382"/>
      <c r="G560" s="104"/>
      <c r="H560" s="108"/>
    </row>
    <row r="561" spans="1:8" x14ac:dyDescent="0.3">
      <c r="A561" s="367" t="s">
        <v>375</v>
      </c>
      <c r="B561" s="368"/>
      <c r="C561" s="368"/>
      <c r="D561" s="368"/>
      <c r="E561" s="368"/>
      <c r="F561" s="382"/>
      <c r="G561" s="370" t="s">
        <v>376</v>
      </c>
      <c r="H561" s="369"/>
    </row>
    <row r="562" spans="1:8" x14ac:dyDescent="0.3">
      <c r="A562" s="364" t="s">
        <v>379</v>
      </c>
      <c r="B562" s="365"/>
      <c r="C562" s="365"/>
      <c r="D562" s="365"/>
      <c r="E562" s="365"/>
      <c r="F562" s="366"/>
      <c r="G562" s="104"/>
      <c r="H562" s="108" t="s">
        <v>399</v>
      </c>
    </row>
    <row r="563" spans="1:8" x14ac:dyDescent="0.3">
      <c r="A563" s="364" t="s">
        <v>380</v>
      </c>
      <c r="B563" s="365"/>
      <c r="C563" s="365"/>
      <c r="D563" s="365"/>
      <c r="E563" s="365"/>
      <c r="F563" s="366"/>
      <c r="G563" s="89"/>
      <c r="H563" s="110" t="s">
        <v>399</v>
      </c>
    </row>
    <row r="564" spans="1:8" x14ac:dyDescent="0.3">
      <c r="A564" s="364" t="s">
        <v>381</v>
      </c>
      <c r="B564" s="365"/>
      <c r="C564" s="365"/>
      <c r="D564" s="365"/>
      <c r="E564" s="365"/>
      <c r="F564" s="365"/>
      <c r="G564" s="89"/>
      <c r="H564" s="110" t="s">
        <v>394</v>
      </c>
    </row>
    <row r="565" spans="1:8" x14ac:dyDescent="0.3">
      <c r="A565" s="364" t="s">
        <v>382</v>
      </c>
      <c r="B565" s="365"/>
      <c r="C565" s="365"/>
      <c r="D565" s="365"/>
      <c r="E565" s="365"/>
      <c r="F565" s="365"/>
      <c r="G565" s="89"/>
      <c r="H565" s="110" t="s">
        <v>394</v>
      </c>
    </row>
    <row r="566" spans="1:8" x14ac:dyDescent="0.3">
      <c r="A566" s="367" t="s">
        <v>383</v>
      </c>
      <c r="B566" s="368"/>
      <c r="C566" s="368"/>
      <c r="D566" s="368"/>
      <c r="E566" s="368"/>
      <c r="F566" s="368"/>
      <c r="G566" s="368"/>
      <c r="H566" s="369"/>
    </row>
    <row r="567" spans="1:8" x14ac:dyDescent="0.3">
      <c r="A567" s="367" t="s">
        <v>375</v>
      </c>
      <c r="B567" s="368"/>
      <c r="C567" s="368"/>
      <c r="D567" s="368"/>
      <c r="E567" s="368"/>
      <c r="F567" s="368"/>
      <c r="G567" s="368"/>
      <c r="H567" s="369"/>
    </row>
    <row r="568" spans="1:8" x14ac:dyDescent="0.3">
      <c r="A568" s="105" t="s">
        <v>384</v>
      </c>
      <c r="B568" s="370" t="s">
        <v>427</v>
      </c>
      <c r="C568" s="368"/>
      <c r="D568" s="368"/>
      <c r="E568" s="368"/>
      <c r="F568" s="368"/>
      <c r="G568" s="368"/>
      <c r="H568" s="369"/>
    </row>
    <row r="569" spans="1:8" x14ac:dyDescent="0.3">
      <c r="A569" s="98" t="s">
        <v>385</v>
      </c>
      <c r="B569" s="371"/>
      <c r="C569" s="372"/>
      <c r="D569" s="372"/>
      <c r="E569" s="372"/>
      <c r="F569" s="372"/>
      <c r="G569" s="372"/>
      <c r="H569" s="373"/>
    </row>
    <row r="570" spans="1:8" x14ac:dyDescent="0.3">
      <c r="A570" s="374" t="s">
        <v>386</v>
      </c>
      <c r="B570" s="375"/>
      <c r="C570" s="375"/>
      <c r="D570" s="375"/>
      <c r="E570" s="111"/>
      <c r="F570" s="112"/>
      <c r="G570" s="104" t="s">
        <v>387</v>
      </c>
      <c r="H570" s="113"/>
    </row>
    <row r="571" spans="1:8" x14ac:dyDescent="0.3">
      <c r="A571" s="114" t="s">
        <v>388</v>
      </c>
      <c r="B571" s="104" t="s">
        <v>19</v>
      </c>
      <c r="C571" s="104" t="s">
        <v>388</v>
      </c>
      <c r="D571" s="104" t="s">
        <v>19</v>
      </c>
      <c r="E571" s="115"/>
      <c r="F571" s="375" t="s">
        <v>389</v>
      </c>
      <c r="G571" s="375"/>
      <c r="H571" s="116" t="s">
        <v>19</v>
      </c>
    </row>
    <row r="572" spans="1:8" x14ac:dyDescent="0.3">
      <c r="A572" s="85" t="s">
        <v>390</v>
      </c>
      <c r="B572" s="88" t="s">
        <v>391</v>
      </c>
      <c r="C572" s="88" t="s">
        <v>392</v>
      </c>
      <c r="D572" s="88" t="s">
        <v>393</v>
      </c>
      <c r="E572" s="115"/>
      <c r="F572" s="361">
        <v>3</v>
      </c>
      <c r="G572" s="361"/>
      <c r="H572" s="109" t="s">
        <v>394</v>
      </c>
    </row>
    <row r="573" spans="1:8" x14ac:dyDescent="0.3">
      <c r="A573" s="85" t="s">
        <v>395</v>
      </c>
      <c r="B573" s="88" t="s">
        <v>396</v>
      </c>
      <c r="C573" s="88" t="s">
        <v>397</v>
      </c>
      <c r="D573" s="88" t="s">
        <v>398</v>
      </c>
      <c r="E573" s="115"/>
      <c r="F573" s="361">
        <v>2</v>
      </c>
      <c r="G573" s="361"/>
      <c r="H573" s="109" t="s">
        <v>399</v>
      </c>
    </row>
    <row r="574" spans="1:8" x14ac:dyDescent="0.3">
      <c r="A574" s="85" t="s">
        <v>400</v>
      </c>
      <c r="B574" s="88" t="s">
        <v>401</v>
      </c>
      <c r="C574" s="88" t="s">
        <v>402</v>
      </c>
      <c r="D574" s="88" t="s">
        <v>403</v>
      </c>
      <c r="E574" s="115"/>
      <c r="F574" s="361">
        <v>1</v>
      </c>
      <c r="G574" s="361"/>
      <c r="H574" s="109" t="s">
        <v>404</v>
      </c>
    </row>
    <row r="575" spans="1:8" x14ac:dyDescent="0.3">
      <c r="A575" s="85" t="s">
        <v>405</v>
      </c>
      <c r="B575" s="88" t="s">
        <v>406</v>
      </c>
      <c r="C575" s="88" t="s">
        <v>407</v>
      </c>
      <c r="D575" s="88" t="s">
        <v>408</v>
      </c>
      <c r="E575" s="117"/>
      <c r="F575" s="362"/>
      <c r="G575" s="363"/>
      <c r="H575" s="118"/>
    </row>
    <row r="576" spans="1:8" ht="58.5" customHeight="1" thickBot="1" x14ac:dyDescent="0.35">
      <c r="A576" s="384" t="s">
        <v>443</v>
      </c>
      <c r="B576" s="385"/>
      <c r="C576" s="386" t="s">
        <v>32</v>
      </c>
      <c r="D576" s="387"/>
      <c r="E576" s="387"/>
      <c r="F576" s="387"/>
      <c r="G576" s="386" t="s">
        <v>16</v>
      </c>
      <c r="H576" s="388"/>
    </row>
    <row r="577" spans="1:8" ht="21" thickBot="1" x14ac:dyDescent="0.35"/>
    <row r="578" spans="1:8" x14ac:dyDescent="0.3">
      <c r="A578" s="376" t="s">
        <v>0</v>
      </c>
      <c r="B578" s="377"/>
      <c r="C578" s="377"/>
      <c r="D578" s="377"/>
      <c r="E578" s="377"/>
      <c r="F578" s="377"/>
      <c r="G578" s="377"/>
      <c r="H578" s="378"/>
    </row>
    <row r="579" spans="1:8" x14ac:dyDescent="0.3">
      <c r="A579" s="383" t="s">
        <v>1</v>
      </c>
      <c r="B579" s="380"/>
      <c r="C579" s="380"/>
      <c r="D579" s="380"/>
      <c r="E579" s="380"/>
      <c r="F579" s="380"/>
      <c r="G579" s="380"/>
      <c r="H579" s="381"/>
    </row>
    <row r="580" spans="1:8" x14ac:dyDescent="0.3">
      <c r="A580" s="383" t="s">
        <v>2</v>
      </c>
      <c r="B580" s="380"/>
      <c r="C580" s="380"/>
      <c r="D580" s="380"/>
      <c r="E580" s="380"/>
      <c r="F580" s="380"/>
      <c r="G580" s="380"/>
      <c r="H580" s="381"/>
    </row>
    <row r="581" spans="1:8" x14ac:dyDescent="0.3">
      <c r="A581" s="383" t="s">
        <v>23</v>
      </c>
      <c r="B581" s="380"/>
      <c r="C581" s="380"/>
      <c r="D581" s="380"/>
      <c r="E581" s="380"/>
      <c r="F581" s="380"/>
      <c r="G581" s="380"/>
      <c r="H581" s="381"/>
    </row>
    <row r="582" spans="1:8" x14ac:dyDescent="0.3">
      <c r="A582" s="383" t="s">
        <v>411</v>
      </c>
      <c r="B582" s="380"/>
      <c r="C582" s="380"/>
      <c r="D582" s="380"/>
      <c r="E582" s="380"/>
      <c r="F582" s="380"/>
      <c r="G582" s="380"/>
      <c r="H582" s="381"/>
    </row>
    <row r="583" spans="1:8" x14ac:dyDescent="0.3">
      <c r="A583" s="77" t="s">
        <v>3</v>
      </c>
      <c r="C583" s="356" t="s">
        <v>441</v>
      </c>
      <c r="D583" s="356"/>
      <c r="E583" s="78"/>
      <c r="F583" s="79"/>
      <c r="G583" s="79"/>
      <c r="H583" s="80"/>
    </row>
    <row r="584" spans="1:8" x14ac:dyDescent="0.3">
      <c r="A584" s="77" t="s">
        <v>4</v>
      </c>
      <c r="C584" s="357" t="s">
        <v>78</v>
      </c>
      <c r="D584" s="358"/>
      <c r="E584" s="81" t="s">
        <v>24</v>
      </c>
      <c r="F584" s="81"/>
      <c r="G584" s="353">
        <v>13</v>
      </c>
      <c r="H584" s="353"/>
    </row>
    <row r="585" spans="1:8" x14ac:dyDescent="0.3">
      <c r="A585" s="77" t="s">
        <v>5</v>
      </c>
      <c r="C585" s="357" t="s">
        <v>133</v>
      </c>
      <c r="D585" s="358"/>
      <c r="E585" s="78"/>
      <c r="F585" s="78"/>
      <c r="G585" s="354"/>
      <c r="H585" s="354"/>
    </row>
    <row r="586" spans="1:8" x14ac:dyDescent="0.3">
      <c r="A586" s="77" t="s">
        <v>17</v>
      </c>
      <c r="B586" s="78"/>
      <c r="C586" s="410" t="s">
        <v>273</v>
      </c>
      <c r="D586" s="410"/>
      <c r="E586" s="78" t="s">
        <v>31</v>
      </c>
      <c r="F586" s="78"/>
      <c r="G586" s="351" t="s">
        <v>274</v>
      </c>
      <c r="H586" s="352"/>
    </row>
    <row r="587" spans="1:8" x14ac:dyDescent="0.3">
      <c r="A587" s="374" t="s">
        <v>6</v>
      </c>
      <c r="B587" s="375"/>
      <c r="C587" s="375"/>
      <c r="D587" s="375"/>
      <c r="E587" s="375"/>
      <c r="F587" s="375"/>
      <c r="G587" s="375"/>
      <c r="H587" s="406"/>
    </row>
    <row r="588" spans="1:8" x14ac:dyDescent="0.3">
      <c r="A588" s="367" t="s">
        <v>7</v>
      </c>
      <c r="B588" s="368"/>
      <c r="C588" s="368"/>
      <c r="D588" s="368"/>
      <c r="E588" s="368"/>
      <c r="F588" s="368"/>
      <c r="G588" s="368"/>
      <c r="H588" s="369"/>
    </row>
    <row r="589" spans="1:8" ht="15" customHeight="1" x14ac:dyDescent="0.3">
      <c r="A589" s="407" t="s">
        <v>8</v>
      </c>
      <c r="B589" s="408" t="s">
        <v>9</v>
      </c>
      <c r="C589" s="389" t="s">
        <v>27</v>
      </c>
      <c r="D589" s="389" t="s">
        <v>26</v>
      </c>
      <c r="E589" s="389" t="s">
        <v>28</v>
      </c>
      <c r="F589" s="392" t="s">
        <v>29</v>
      </c>
      <c r="G589" s="389" t="s">
        <v>30</v>
      </c>
      <c r="H589" s="396" t="s">
        <v>19</v>
      </c>
    </row>
    <row r="590" spans="1:8" ht="15" customHeight="1" x14ac:dyDescent="0.3">
      <c r="A590" s="407"/>
      <c r="B590" s="408"/>
      <c r="C590" s="390"/>
      <c r="D590" s="390"/>
      <c r="E590" s="390"/>
      <c r="F590" s="393"/>
      <c r="G590" s="390"/>
      <c r="H590" s="397"/>
    </row>
    <row r="591" spans="1:8" ht="22.5" customHeight="1" x14ac:dyDescent="0.3">
      <c r="A591" s="407"/>
      <c r="B591" s="408"/>
      <c r="C591" s="391"/>
      <c r="D591" s="391"/>
      <c r="E591" s="391"/>
      <c r="F591" s="394"/>
      <c r="G591" s="391"/>
      <c r="H591" s="398"/>
    </row>
    <row r="592" spans="1:8" x14ac:dyDescent="0.3">
      <c r="A592" s="85">
        <v>1</v>
      </c>
      <c r="B592" s="86" t="s">
        <v>11</v>
      </c>
      <c r="C592" s="89">
        <v>4.25</v>
      </c>
      <c r="D592" s="88">
        <v>2</v>
      </c>
      <c r="E592" s="88">
        <v>2</v>
      </c>
      <c r="F592" s="89">
        <v>32</v>
      </c>
      <c r="G592" s="89">
        <f>SUM(C592:F592)</f>
        <v>40.25</v>
      </c>
      <c r="H592" s="90" t="str">
        <f>IF(G592&gt;=91,"A1",IF(G592&gt;=81,"A2",IF(G592&gt;=71,"B1",IF(G592&gt;=61,"B2",IF(G592&gt;=51,"C1",IF(G592&gt;=41,"C2",IF(G592&gt;=33,"D","E")))))))</f>
        <v>D</v>
      </c>
    </row>
    <row r="593" spans="1:8" x14ac:dyDescent="0.3">
      <c r="A593" s="85">
        <v>2</v>
      </c>
      <c r="B593" s="86" t="s">
        <v>12</v>
      </c>
      <c r="C593" s="89">
        <v>6</v>
      </c>
      <c r="D593" s="88">
        <v>3</v>
      </c>
      <c r="E593" s="88">
        <v>3</v>
      </c>
      <c r="F593" s="88">
        <v>38</v>
      </c>
      <c r="G593" s="89">
        <f>SUM(C593:F593)</f>
        <v>50</v>
      </c>
      <c r="H593" s="90" t="str">
        <f t="shared" ref="H593:H596" si="36">IF(G593&gt;=91,"A1",IF(G593&gt;=81,"A2",IF(G593&gt;=71,"B1",IF(G593&gt;=61,"B2",IF(G593&gt;=51,"C1",IF(G593&gt;=41,"C2",IF(G593&gt;=33,"D","E")))))))</f>
        <v>C2</v>
      </c>
    </row>
    <row r="594" spans="1:8" x14ac:dyDescent="0.3">
      <c r="A594" s="85">
        <v>3</v>
      </c>
      <c r="B594" s="86" t="s">
        <v>13</v>
      </c>
      <c r="C594" s="88">
        <v>1</v>
      </c>
      <c r="D594" s="88">
        <v>3</v>
      </c>
      <c r="E594" s="88">
        <v>3</v>
      </c>
      <c r="F594" s="88">
        <v>23.5</v>
      </c>
      <c r="G594" s="89">
        <f t="shared" ref="G594:G596" si="37">SUM(C594:F594)</f>
        <v>30.5</v>
      </c>
      <c r="H594" s="90" t="str">
        <f t="shared" si="36"/>
        <v>E</v>
      </c>
    </row>
    <row r="595" spans="1:8" x14ac:dyDescent="0.3">
      <c r="A595" s="85">
        <v>4</v>
      </c>
      <c r="B595" s="86" t="s">
        <v>22</v>
      </c>
      <c r="C595" s="88">
        <v>2</v>
      </c>
      <c r="D595" s="88">
        <v>3</v>
      </c>
      <c r="E595" s="88">
        <v>3</v>
      </c>
      <c r="F595" s="88">
        <v>41.5</v>
      </c>
      <c r="G595" s="89">
        <f t="shared" si="37"/>
        <v>49.5</v>
      </c>
      <c r="H595" s="90" t="str">
        <f t="shared" si="36"/>
        <v>C2</v>
      </c>
    </row>
    <row r="596" spans="1:8" x14ac:dyDescent="0.3">
      <c r="A596" s="85">
        <v>5</v>
      </c>
      <c r="B596" s="86" t="s">
        <v>25</v>
      </c>
      <c r="C596" s="88">
        <v>4.25</v>
      </c>
      <c r="D596" s="88">
        <v>3</v>
      </c>
      <c r="E596" s="88">
        <v>3</v>
      </c>
      <c r="F596" s="88">
        <v>29.5</v>
      </c>
      <c r="G596" s="89">
        <f t="shared" si="37"/>
        <v>39.75</v>
      </c>
      <c r="H596" s="90" t="str">
        <f t="shared" si="36"/>
        <v>D</v>
      </c>
    </row>
    <row r="597" spans="1:8" x14ac:dyDescent="0.3">
      <c r="A597" s="85">
        <v>6</v>
      </c>
      <c r="B597" s="92" t="s">
        <v>419</v>
      </c>
      <c r="C597" s="93"/>
      <c r="D597" s="93"/>
      <c r="E597" s="93"/>
      <c r="F597" s="88"/>
      <c r="G597" s="88">
        <v>29.5</v>
      </c>
      <c r="H597" s="90"/>
    </row>
    <row r="598" spans="1:8" x14ac:dyDescent="0.3">
      <c r="A598" s="85">
        <v>7</v>
      </c>
      <c r="B598" s="86" t="s">
        <v>20</v>
      </c>
      <c r="C598" s="94"/>
      <c r="D598" s="94"/>
      <c r="E598" s="94"/>
      <c r="F598" s="95"/>
      <c r="G598" s="89">
        <v>21</v>
      </c>
      <c r="H598" s="90"/>
    </row>
    <row r="599" spans="1:8" x14ac:dyDescent="0.3">
      <c r="A599" s="85">
        <v>8</v>
      </c>
      <c r="B599" s="86" t="s">
        <v>21</v>
      </c>
      <c r="C599" s="96"/>
      <c r="D599" s="96"/>
      <c r="E599" s="96"/>
      <c r="F599" s="97"/>
      <c r="G599" s="89">
        <v>23</v>
      </c>
      <c r="H599" s="90"/>
    </row>
    <row r="600" spans="1:8" x14ac:dyDescent="0.3">
      <c r="A600" s="85">
        <v>9</v>
      </c>
      <c r="B600" s="86" t="s">
        <v>442</v>
      </c>
      <c r="C600" s="96"/>
      <c r="D600" s="96"/>
      <c r="E600" s="96"/>
      <c r="F600" s="97"/>
      <c r="G600" s="89">
        <v>13.5</v>
      </c>
      <c r="H600" s="90"/>
    </row>
    <row r="601" spans="1:8" x14ac:dyDescent="0.3">
      <c r="A601" s="98" t="s">
        <v>10</v>
      </c>
      <c r="B601" s="99"/>
      <c r="C601" s="100"/>
      <c r="D601" s="100"/>
      <c r="E601" s="100"/>
      <c r="F601" s="101"/>
      <c r="G601" s="102">
        <f>SUM(G592:G597)</f>
        <v>239.5</v>
      </c>
      <c r="H601" s="103"/>
    </row>
    <row r="602" spans="1:8" x14ac:dyDescent="0.3">
      <c r="A602" s="98" t="s">
        <v>14</v>
      </c>
      <c r="B602" s="99"/>
      <c r="C602" s="100"/>
      <c r="D602" s="100"/>
      <c r="E602" s="100"/>
      <c r="F602" s="101"/>
      <c r="G602" s="104">
        <f>G601/550*100</f>
        <v>43.54545454545454</v>
      </c>
      <c r="H602" s="103" t="str">
        <f t="shared" ref="H602" si="38">IF(G602&gt;=91,"A1",IF(G602&gt;=81,"A2",IF(G602&gt;=71,"B1",IF(G602&gt;=61,"B2",IF(G602&gt;=51,"C1",IF(G602&gt;=41,"C2",IF(G602&gt;=33,"D","E")))))))</f>
        <v>C2</v>
      </c>
    </row>
    <row r="603" spans="1:8" x14ac:dyDescent="0.3">
      <c r="A603" s="400" t="s">
        <v>59</v>
      </c>
      <c r="B603" s="401"/>
      <c r="C603" s="401"/>
      <c r="D603" s="401"/>
      <c r="E603" s="401"/>
      <c r="F603" s="401"/>
      <c r="G603" s="401"/>
      <c r="H603" s="402"/>
    </row>
    <row r="604" spans="1:8" x14ac:dyDescent="0.3">
      <c r="A604" s="403" t="s">
        <v>373</v>
      </c>
      <c r="B604" s="404"/>
      <c r="C604" s="404"/>
      <c r="D604" s="404"/>
      <c r="E604" s="404"/>
      <c r="F604" s="404"/>
      <c r="G604" s="404"/>
      <c r="H604" s="405"/>
    </row>
    <row r="605" spans="1:8" x14ac:dyDescent="0.3">
      <c r="A605" s="367" t="s">
        <v>374</v>
      </c>
      <c r="B605" s="368"/>
      <c r="C605" s="368"/>
      <c r="D605" s="368"/>
      <c r="E605" s="368"/>
      <c r="F605" s="368"/>
      <c r="G605" s="368"/>
      <c r="H605" s="369"/>
    </row>
    <row r="606" spans="1:8" x14ac:dyDescent="0.3">
      <c r="A606" s="367" t="s">
        <v>375</v>
      </c>
      <c r="B606" s="368"/>
      <c r="C606" s="368"/>
      <c r="D606" s="368"/>
      <c r="E606" s="368"/>
      <c r="F606" s="382"/>
      <c r="G606" s="370" t="s">
        <v>376</v>
      </c>
      <c r="H606" s="369"/>
    </row>
    <row r="607" spans="1:8" x14ac:dyDescent="0.3">
      <c r="A607" s="105" t="s">
        <v>377</v>
      </c>
      <c r="B607" s="106"/>
      <c r="C607" s="106"/>
      <c r="D607" s="106"/>
      <c r="E607" s="106"/>
      <c r="F607" s="89"/>
      <c r="G607" s="89"/>
      <c r="H607" s="110" t="s">
        <v>399</v>
      </c>
    </row>
    <row r="608" spans="1:8" x14ac:dyDescent="0.3">
      <c r="A608" s="367" t="s">
        <v>378</v>
      </c>
      <c r="B608" s="368"/>
      <c r="C608" s="368"/>
      <c r="D608" s="368"/>
      <c r="E608" s="368"/>
      <c r="F608" s="382"/>
      <c r="G608" s="104"/>
      <c r="H608" s="108"/>
    </row>
    <row r="609" spans="1:8" x14ac:dyDescent="0.3">
      <c r="A609" s="367" t="s">
        <v>375</v>
      </c>
      <c r="B609" s="368"/>
      <c r="C609" s="368"/>
      <c r="D609" s="368"/>
      <c r="E609" s="368"/>
      <c r="F609" s="382"/>
      <c r="G609" s="370" t="s">
        <v>376</v>
      </c>
      <c r="H609" s="369"/>
    </row>
    <row r="610" spans="1:8" x14ac:dyDescent="0.3">
      <c r="A610" s="364" t="s">
        <v>379</v>
      </c>
      <c r="B610" s="365"/>
      <c r="C610" s="365"/>
      <c r="D610" s="365"/>
      <c r="E610" s="365"/>
      <c r="F610" s="366"/>
      <c r="G610" s="104"/>
      <c r="H610" s="108" t="s">
        <v>399</v>
      </c>
    </row>
    <row r="611" spans="1:8" x14ac:dyDescent="0.3">
      <c r="A611" s="364" t="s">
        <v>380</v>
      </c>
      <c r="B611" s="365"/>
      <c r="C611" s="365"/>
      <c r="D611" s="365"/>
      <c r="E611" s="365"/>
      <c r="F611" s="366"/>
      <c r="G611" s="89"/>
      <c r="H611" s="110" t="s">
        <v>399</v>
      </c>
    </row>
    <row r="612" spans="1:8" x14ac:dyDescent="0.3">
      <c r="A612" s="364" t="s">
        <v>381</v>
      </c>
      <c r="B612" s="365"/>
      <c r="C612" s="365"/>
      <c r="D612" s="365"/>
      <c r="E612" s="365"/>
      <c r="F612" s="365"/>
      <c r="G612" s="89"/>
      <c r="H612" s="110" t="s">
        <v>394</v>
      </c>
    </row>
    <row r="613" spans="1:8" x14ac:dyDescent="0.3">
      <c r="A613" s="364" t="s">
        <v>382</v>
      </c>
      <c r="B613" s="365"/>
      <c r="C613" s="365"/>
      <c r="D613" s="365"/>
      <c r="E613" s="365"/>
      <c r="F613" s="365"/>
      <c r="G613" s="89"/>
      <c r="H613" s="110" t="s">
        <v>394</v>
      </c>
    </row>
    <row r="614" spans="1:8" x14ac:dyDescent="0.3">
      <c r="A614" s="367" t="s">
        <v>383</v>
      </c>
      <c r="B614" s="368"/>
      <c r="C614" s="368"/>
      <c r="D614" s="368"/>
      <c r="E614" s="368"/>
      <c r="F614" s="368"/>
      <c r="G614" s="368"/>
      <c r="H614" s="369"/>
    </row>
    <row r="615" spans="1:8" x14ac:dyDescent="0.3">
      <c r="A615" s="367" t="s">
        <v>375</v>
      </c>
      <c r="B615" s="368"/>
      <c r="C615" s="368"/>
      <c r="D615" s="368"/>
      <c r="E615" s="368"/>
      <c r="F615" s="368"/>
      <c r="G615" s="368"/>
      <c r="H615" s="369"/>
    </row>
    <row r="616" spans="1:8" x14ac:dyDescent="0.3">
      <c r="A616" s="105" t="s">
        <v>384</v>
      </c>
      <c r="B616" s="370" t="s">
        <v>436</v>
      </c>
      <c r="C616" s="368"/>
      <c r="D616" s="368"/>
      <c r="E616" s="368"/>
      <c r="F616" s="368"/>
      <c r="G616" s="368"/>
      <c r="H616" s="369"/>
    </row>
    <row r="617" spans="1:8" x14ac:dyDescent="0.3">
      <c r="A617" s="98" t="s">
        <v>385</v>
      </c>
      <c r="B617" s="371"/>
      <c r="C617" s="372"/>
      <c r="D617" s="372"/>
      <c r="E617" s="372"/>
      <c r="F617" s="372"/>
      <c r="G617" s="372"/>
      <c r="H617" s="373"/>
    </row>
    <row r="618" spans="1:8" x14ac:dyDescent="0.3">
      <c r="A618" s="374" t="s">
        <v>386</v>
      </c>
      <c r="B618" s="375"/>
      <c r="C618" s="375"/>
      <c r="D618" s="375"/>
      <c r="E618" s="111"/>
      <c r="F618" s="112"/>
      <c r="G618" s="104" t="s">
        <v>387</v>
      </c>
      <c r="H618" s="113"/>
    </row>
    <row r="619" spans="1:8" x14ac:dyDescent="0.3">
      <c r="A619" s="114" t="s">
        <v>388</v>
      </c>
      <c r="B619" s="104" t="s">
        <v>19</v>
      </c>
      <c r="C619" s="104" t="s">
        <v>388</v>
      </c>
      <c r="D619" s="104" t="s">
        <v>19</v>
      </c>
      <c r="E619" s="115"/>
      <c r="F619" s="375" t="s">
        <v>389</v>
      </c>
      <c r="G619" s="375"/>
      <c r="H619" s="116" t="s">
        <v>19</v>
      </c>
    </row>
    <row r="620" spans="1:8" x14ac:dyDescent="0.3">
      <c r="A620" s="85" t="s">
        <v>390</v>
      </c>
      <c r="B620" s="88" t="s">
        <v>391</v>
      </c>
      <c r="C620" s="88" t="s">
        <v>392</v>
      </c>
      <c r="D620" s="88" t="s">
        <v>393</v>
      </c>
      <c r="E620" s="115"/>
      <c r="F620" s="361">
        <v>3</v>
      </c>
      <c r="G620" s="361"/>
      <c r="H620" s="109" t="s">
        <v>394</v>
      </c>
    </row>
    <row r="621" spans="1:8" x14ac:dyDescent="0.3">
      <c r="A621" s="85" t="s">
        <v>395</v>
      </c>
      <c r="B621" s="88" t="s">
        <v>396</v>
      </c>
      <c r="C621" s="88" t="s">
        <v>397</v>
      </c>
      <c r="D621" s="88" t="s">
        <v>398</v>
      </c>
      <c r="E621" s="115"/>
      <c r="F621" s="361">
        <v>2</v>
      </c>
      <c r="G621" s="361"/>
      <c r="H621" s="109" t="s">
        <v>399</v>
      </c>
    </row>
    <row r="622" spans="1:8" x14ac:dyDescent="0.3">
      <c r="A622" s="85" t="s">
        <v>400</v>
      </c>
      <c r="B622" s="88" t="s">
        <v>401</v>
      </c>
      <c r="C622" s="88" t="s">
        <v>402</v>
      </c>
      <c r="D622" s="88" t="s">
        <v>403</v>
      </c>
      <c r="E622" s="115"/>
      <c r="F622" s="361">
        <v>1</v>
      </c>
      <c r="G622" s="361"/>
      <c r="H622" s="109" t="s">
        <v>404</v>
      </c>
    </row>
    <row r="623" spans="1:8" x14ac:dyDescent="0.3">
      <c r="A623" s="85" t="s">
        <v>405</v>
      </c>
      <c r="B623" s="88" t="s">
        <v>406</v>
      </c>
      <c r="C623" s="88" t="s">
        <v>407</v>
      </c>
      <c r="D623" s="88" t="s">
        <v>408</v>
      </c>
      <c r="E623" s="117"/>
      <c r="F623" s="362"/>
      <c r="G623" s="363"/>
      <c r="H623" s="118"/>
    </row>
    <row r="624" spans="1:8" ht="58.5" customHeight="1" thickBot="1" x14ac:dyDescent="0.35">
      <c r="A624" s="384" t="s">
        <v>443</v>
      </c>
      <c r="B624" s="385"/>
      <c r="C624" s="386" t="s">
        <v>32</v>
      </c>
      <c r="D624" s="387"/>
      <c r="E624" s="387"/>
      <c r="F624" s="387"/>
      <c r="G624" s="386" t="s">
        <v>16</v>
      </c>
      <c r="H624" s="388"/>
    </row>
    <row r="625" spans="1:8" ht="21" thickBot="1" x14ac:dyDescent="0.35"/>
    <row r="626" spans="1:8" x14ac:dyDescent="0.3">
      <c r="A626" s="376" t="s">
        <v>0</v>
      </c>
      <c r="B626" s="377"/>
      <c r="C626" s="377"/>
      <c r="D626" s="377"/>
      <c r="E626" s="377"/>
      <c r="F626" s="377"/>
      <c r="G626" s="377"/>
      <c r="H626" s="378"/>
    </row>
    <row r="627" spans="1:8" x14ac:dyDescent="0.3">
      <c r="A627" s="383" t="s">
        <v>1</v>
      </c>
      <c r="B627" s="380"/>
      <c r="C627" s="380"/>
      <c r="D627" s="380"/>
      <c r="E627" s="380"/>
      <c r="F627" s="380"/>
      <c r="G627" s="380"/>
      <c r="H627" s="381"/>
    </row>
    <row r="628" spans="1:8" x14ac:dyDescent="0.3">
      <c r="A628" s="383" t="s">
        <v>2</v>
      </c>
      <c r="B628" s="380"/>
      <c r="C628" s="380"/>
      <c r="D628" s="380"/>
      <c r="E628" s="380"/>
      <c r="F628" s="380"/>
      <c r="G628" s="380"/>
      <c r="H628" s="381"/>
    </row>
    <row r="629" spans="1:8" x14ac:dyDescent="0.3">
      <c r="A629" s="383" t="s">
        <v>23</v>
      </c>
      <c r="B629" s="380"/>
      <c r="C629" s="380"/>
      <c r="D629" s="380"/>
      <c r="E629" s="380"/>
      <c r="F629" s="380"/>
      <c r="G629" s="380"/>
      <c r="H629" s="381"/>
    </row>
    <row r="630" spans="1:8" x14ac:dyDescent="0.3">
      <c r="A630" s="383" t="s">
        <v>411</v>
      </c>
      <c r="B630" s="380"/>
      <c r="C630" s="380"/>
      <c r="D630" s="380"/>
      <c r="E630" s="380"/>
      <c r="F630" s="380"/>
      <c r="G630" s="380"/>
      <c r="H630" s="381"/>
    </row>
    <row r="631" spans="1:8" x14ac:dyDescent="0.3">
      <c r="A631" s="77" t="s">
        <v>3</v>
      </c>
      <c r="C631" s="356" t="s">
        <v>441</v>
      </c>
      <c r="D631" s="356"/>
      <c r="E631" s="78"/>
      <c r="F631" s="79"/>
      <c r="G631" s="79"/>
      <c r="H631" s="80"/>
    </row>
    <row r="632" spans="1:8" x14ac:dyDescent="0.3">
      <c r="A632" s="77" t="s">
        <v>4</v>
      </c>
      <c r="C632" s="357" t="s">
        <v>79</v>
      </c>
      <c r="D632" s="358"/>
      <c r="E632" s="81" t="s">
        <v>24</v>
      </c>
      <c r="F632" s="81"/>
      <c r="G632" s="353">
        <v>14</v>
      </c>
      <c r="H632" s="353"/>
    </row>
    <row r="633" spans="1:8" x14ac:dyDescent="0.3">
      <c r="A633" s="77" t="s">
        <v>5</v>
      </c>
      <c r="C633" s="357" t="s">
        <v>134</v>
      </c>
      <c r="D633" s="358"/>
      <c r="E633" s="78"/>
      <c r="F633" s="78"/>
      <c r="G633" s="354"/>
      <c r="H633" s="354"/>
    </row>
    <row r="634" spans="1:8" x14ac:dyDescent="0.3">
      <c r="A634" s="77" t="s">
        <v>17</v>
      </c>
      <c r="B634" s="78"/>
      <c r="C634" s="410" t="s">
        <v>278</v>
      </c>
      <c r="D634" s="410"/>
      <c r="E634" s="78" t="s">
        <v>31</v>
      </c>
      <c r="F634" s="78"/>
      <c r="G634" s="351" t="s">
        <v>279</v>
      </c>
      <c r="H634" s="352"/>
    </row>
    <row r="635" spans="1:8" x14ac:dyDescent="0.3">
      <c r="A635" s="374" t="s">
        <v>6</v>
      </c>
      <c r="B635" s="375"/>
      <c r="C635" s="375"/>
      <c r="D635" s="375"/>
      <c r="E635" s="375"/>
      <c r="F635" s="375"/>
      <c r="G635" s="375"/>
      <c r="H635" s="406"/>
    </row>
    <row r="636" spans="1:8" x14ac:dyDescent="0.3">
      <c r="A636" s="367" t="s">
        <v>7</v>
      </c>
      <c r="B636" s="368"/>
      <c r="C636" s="368"/>
      <c r="D636" s="368"/>
      <c r="E636" s="368"/>
      <c r="F636" s="368"/>
      <c r="G636" s="368"/>
      <c r="H636" s="369"/>
    </row>
    <row r="637" spans="1:8" ht="15" customHeight="1" x14ac:dyDescent="0.3">
      <c r="A637" s="407" t="s">
        <v>8</v>
      </c>
      <c r="B637" s="408" t="s">
        <v>9</v>
      </c>
      <c r="C637" s="389" t="s">
        <v>27</v>
      </c>
      <c r="D637" s="389" t="s">
        <v>26</v>
      </c>
      <c r="E637" s="389" t="s">
        <v>28</v>
      </c>
      <c r="F637" s="392" t="s">
        <v>29</v>
      </c>
      <c r="G637" s="389" t="s">
        <v>30</v>
      </c>
      <c r="H637" s="396" t="s">
        <v>19</v>
      </c>
    </row>
    <row r="638" spans="1:8" ht="15" customHeight="1" x14ac:dyDescent="0.3">
      <c r="A638" s="407"/>
      <c r="B638" s="408"/>
      <c r="C638" s="390"/>
      <c r="D638" s="390"/>
      <c r="E638" s="390"/>
      <c r="F638" s="393"/>
      <c r="G638" s="390"/>
      <c r="H638" s="397"/>
    </row>
    <row r="639" spans="1:8" ht="22.5" customHeight="1" x14ac:dyDescent="0.3">
      <c r="A639" s="407"/>
      <c r="B639" s="408"/>
      <c r="C639" s="391"/>
      <c r="D639" s="391"/>
      <c r="E639" s="391"/>
      <c r="F639" s="394"/>
      <c r="G639" s="391"/>
      <c r="H639" s="398"/>
    </row>
    <row r="640" spans="1:8" x14ac:dyDescent="0.3">
      <c r="A640" s="85">
        <v>1</v>
      </c>
      <c r="B640" s="86" t="s">
        <v>11</v>
      </c>
      <c r="C640" s="89">
        <v>4</v>
      </c>
      <c r="D640" s="88">
        <v>3</v>
      </c>
      <c r="E640" s="88">
        <v>4</v>
      </c>
      <c r="F640" s="89">
        <v>36.5</v>
      </c>
      <c r="G640" s="89">
        <f>SUM(C640:F640)</f>
        <v>47.5</v>
      </c>
      <c r="H640" s="90" t="str">
        <f>IF(G640&gt;=91,"A1",IF(G640&gt;=81,"A2",IF(G640&gt;=71,"B1",IF(G640&gt;=61,"B2",IF(G640&gt;=51,"C1",IF(G640&gt;=41,"C2",IF(G640&gt;=33,"D","E")))))))</f>
        <v>C2</v>
      </c>
    </row>
    <row r="641" spans="1:8" x14ac:dyDescent="0.3">
      <c r="A641" s="85">
        <v>2</v>
      </c>
      <c r="B641" s="86" t="s">
        <v>12</v>
      </c>
      <c r="C641" s="89">
        <v>8</v>
      </c>
      <c r="D641" s="88">
        <v>4</v>
      </c>
      <c r="E641" s="88">
        <v>3</v>
      </c>
      <c r="F641" s="88" t="s">
        <v>372</v>
      </c>
      <c r="G641" s="89">
        <f>SUM(C641:F641)</f>
        <v>15</v>
      </c>
      <c r="H641" s="90" t="str">
        <f t="shared" ref="H641:H644" si="39">IF(G641&gt;=91,"A1",IF(G641&gt;=81,"A2",IF(G641&gt;=71,"B1",IF(G641&gt;=61,"B2",IF(G641&gt;=51,"C1",IF(G641&gt;=41,"C2",IF(G641&gt;=33,"D","E")))))))</f>
        <v>E</v>
      </c>
    </row>
    <row r="642" spans="1:8" x14ac:dyDescent="0.3">
      <c r="A642" s="85">
        <v>3</v>
      </c>
      <c r="B642" s="86" t="s">
        <v>13</v>
      </c>
      <c r="C642" s="88">
        <v>3.5</v>
      </c>
      <c r="D642" s="88">
        <v>2.5</v>
      </c>
      <c r="E642" s="88">
        <v>3</v>
      </c>
      <c r="F642" s="88" t="s">
        <v>372</v>
      </c>
      <c r="G642" s="89">
        <f t="shared" ref="G642:G644" si="40">SUM(C642:F642)</f>
        <v>9</v>
      </c>
      <c r="H642" s="90" t="str">
        <f t="shared" si="39"/>
        <v>E</v>
      </c>
    </row>
    <row r="643" spans="1:8" x14ac:dyDescent="0.3">
      <c r="A643" s="85">
        <v>4</v>
      </c>
      <c r="B643" s="86" t="s">
        <v>22</v>
      </c>
      <c r="C643" s="88">
        <v>6</v>
      </c>
      <c r="D643" s="88">
        <v>3.5</v>
      </c>
      <c r="E643" s="88">
        <v>4</v>
      </c>
      <c r="F643" s="88">
        <v>32.5</v>
      </c>
      <c r="G643" s="89">
        <f t="shared" si="40"/>
        <v>46</v>
      </c>
      <c r="H643" s="90" t="str">
        <f t="shared" si="39"/>
        <v>C2</v>
      </c>
    </row>
    <row r="644" spans="1:8" x14ac:dyDescent="0.3">
      <c r="A644" s="85">
        <v>5</v>
      </c>
      <c r="B644" s="86" t="s">
        <v>25</v>
      </c>
      <c r="C644" s="88">
        <v>6</v>
      </c>
      <c r="D644" s="88">
        <v>3</v>
      </c>
      <c r="E644" s="88">
        <v>3</v>
      </c>
      <c r="F644" s="88">
        <v>18.5</v>
      </c>
      <c r="G644" s="89">
        <f t="shared" si="40"/>
        <v>30.5</v>
      </c>
      <c r="H644" s="90" t="str">
        <f t="shared" si="39"/>
        <v>E</v>
      </c>
    </row>
    <row r="645" spans="1:8" x14ac:dyDescent="0.3">
      <c r="A645" s="85">
        <v>6</v>
      </c>
      <c r="B645" s="92" t="s">
        <v>419</v>
      </c>
      <c r="C645" s="93"/>
      <c r="D645" s="93"/>
      <c r="E645" s="93"/>
      <c r="F645" s="88"/>
      <c r="G645" s="88">
        <v>39</v>
      </c>
      <c r="H645" s="90"/>
    </row>
    <row r="646" spans="1:8" x14ac:dyDescent="0.3">
      <c r="A646" s="85">
        <v>7</v>
      </c>
      <c r="B646" s="86" t="s">
        <v>20</v>
      </c>
      <c r="C646" s="94"/>
      <c r="D646" s="94"/>
      <c r="E646" s="94"/>
      <c r="F646" s="95"/>
      <c r="G646" s="89" t="s">
        <v>415</v>
      </c>
      <c r="H646" s="90"/>
    </row>
    <row r="647" spans="1:8" x14ac:dyDescent="0.3">
      <c r="A647" s="85">
        <v>8</v>
      </c>
      <c r="B647" s="86" t="s">
        <v>21</v>
      </c>
      <c r="C647" s="96"/>
      <c r="D647" s="96"/>
      <c r="E647" s="96"/>
      <c r="F647" s="97"/>
      <c r="G647" s="89">
        <v>46.5</v>
      </c>
      <c r="H647" s="90"/>
    </row>
    <row r="648" spans="1:8" x14ac:dyDescent="0.3">
      <c r="A648" s="85">
        <v>9</v>
      </c>
      <c r="B648" s="86" t="s">
        <v>442</v>
      </c>
      <c r="C648" s="96"/>
      <c r="D648" s="96"/>
      <c r="E648" s="96"/>
      <c r="F648" s="97"/>
      <c r="G648" s="89">
        <v>16.5</v>
      </c>
      <c r="H648" s="90"/>
    </row>
    <row r="649" spans="1:8" x14ac:dyDescent="0.3">
      <c r="A649" s="98" t="s">
        <v>10</v>
      </c>
      <c r="B649" s="99"/>
      <c r="C649" s="100"/>
      <c r="D649" s="100"/>
      <c r="E649" s="100"/>
      <c r="F649" s="101"/>
      <c r="G649" s="102">
        <f>SUM(G640:G645)</f>
        <v>187</v>
      </c>
      <c r="H649" s="103"/>
    </row>
    <row r="650" spans="1:8" x14ac:dyDescent="0.3">
      <c r="A650" s="98" t="s">
        <v>14</v>
      </c>
      <c r="B650" s="99"/>
      <c r="C650" s="100"/>
      <c r="D650" s="100"/>
      <c r="E650" s="100"/>
      <c r="F650" s="101"/>
      <c r="G650" s="104">
        <f>G649/550*100</f>
        <v>34</v>
      </c>
      <c r="H650" s="103" t="str">
        <f t="shared" ref="H650" si="41">IF(G650&gt;=91,"A1",IF(G650&gt;=81,"A2",IF(G650&gt;=71,"B1",IF(G650&gt;=61,"B2",IF(G650&gt;=51,"C1",IF(G650&gt;=41,"C2",IF(G650&gt;=33,"D","E")))))))</f>
        <v>D</v>
      </c>
    </row>
    <row r="651" spans="1:8" x14ac:dyDescent="0.3">
      <c r="A651" s="400" t="s">
        <v>59</v>
      </c>
      <c r="B651" s="401"/>
      <c r="C651" s="401"/>
      <c r="D651" s="401"/>
      <c r="E651" s="401"/>
      <c r="F651" s="401"/>
      <c r="G651" s="401"/>
      <c r="H651" s="402"/>
    </row>
    <row r="652" spans="1:8" x14ac:dyDescent="0.3">
      <c r="A652" s="403" t="s">
        <v>373</v>
      </c>
      <c r="B652" s="404"/>
      <c r="C652" s="404"/>
      <c r="D652" s="404"/>
      <c r="E652" s="404"/>
      <c r="F652" s="404"/>
      <c r="G652" s="404"/>
      <c r="H652" s="405"/>
    </row>
    <row r="653" spans="1:8" x14ac:dyDescent="0.3">
      <c r="A653" s="367" t="s">
        <v>374</v>
      </c>
      <c r="B653" s="368"/>
      <c r="C653" s="368"/>
      <c r="D653" s="368"/>
      <c r="E653" s="368"/>
      <c r="F653" s="368"/>
      <c r="G653" s="368"/>
      <c r="H653" s="369"/>
    </row>
    <row r="654" spans="1:8" x14ac:dyDescent="0.3">
      <c r="A654" s="367" t="s">
        <v>375</v>
      </c>
      <c r="B654" s="368"/>
      <c r="C654" s="368"/>
      <c r="D654" s="368"/>
      <c r="E654" s="368"/>
      <c r="F654" s="382"/>
      <c r="G654" s="370" t="s">
        <v>376</v>
      </c>
      <c r="H654" s="369"/>
    </row>
    <row r="655" spans="1:8" x14ac:dyDescent="0.3">
      <c r="A655" s="105" t="s">
        <v>377</v>
      </c>
      <c r="B655" s="106"/>
      <c r="C655" s="106"/>
      <c r="D655" s="106"/>
      <c r="E655" s="106"/>
      <c r="F655" s="89"/>
      <c r="G655" s="89"/>
      <c r="H655" s="110" t="s">
        <v>399</v>
      </c>
    </row>
    <row r="656" spans="1:8" x14ac:dyDescent="0.3">
      <c r="A656" s="367" t="s">
        <v>378</v>
      </c>
      <c r="B656" s="368"/>
      <c r="C656" s="368"/>
      <c r="D656" s="368"/>
      <c r="E656" s="368"/>
      <c r="F656" s="382"/>
      <c r="G656" s="104"/>
      <c r="H656" s="108"/>
    </row>
    <row r="657" spans="1:8" x14ac:dyDescent="0.3">
      <c r="A657" s="367" t="s">
        <v>375</v>
      </c>
      <c r="B657" s="368"/>
      <c r="C657" s="368"/>
      <c r="D657" s="368"/>
      <c r="E657" s="368"/>
      <c r="F657" s="382"/>
      <c r="G657" s="370" t="s">
        <v>376</v>
      </c>
      <c r="H657" s="369"/>
    </row>
    <row r="658" spans="1:8" x14ac:dyDescent="0.3">
      <c r="A658" s="364" t="s">
        <v>379</v>
      </c>
      <c r="B658" s="365"/>
      <c r="C658" s="365"/>
      <c r="D658" s="365"/>
      <c r="E658" s="365"/>
      <c r="F658" s="366"/>
      <c r="G658" s="104"/>
      <c r="H658" s="108" t="s">
        <v>399</v>
      </c>
    </row>
    <row r="659" spans="1:8" x14ac:dyDescent="0.3">
      <c r="A659" s="364" t="s">
        <v>380</v>
      </c>
      <c r="B659" s="365"/>
      <c r="C659" s="365"/>
      <c r="D659" s="365"/>
      <c r="E659" s="365"/>
      <c r="F659" s="366"/>
      <c r="G659" s="89"/>
      <c r="H659" s="110" t="s">
        <v>399</v>
      </c>
    </row>
    <row r="660" spans="1:8" x14ac:dyDescent="0.3">
      <c r="A660" s="364" t="s">
        <v>381</v>
      </c>
      <c r="B660" s="365"/>
      <c r="C660" s="365"/>
      <c r="D660" s="365"/>
      <c r="E660" s="365"/>
      <c r="F660" s="365"/>
      <c r="G660" s="89"/>
      <c r="H660" s="110" t="s">
        <v>394</v>
      </c>
    </row>
    <row r="661" spans="1:8" x14ac:dyDescent="0.3">
      <c r="A661" s="364" t="s">
        <v>382</v>
      </c>
      <c r="B661" s="365"/>
      <c r="C661" s="365"/>
      <c r="D661" s="365"/>
      <c r="E661" s="365"/>
      <c r="F661" s="365"/>
      <c r="G661" s="89"/>
      <c r="H661" s="110" t="s">
        <v>394</v>
      </c>
    </row>
    <row r="662" spans="1:8" x14ac:dyDescent="0.3">
      <c r="A662" s="367" t="s">
        <v>383</v>
      </c>
      <c r="B662" s="368"/>
      <c r="C662" s="368"/>
      <c r="D662" s="368"/>
      <c r="E662" s="368"/>
      <c r="F662" s="368"/>
      <c r="G662" s="368"/>
      <c r="H662" s="369"/>
    </row>
    <row r="663" spans="1:8" x14ac:dyDescent="0.3">
      <c r="A663" s="367" t="s">
        <v>375</v>
      </c>
      <c r="B663" s="368"/>
      <c r="C663" s="368"/>
      <c r="D663" s="368"/>
      <c r="E663" s="368"/>
      <c r="F663" s="368"/>
      <c r="G663" s="368"/>
      <c r="H663" s="369"/>
    </row>
    <row r="664" spans="1:8" x14ac:dyDescent="0.3">
      <c r="A664" s="105" t="s">
        <v>384</v>
      </c>
      <c r="B664" s="370" t="s">
        <v>427</v>
      </c>
      <c r="C664" s="368"/>
      <c r="D664" s="368"/>
      <c r="E664" s="368"/>
      <c r="F664" s="368"/>
      <c r="G664" s="368"/>
      <c r="H664" s="369"/>
    </row>
    <row r="665" spans="1:8" x14ac:dyDescent="0.3">
      <c r="A665" s="98" t="s">
        <v>385</v>
      </c>
      <c r="B665" s="371"/>
      <c r="C665" s="372"/>
      <c r="D665" s="372"/>
      <c r="E665" s="372"/>
      <c r="F665" s="372"/>
      <c r="G665" s="372"/>
      <c r="H665" s="373"/>
    </row>
    <row r="666" spans="1:8" x14ac:dyDescent="0.3">
      <c r="A666" s="374" t="s">
        <v>386</v>
      </c>
      <c r="B666" s="375"/>
      <c r="C666" s="375"/>
      <c r="D666" s="375"/>
      <c r="E666" s="111"/>
      <c r="F666" s="112"/>
      <c r="G666" s="104" t="s">
        <v>387</v>
      </c>
      <c r="H666" s="113"/>
    </row>
    <row r="667" spans="1:8" x14ac:dyDescent="0.3">
      <c r="A667" s="114" t="s">
        <v>388</v>
      </c>
      <c r="B667" s="104" t="s">
        <v>19</v>
      </c>
      <c r="C667" s="104" t="s">
        <v>388</v>
      </c>
      <c r="D667" s="104" t="s">
        <v>19</v>
      </c>
      <c r="E667" s="115"/>
      <c r="F667" s="375" t="s">
        <v>389</v>
      </c>
      <c r="G667" s="375"/>
      <c r="H667" s="116" t="s">
        <v>19</v>
      </c>
    </row>
    <row r="668" spans="1:8" x14ac:dyDescent="0.3">
      <c r="A668" s="85" t="s">
        <v>390</v>
      </c>
      <c r="B668" s="88" t="s">
        <v>391</v>
      </c>
      <c r="C668" s="88" t="s">
        <v>392</v>
      </c>
      <c r="D668" s="88" t="s">
        <v>393</v>
      </c>
      <c r="E668" s="115"/>
      <c r="F668" s="361">
        <v>3</v>
      </c>
      <c r="G668" s="361"/>
      <c r="H668" s="109" t="s">
        <v>394</v>
      </c>
    </row>
    <row r="669" spans="1:8" x14ac:dyDescent="0.3">
      <c r="A669" s="85" t="s">
        <v>395</v>
      </c>
      <c r="B669" s="88" t="s">
        <v>396</v>
      </c>
      <c r="C669" s="88" t="s">
        <v>397</v>
      </c>
      <c r="D669" s="88" t="s">
        <v>398</v>
      </c>
      <c r="E669" s="115"/>
      <c r="F669" s="361">
        <v>2</v>
      </c>
      <c r="G669" s="361"/>
      <c r="H669" s="109" t="s">
        <v>399</v>
      </c>
    </row>
    <row r="670" spans="1:8" x14ac:dyDescent="0.3">
      <c r="A670" s="85" t="s">
        <v>400</v>
      </c>
      <c r="B670" s="88" t="s">
        <v>401</v>
      </c>
      <c r="C670" s="88" t="s">
        <v>402</v>
      </c>
      <c r="D670" s="88" t="s">
        <v>403</v>
      </c>
      <c r="E670" s="115"/>
      <c r="F670" s="361">
        <v>1</v>
      </c>
      <c r="G670" s="361"/>
      <c r="H670" s="109" t="s">
        <v>404</v>
      </c>
    </row>
    <row r="671" spans="1:8" x14ac:dyDescent="0.3">
      <c r="A671" s="85" t="s">
        <v>405</v>
      </c>
      <c r="B671" s="88" t="s">
        <v>406</v>
      </c>
      <c r="C671" s="88" t="s">
        <v>407</v>
      </c>
      <c r="D671" s="88" t="s">
        <v>408</v>
      </c>
      <c r="E671" s="117"/>
      <c r="F671" s="362"/>
      <c r="G671" s="363"/>
      <c r="H671" s="118"/>
    </row>
    <row r="672" spans="1:8" ht="58.5" customHeight="1" thickBot="1" x14ac:dyDescent="0.35">
      <c r="A672" s="384" t="s">
        <v>443</v>
      </c>
      <c r="B672" s="385"/>
      <c r="C672" s="386" t="s">
        <v>32</v>
      </c>
      <c r="D672" s="387"/>
      <c r="E672" s="387"/>
      <c r="F672" s="387"/>
      <c r="G672" s="386" t="s">
        <v>16</v>
      </c>
      <c r="H672" s="388"/>
    </row>
    <row r="673" spans="1:8" ht="21" thickBot="1" x14ac:dyDescent="0.35"/>
    <row r="674" spans="1:8" x14ac:dyDescent="0.3">
      <c r="A674" s="376" t="s">
        <v>0</v>
      </c>
      <c r="B674" s="377"/>
      <c r="C674" s="377"/>
      <c r="D674" s="377"/>
      <c r="E674" s="377"/>
      <c r="F674" s="377"/>
      <c r="G674" s="377"/>
      <c r="H674" s="378"/>
    </row>
    <row r="675" spans="1:8" x14ac:dyDescent="0.3">
      <c r="A675" s="383" t="s">
        <v>1</v>
      </c>
      <c r="B675" s="380"/>
      <c r="C675" s="380"/>
      <c r="D675" s="380"/>
      <c r="E675" s="380"/>
      <c r="F675" s="380"/>
      <c r="G675" s="380"/>
      <c r="H675" s="381"/>
    </row>
    <row r="676" spans="1:8" x14ac:dyDescent="0.3">
      <c r="A676" s="383" t="s">
        <v>2</v>
      </c>
      <c r="B676" s="380"/>
      <c r="C676" s="380"/>
      <c r="D676" s="380"/>
      <c r="E676" s="380"/>
      <c r="F676" s="380"/>
      <c r="G676" s="380"/>
      <c r="H676" s="381"/>
    </row>
    <row r="677" spans="1:8" x14ac:dyDescent="0.3">
      <c r="A677" s="383" t="s">
        <v>23</v>
      </c>
      <c r="B677" s="380"/>
      <c r="C677" s="380"/>
      <c r="D677" s="380"/>
      <c r="E677" s="380"/>
      <c r="F677" s="380"/>
      <c r="G677" s="380"/>
      <c r="H677" s="381"/>
    </row>
    <row r="678" spans="1:8" x14ac:dyDescent="0.3">
      <c r="A678" s="383" t="s">
        <v>411</v>
      </c>
      <c r="B678" s="380"/>
      <c r="C678" s="380"/>
      <c r="D678" s="380"/>
      <c r="E678" s="380"/>
      <c r="F678" s="380"/>
      <c r="G678" s="380"/>
      <c r="H678" s="381"/>
    </row>
    <row r="679" spans="1:8" x14ac:dyDescent="0.3">
      <c r="A679" s="77" t="s">
        <v>3</v>
      </c>
      <c r="C679" s="356" t="s">
        <v>441</v>
      </c>
      <c r="D679" s="356"/>
      <c r="E679" s="78"/>
      <c r="F679" s="79"/>
      <c r="G679" s="79"/>
      <c r="H679" s="80"/>
    </row>
    <row r="680" spans="1:8" x14ac:dyDescent="0.3">
      <c r="A680" s="77" t="s">
        <v>4</v>
      </c>
      <c r="C680" s="357" t="s">
        <v>80</v>
      </c>
      <c r="D680" s="358"/>
      <c r="E680" s="81" t="s">
        <v>24</v>
      </c>
      <c r="F680" s="81"/>
      <c r="G680" s="353">
        <v>15</v>
      </c>
      <c r="H680" s="353"/>
    </row>
    <row r="681" spans="1:8" x14ac:dyDescent="0.3">
      <c r="A681" s="77" t="s">
        <v>5</v>
      </c>
      <c r="C681" s="357" t="s">
        <v>137</v>
      </c>
      <c r="D681" s="358"/>
      <c r="E681" s="78"/>
      <c r="F681" s="78"/>
      <c r="G681" s="354"/>
      <c r="H681" s="354"/>
    </row>
    <row r="682" spans="1:8" x14ac:dyDescent="0.3">
      <c r="A682" s="77" t="s">
        <v>17</v>
      </c>
      <c r="B682" s="78"/>
      <c r="C682" s="399" t="s">
        <v>283</v>
      </c>
      <c r="D682" s="399"/>
      <c r="E682" s="78" t="s">
        <v>31</v>
      </c>
      <c r="F682" s="78"/>
      <c r="G682" s="351" t="s">
        <v>285</v>
      </c>
      <c r="H682" s="352"/>
    </row>
    <row r="683" spans="1:8" x14ac:dyDescent="0.3">
      <c r="A683" s="374" t="s">
        <v>6</v>
      </c>
      <c r="B683" s="375"/>
      <c r="C683" s="375"/>
      <c r="D683" s="375"/>
      <c r="E683" s="375"/>
      <c r="F683" s="375"/>
      <c r="G683" s="375"/>
      <c r="H683" s="406"/>
    </row>
    <row r="684" spans="1:8" x14ac:dyDescent="0.3">
      <c r="A684" s="367" t="s">
        <v>7</v>
      </c>
      <c r="B684" s="368"/>
      <c r="C684" s="368"/>
      <c r="D684" s="368"/>
      <c r="E684" s="368"/>
      <c r="F684" s="368"/>
      <c r="G684" s="368"/>
      <c r="H684" s="369"/>
    </row>
    <row r="685" spans="1:8" ht="15" customHeight="1" x14ac:dyDescent="0.3">
      <c r="A685" s="407" t="s">
        <v>8</v>
      </c>
      <c r="B685" s="408" t="s">
        <v>9</v>
      </c>
      <c r="C685" s="389" t="s">
        <v>27</v>
      </c>
      <c r="D685" s="389" t="s">
        <v>26</v>
      </c>
      <c r="E685" s="389" t="s">
        <v>28</v>
      </c>
      <c r="F685" s="392" t="s">
        <v>29</v>
      </c>
      <c r="G685" s="389" t="s">
        <v>30</v>
      </c>
      <c r="H685" s="396" t="s">
        <v>19</v>
      </c>
    </row>
    <row r="686" spans="1:8" ht="15" customHeight="1" x14ac:dyDescent="0.3">
      <c r="A686" s="407"/>
      <c r="B686" s="408"/>
      <c r="C686" s="390"/>
      <c r="D686" s="390"/>
      <c r="E686" s="390"/>
      <c r="F686" s="393"/>
      <c r="G686" s="390"/>
      <c r="H686" s="397"/>
    </row>
    <row r="687" spans="1:8" ht="34.5" customHeight="1" x14ac:dyDescent="0.3">
      <c r="A687" s="407"/>
      <c r="B687" s="408"/>
      <c r="C687" s="391"/>
      <c r="D687" s="391"/>
      <c r="E687" s="391"/>
      <c r="F687" s="394"/>
      <c r="G687" s="391"/>
      <c r="H687" s="398"/>
    </row>
    <row r="688" spans="1:8" x14ac:dyDescent="0.3">
      <c r="A688" s="85">
        <v>1</v>
      </c>
      <c r="B688" s="86" t="s">
        <v>11</v>
      </c>
      <c r="C688" s="89">
        <v>5.25</v>
      </c>
      <c r="D688" s="88">
        <v>4</v>
      </c>
      <c r="E688" s="88">
        <v>4</v>
      </c>
      <c r="F688" s="89">
        <v>57</v>
      </c>
      <c r="G688" s="89">
        <f>SUM(C688:F688)</f>
        <v>70.25</v>
      </c>
      <c r="H688" s="90" t="str">
        <f>IF(G688&gt;=91,"A1",IF(G688&gt;=81,"A2",IF(G688&gt;=71,"B1",IF(G688&gt;=61,"B2",IF(G688&gt;=51,"C1",IF(G688&gt;=41,"C2",IF(G688&gt;=33,"D","E")))))))</f>
        <v>B2</v>
      </c>
    </row>
    <row r="689" spans="1:8" x14ac:dyDescent="0.3">
      <c r="A689" s="85">
        <v>2</v>
      </c>
      <c r="B689" s="86" t="s">
        <v>12</v>
      </c>
      <c r="C689" s="89">
        <v>8</v>
      </c>
      <c r="D689" s="88">
        <v>4.5</v>
      </c>
      <c r="E689" s="88">
        <v>3</v>
      </c>
      <c r="F689" s="88">
        <v>44</v>
      </c>
      <c r="G689" s="89">
        <f>SUM(C689:F689)</f>
        <v>59.5</v>
      </c>
      <c r="H689" s="90" t="str">
        <f t="shared" ref="H689:H692" si="42">IF(G689&gt;=91,"A1",IF(G689&gt;=81,"A2",IF(G689&gt;=71,"B1",IF(G689&gt;=61,"B2",IF(G689&gt;=51,"C1",IF(G689&gt;=41,"C2",IF(G689&gt;=33,"D","E")))))))</f>
        <v>C1</v>
      </c>
    </row>
    <row r="690" spans="1:8" x14ac:dyDescent="0.3">
      <c r="A690" s="85">
        <v>3</v>
      </c>
      <c r="B690" s="86" t="s">
        <v>13</v>
      </c>
      <c r="C690" s="88">
        <v>10</v>
      </c>
      <c r="D690" s="88">
        <v>4</v>
      </c>
      <c r="E690" s="88">
        <v>4</v>
      </c>
      <c r="F690" s="88">
        <v>54.5</v>
      </c>
      <c r="G690" s="89">
        <f t="shared" ref="G690:G692" si="43">SUM(C690:F690)</f>
        <v>72.5</v>
      </c>
      <c r="H690" s="90" t="str">
        <f t="shared" si="42"/>
        <v>B1</v>
      </c>
    </row>
    <row r="691" spans="1:8" x14ac:dyDescent="0.3">
      <c r="A691" s="85">
        <v>4</v>
      </c>
      <c r="B691" s="86" t="s">
        <v>22</v>
      </c>
      <c r="C691" s="88">
        <v>8.75</v>
      </c>
      <c r="D691" s="88">
        <v>4</v>
      </c>
      <c r="E691" s="88">
        <v>3</v>
      </c>
      <c r="F691" s="88">
        <v>55.5</v>
      </c>
      <c r="G691" s="89">
        <f t="shared" si="43"/>
        <v>71.25</v>
      </c>
      <c r="H691" s="90" t="str">
        <f t="shared" si="42"/>
        <v>B1</v>
      </c>
    </row>
    <row r="692" spans="1:8" x14ac:dyDescent="0.3">
      <c r="A692" s="85">
        <v>5</v>
      </c>
      <c r="B692" s="86" t="s">
        <v>25</v>
      </c>
      <c r="C692" s="88">
        <v>8.25</v>
      </c>
      <c r="D692" s="88">
        <v>3</v>
      </c>
      <c r="E692" s="88">
        <v>3</v>
      </c>
      <c r="F692" s="88">
        <v>49.5</v>
      </c>
      <c r="G692" s="89">
        <f t="shared" si="43"/>
        <v>63.75</v>
      </c>
      <c r="H692" s="90" t="str">
        <f t="shared" si="42"/>
        <v>B2</v>
      </c>
    </row>
    <row r="693" spans="1:8" x14ac:dyDescent="0.3">
      <c r="A693" s="85">
        <v>6</v>
      </c>
      <c r="B693" s="92" t="s">
        <v>419</v>
      </c>
      <c r="C693" s="93"/>
      <c r="D693" s="93"/>
      <c r="E693" s="93"/>
      <c r="F693" s="88"/>
      <c r="G693" s="88">
        <v>39</v>
      </c>
      <c r="H693" s="90"/>
    </row>
    <row r="694" spans="1:8" x14ac:dyDescent="0.3">
      <c r="A694" s="85">
        <v>7</v>
      </c>
      <c r="B694" s="86" t="s">
        <v>20</v>
      </c>
      <c r="C694" s="94"/>
      <c r="D694" s="94"/>
      <c r="E694" s="94"/>
      <c r="F694" s="95"/>
      <c r="G694" s="89">
        <v>50</v>
      </c>
      <c r="H694" s="90"/>
    </row>
    <row r="695" spans="1:8" x14ac:dyDescent="0.3">
      <c r="A695" s="85">
        <v>8</v>
      </c>
      <c r="B695" s="86" t="s">
        <v>21</v>
      </c>
      <c r="C695" s="96"/>
      <c r="D695" s="96"/>
      <c r="E695" s="96"/>
      <c r="F695" s="97"/>
      <c r="G695" s="89">
        <v>38.5</v>
      </c>
      <c r="H695" s="90"/>
    </row>
    <row r="696" spans="1:8" x14ac:dyDescent="0.3">
      <c r="A696" s="85">
        <v>9</v>
      </c>
      <c r="B696" s="86" t="s">
        <v>442</v>
      </c>
      <c r="C696" s="96"/>
      <c r="D696" s="96"/>
      <c r="E696" s="96"/>
      <c r="F696" s="97"/>
      <c r="G696" s="89">
        <v>2</v>
      </c>
      <c r="H696" s="90"/>
    </row>
    <row r="697" spans="1:8" x14ac:dyDescent="0.3">
      <c r="A697" s="98" t="s">
        <v>10</v>
      </c>
      <c r="B697" s="99"/>
      <c r="C697" s="100"/>
      <c r="D697" s="100"/>
      <c r="E697" s="100"/>
      <c r="F697" s="101"/>
      <c r="G697" s="102">
        <f>SUM(G688:G693)</f>
        <v>376.25</v>
      </c>
      <c r="H697" s="103"/>
    </row>
    <row r="698" spans="1:8" x14ac:dyDescent="0.3">
      <c r="A698" s="98" t="s">
        <v>14</v>
      </c>
      <c r="B698" s="99"/>
      <c r="C698" s="100"/>
      <c r="D698" s="100"/>
      <c r="E698" s="100"/>
      <c r="F698" s="101"/>
      <c r="G698" s="104">
        <f>G697/550*100</f>
        <v>68.409090909090907</v>
      </c>
      <c r="H698" s="103" t="str">
        <f t="shared" ref="H698" si="44">IF(G698&gt;=91,"A1",IF(G698&gt;=81,"A2",IF(G698&gt;=71,"B1",IF(G698&gt;=61,"B2",IF(G698&gt;=51,"C1",IF(G698&gt;=41,"C2",IF(G698&gt;=33,"D","E")))))))</f>
        <v>B2</v>
      </c>
    </row>
    <row r="699" spans="1:8" x14ac:dyDescent="0.3">
      <c r="A699" s="400" t="s">
        <v>59</v>
      </c>
      <c r="B699" s="401"/>
      <c r="C699" s="401"/>
      <c r="D699" s="401"/>
      <c r="E699" s="401"/>
      <c r="F699" s="401"/>
      <c r="G699" s="401"/>
      <c r="H699" s="402"/>
    </row>
    <row r="700" spans="1:8" x14ac:dyDescent="0.3">
      <c r="A700" s="403" t="s">
        <v>373</v>
      </c>
      <c r="B700" s="404"/>
      <c r="C700" s="404"/>
      <c r="D700" s="404"/>
      <c r="E700" s="404"/>
      <c r="F700" s="404"/>
      <c r="G700" s="404"/>
      <c r="H700" s="405"/>
    </row>
    <row r="701" spans="1:8" x14ac:dyDescent="0.3">
      <c r="A701" s="367" t="s">
        <v>374</v>
      </c>
      <c r="B701" s="368"/>
      <c r="C701" s="368"/>
      <c r="D701" s="368"/>
      <c r="E701" s="368"/>
      <c r="F701" s="368"/>
      <c r="G701" s="368"/>
      <c r="H701" s="369"/>
    </row>
    <row r="702" spans="1:8" x14ac:dyDescent="0.3">
      <c r="A702" s="367" t="s">
        <v>375</v>
      </c>
      <c r="B702" s="368"/>
      <c r="C702" s="368"/>
      <c r="D702" s="368"/>
      <c r="E702" s="368"/>
      <c r="F702" s="382"/>
      <c r="G702" s="370" t="s">
        <v>376</v>
      </c>
      <c r="H702" s="369"/>
    </row>
    <row r="703" spans="1:8" x14ac:dyDescent="0.3">
      <c r="A703" s="105" t="s">
        <v>377</v>
      </c>
      <c r="B703" s="106"/>
      <c r="C703" s="106"/>
      <c r="D703" s="106"/>
      <c r="E703" s="106"/>
      <c r="F703" s="89"/>
      <c r="G703" s="89"/>
      <c r="H703" s="110" t="s">
        <v>404</v>
      </c>
    </row>
    <row r="704" spans="1:8" x14ac:dyDescent="0.3">
      <c r="A704" s="367" t="s">
        <v>378</v>
      </c>
      <c r="B704" s="368"/>
      <c r="C704" s="368"/>
      <c r="D704" s="368"/>
      <c r="E704" s="368"/>
      <c r="F704" s="382"/>
      <c r="G704" s="104"/>
      <c r="H704" s="108"/>
    </row>
    <row r="705" spans="1:8" x14ac:dyDescent="0.3">
      <c r="A705" s="367" t="s">
        <v>375</v>
      </c>
      <c r="B705" s="368"/>
      <c r="C705" s="368"/>
      <c r="D705" s="368"/>
      <c r="E705" s="368"/>
      <c r="F705" s="382"/>
      <c r="G705" s="370" t="s">
        <v>376</v>
      </c>
      <c r="H705" s="369"/>
    </row>
    <row r="706" spans="1:8" x14ac:dyDescent="0.3">
      <c r="A706" s="364" t="s">
        <v>379</v>
      </c>
      <c r="B706" s="365"/>
      <c r="C706" s="365"/>
      <c r="D706" s="365"/>
      <c r="E706" s="365"/>
      <c r="F706" s="366"/>
      <c r="G706" s="104"/>
      <c r="H706" s="108" t="s">
        <v>394</v>
      </c>
    </row>
    <row r="707" spans="1:8" x14ac:dyDescent="0.3">
      <c r="A707" s="364" t="s">
        <v>380</v>
      </c>
      <c r="B707" s="365"/>
      <c r="C707" s="365"/>
      <c r="D707" s="365"/>
      <c r="E707" s="365"/>
      <c r="F707" s="366"/>
      <c r="G707" s="89"/>
      <c r="H707" s="110" t="s">
        <v>394</v>
      </c>
    </row>
    <row r="708" spans="1:8" x14ac:dyDescent="0.3">
      <c r="A708" s="364" t="s">
        <v>381</v>
      </c>
      <c r="B708" s="365"/>
      <c r="C708" s="365"/>
      <c r="D708" s="365"/>
      <c r="E708" s="365"/>
      <c r="F708" s="365"/>
      <c r="G708" s="89"/>
      <c r="H708" s="110" t="s">
        <v>399</v>
      </c>
    </row>
    <row r="709" spans="1:8" x14ac:dyDescent="0.3">
      <c r="A709" s="364" t="s">
        <v>382</v>
      </c>
      <c r="B709" s="365"/>
      <c r="C709" s="365"/>
      <c r="D709" s="365"/>
      <c r="E709" s="365"/>
      <c r="F709" s="365"/>
      <c r="G709" s="89"/>
      <c r="H709" s="110" t="s">
        <v>399</v>
      </c>
    </row>
    <row r="710" spans="1:8" x14ac:dyDescent="0.3">
      <c r="A710" s="367" t="s">
        <v>383</v>
      </c>
      <c r="B710" s="368"/>
      <c r="C710" s="368"/>
      <c r="D710" s="368"/>
      <c r="E710" s="368"/>
      <c r="F710" s="368"/>
      <c r="G710" s="368"/>
      <c r="H710" s="369"/>
    </row>
    <row r="711" spans="1:8" x14ac:dyDescent="0.3">
      <c r="A711" s="367" t="s">
        <v>375</v>
      </c>
      <c r="B711" s="368"/>
      <c r="C711" s="368"/>
      <c r="D711" s="368"/>
      <c r="E711" s="368"/>
      <c r="F711" s="368"/>
      <c r="G711" s="368"/>
      <c r="H711" s="369"/>
    </row>
    <row r="712" spans="1:8" x14ac:dyDescent="0.3">
      <c r="A712" s="105" t="s">
        <v>384</v>
      </c>
      <c r="B712" s="370" t="s">
        <v>437</v>
      </c>
      <c r="C712" s="368"/>
      <c r="D712" s="368"/>
      <c r="E712" s="368"/>
      <c r="F712" s="368"/>
      <c r="G712" s="368"/>
      <c r="H712" s="369"/>
    </row>
    <row r="713" spans="1:8" x14ac:dyDescent="0.3">
      <c r="A713" s="98" t="s">
        <v>385</v>
      </c>
      <c r="B713" s="371"/>
      <c r="C713" s="372"/>
      <c r="D713" s="372"/>
      <c r="E713" s="372"/>
      <c r="F713" s="372"/>
      <c r="G713" s="372"/>
      <c r="H713" s="373"/>
    </row>
    <row r="714" spans="1:8" x14ac:dyDescent="0.3">
      <c r="A714" s="374" t="s">
        <v>386</v>
      </c>
      <c r="B714" s="375"/>
      <c r="C714" s="375"/>
      <c r="D714" s="375"/>
      <c r="E714" s="111"/>
      <c r="F714" s="112"/>
      <c r="G714" s="104" t="s">
        <v>387</v>
      </c>
      <c r="H714" s="113"/>
    </row>
    <row r="715" spans="1:8" x14ac:dyDescent="0.3">
      <c r="A715" s="114" t="s">
        <v>388</v>
      </c>
      <c r="B715" s="104" t="s">
        <v>19</v>
      </c>
      <c r="C715" s="104" t="s">
        <v>388</v>
      </c>
      <c r="D715" s="104" t="s">
        <v>19</v>
      </c>
      <c r="E715" s="115"/>
      <c r="F715" s="375" t="s">
        <v>389</v>
      </c>
      <c r="G715" s="375"/>
      <c r="H715" s="116" t="s">
        <v>19</v>
      </c>
    </row>
    <row r="716" spans="1:8" x14ac:dyDescent="0.3">
      <c r="A716" s="85" t="s">
        <v>390</v>
      </c>
      <c r="B716" s="88" t="s">
        <v>391</v>
      </c>
      <c r="C716" s="88" t="s">
        <v>392</v>
      </c>
      <c r="D716" s="88" t="s">
        <v>393</v>
      </c>
      <c r="E716" s="115"/>
      <c r="F716" s="361">
        <v>3</v>
      </c>
      <c r="G716" s="361"/>
      <c r="H716" s="109" t="s">
        <v>394</v>
      </c>
    </row>
    <row r="717" spans="1:8" x14ac:dyDescent="0.3">
      <c r="A717" s="85" t="s">
        <v>395</v>
      </c>
      <c r="B717" s="88" t="s">
        <v>396</v>
      </c>
      <c r="C717" s="88" t="s">
        <v>397</v>
      </c>
      <c r="D717" s="88" t="s">
        <v>398</v>
      </c>
      <c r="E717" s="115"/>
      <c r="F717" s="361">
        <v>2</v>
      </c>
      <c r="G717" s="361"/>
      <c r="H717" s="109" t="s">
        <v>399</v>
      </c>
    </row>
    <row r="718" spans="1:8" x14ac:dyDescent="0.3">
      <c r="A718" s="85" t="s">
        <v>400</v>
      </c>
      <c r="B718" s="88" t="s">
        <v>401</v>
      </c>
      <c r="C718" s="88" t="s">
        <v>402</v>
      </c>
      <c r="D718" s="88" t="s">
        <v>403</v>
      </c>
      <c r="E718" s="115"/>
      <c r="F718" s="361">
        <v>1</v>
      </c>
      <c r="G718" s="361"/>
      <c r="H718" s="109" t="s">
        <v>404</v>
      </c>
    </row>
    <row r="719" spans="1:8" x14ac:dyDescent="0.3">
      <c r="A719" s="85" t="s">
        <v>405</v>
      </c>
      <c r="B719" s="88" t="s">
        <v>406</v>
      </c>
      <c r="C719" s="88" t="s">
        <v>407</v>
      </c>
      <c r="D719" s="88" t="s">
        <v>408</v>
      </c>
      <c r="E719" s="117"/>
      <c r="F719" s="362"/>
      <c r="G719" s="363"/>
      <c r="H719" s="118"/>
    </row>
    <row r="720" spans="1:8" ht="58.5" customHeight="1" thickBot="1" x14ac:dyDescent="0.35">
      <c r="A720" s="384" t="s">
        <v>443</v>
      </c>
      <c r="B720" s="385"/>
      <c r="C720" s="386" t="s">
        <v>32</v>
      </c>
      <c r="D720" s="387"/>
      <c r="E720" s="387"/>
      <c r="F720" s="387"/>
      <c r="G720" s="386" t="s">
        <v>16</v>
      </c>
      <c r="H720" s="388"/>
    </row>
    <row r="721" spans="1:8" ht="21" thickBot="1" x14ac:dyDescent="0.35"/>
    <row r="722" spans="1:8" x14ac:dyDescent="0.3">
      <c r="A722" s="376" t="s">
        <v>0</v>
      </c>
      <c r="B722" s="377"/>
      <c r="C722" s="377"/>
      <c r="D722" s="377"/>
      <c r="E722" s="377"/>
      <c r="F722" s="377"/>
      <c r="G722" s="377"/>
      <c r="H722" s="378"/>
    </row>
    <row r="723" spans="1:8" x14ac:dyDescent="0.3">
      <c r="A723" s="383" t="s">
        <v>1</v>
      </c>
      <c r="B723" s="380"/>
      <c r="C723" s="380"/>
      <c r="D723" s="380"/>
      <c r="E723" s="380"/>
      <c r="F723" s="380"/>
      <c r="G723" s="380"/>
      <c r="H723" s="381"/>
    </row>
    <row r="724" spans="1:8" x14ac:dyDescent="0.3">
      <c r="A724" s="383" t="s">
        <v>2</v>
      </c>
      <c r="B724" s="380"/>
      <c r="C724" s="380"/>
      <c r="D724" s="380"/>
      <c r="E724" s="380"/>
      <c r="F724" s="380"/>
      <c r="G724" s="380"/>
      <c r="H724" s="381"/>
    </row>
    <row r="725" spans="1:8" x14ac:dyDescent="0.3">
      <c r="A725" s="383" t="s">
        <v>23</v>
      </c>
      <c r="B725" s="380"/>
      <c r="C725" s="380"/>
      <c r="D725" s="380"/>
      <c r="E725" s="380"/>
      <c r="F725" s="380"/>
      <c r="G725" s="380"/>
      <c r="H725" s="381"/>
    </row>
    <row r="726" spans="1:8" x14ac:dyDescent="0.3">
      <c r="A726" s="383" t="s">
        <v>411</v>
      </c>
      <c r="B726" s="380"/>
      <c r="C726" s="380"/>
      <c r="D726" s="380"/>
      <c r="E726" s="380"/>
      <c r="F726" s="380"/>
      <c r="G726" s="380"/>
      <c r="H726" s="381"/>
    </row>
    <row r="727" spans="1:8" x14ac:dyDescent="0.3">
      <c r="A727" s="77" t="s">
        <v>3</v>
      </c>
      <c r="C727" s="356" t="s">
        <v>441</v>
      </c>
      <c r="D727" s="356"/>
      <c r="E727" s="78"/>
      <c r="F727" s="79"/>
      <c r="G727" s="79"/>
      <c r="H727" s="80"/>
    </row>
    <row r="728" spans="1:8" x14ac:dyDescent="0.3">
      <c r="A728" s="77" t="s">
        <v>4</v>
      </c>
      <c r="C728" s="357" t="s">
        <v>81</v>
      </c>
      <c r="D728" s="358"/>
      <c r="E728" s="81" t="s">
        <v>24</v>
      </c>
      <c r="F728" s="81"/>
      <c r="G728" s="353">
        <v>16</v>
      </c>
      <c r="H728" s="353"/>
    </row>
    <row r="729" spans="1:8" x14ac:dyDescent="0.3">
      <c r="A729" s="77" t="s">
        <v>5</v>
      </c>
      <c r="C729" s="357" t="s">
        <v>140</v>
      </c>
      <c r="D729" s="358"/>
      <c r="E729" s="78"/>
      <c r="F729" s="78"/>
      <c r="G729" s="354"/>
      <c r="H729" s="354"/>
    </row>
    <row r="730" spans="1:8" x14ac:dyDescent="0.3">
      <c r="A730" s="77" t="s">
        <v>17</v>
      </c>
      <c r="B730" s="78"/>
      <c r="C730" s="410" t="s">
        <v>292</v>
      </c>
      <c r="D730" s="410"/>
      <c r="E730" s="78" t="s">
        <v>31</v>
      </c>
      <c r="F730" s="78"/>
      <c r="G730" s="351" t="s">
        <v>293</v>
      </c>
      <c r="H730" s="352"/>
    </row>
    <row r="731" spans="1:8" x14ac:dyDescent="0.3">
      <c r="A731" s="374" t="s">
        <v>6</v>
      </c>
      <c r="B731" s="375"/>
      <c r="C731" s="375"/>
      <c r="D731" s="375"/>
      <c r="E731" s="375"/>
      <c r="F731" s="375"/>
      <c r="G731" s="375"/>
      <c r="H731" s="406"/>
    </row>
    <row r="732" spans="1:8" x14ac:dyDescent="0.3">
      <c r="A732" s="367" t="s">
        <v>7</v>
      </c>
      <c r="B732" s="368"/>
      <c r="C732" s="368"/>
      <c r="D732" s="368"/>
      <c r="E732" s="368"/>
      <c r="F732" s="368"/>
      <c r="G732" s="368"/>
      <c r="H732" s="369"/>
    </row>
    <row r="733" spans="1:8" ht="15" customHeight="1" x14ac:dyDescent="0.3">
      <c r="A733" s="407" t="s">
        <v>8</v>
      </c>
      <c r="B733" s="408" t="s">
        <v>9</v>
      </c>
      <c r="C733" s="389" t="s">
        <v>27</v>
      </c>
      <c r="D733" s="389" t="s">
        <v>26</v>
      </c>
      <c r="E733" s="389" t="s">
        <v>28</v>
      </c>
      <c r="F733" s="392" t="s">
        <v>29</v>
      </c>
      <c r="G733" s="389" t="s">
        <v>30</v>
      </c>
      <c r="H733" s="396" t="s">
        <v>19</v>
      </c>
    </row>
    <row r="734" spans="1:8" ht="15" customHeight="1" x14ac:dyDescent="0.3">
      <c r="A734" s="407"/>
      <c r="B734" s="408"/>
      <c r="C734" s="390"/>
      <c r="D734" s="390"/>
      <c r="E734" s="390"/>
      <c r="F734" s="393"/>
      <c r="G734" s="390"/>
      <c r="H734" s="397"/>
    </row>
    <row r="735" spans="1:8" ht="22.5" customHeight="1" x14ac:dyDescent="0.3">
      <c r="A735" s="407"/>
      <c r="B735" s="408"/>
      <c r="C735" s="391"/>
      <c r="D735" s="391"/>
      <c r="E735" s="391"/>
      <c r="F735" s="394"/>
      <c r="G735" s="391"/>
      <c r="H735" s="398"/>
    </row>
    <row r="736" spans="1:8" x14ac:dyDescent="0.3">
      <c r="A736" s="85">
        <v>1</v>
      </c>
      <c r="B736" s="86" t="s">
        <v>11</v>
      </c>
      <c r="C736" s="89">
        <v>4.25</v>
      </c>
      <c r="D736" s="88">
        <v>3</v>
      </c>
      <c r="E736" s="88">
        <v>2</v>
      </c>
      <c r="F736" s="89">
        <v>53.5</v>
      </c>
      <c r="G736" s="89">
        <f>SUM(C736:F736)</f>
        <v>62.75</v>
      </c>
      <c r="H736" s="90" t="str">
        <f>IF(G736&gt;=91,"A1",IF(G736&gt;=81,"A2",IF(G736&gt;=71,"B1",IF(G736&gt;=61,"B2",IF(G736&gt;=51,"C1",IF(G736&gt;=41,"C2",IF(G736&gt;=33,"D","E")))))))</f>
        <v>B2</v>
      </c>
    </row>
    <row r="737" spans="1:8" x14ac:dyDescent="0.3">
      <c r="A737" s="85">
        <v>2</v>
      </c>
      <c r="B737" s="86" t="s">
        <v>12</v>
      </c>
      <c r="C737" s="89">
        <v>5</v>
      </c>
      <c r="D737" s="88">
        <v>4</v>
      </c>
      <c r="E737" s="88">
        <v>4.5</v>
      </c>
      <c r="F737" s="88">
        <v>36</v>
      </c>
      <c r="G737" s="89">
        <f>SUM(C737:F737)</f>
        <v>49.5</v>
      </c>
      <c r="H737" s="90" t="str">
        <f t="shared" ref="H737:H740" si="45">IF(G737&gt;=91,"A1",IF(G737&gt;=81,"A2",IF(G737&gt;=71,"B1",IF(G737&gt;=61,"B2",IF(G737&gt;=51,"C1",IF(G737&gt;=41,"C2",IF(G737&gt;=33,"D","E")))))))</f>
        <v>C2</v>
      </c>
    </row>
    <row r="738" spans="1:8" x14ac:dyDescent="0.3">
      <c r="A738" s="85">
        <v>3</v>
      </c>
      <c r="B738" s="86" t="s">
        <v>13</v>
      </c>
      <c r="C738" s="88">
        <v>2.25</v>
      </c>
      <c r="D738" s="88">
        <v>3</v>
      </c>
      <c r="E738" s="88">
        <v>3.5</v>
      </c>
      <c r="F738" s="88">
        <v>35</v>
      </c>
      <c r="G738" s="89">
        <f t="shared" ref="G738:G740" si="46">SUM(C738:F738)</f>
        <v>43.75</v>
      </c>
      <c r="H738" s="90" t="str">
        <f t="shared" si="45"/>
        <v>C2</v>
      </c>
    </row>
    <row r="739" spans="1:8" x14ac:dyDescent="0.3">
      <c r="A739" s="85">
        <v>4</v>
      </c>
      <c r="B739" s="86" t="s">
        <v>22</v>
      </c>
      <c r="C739" s="88">
        <v>3.75</v>
      </c>
      <c r="D739" s="88">
        <v>3</v>
      </c>
      <c r="E739" s="88">
        <v>5</v>
      </c>
      <c r="F739" s="88">
        <v>36.5</v>
      </c>
      <c r="G739" s="89">
        <f t="shared" si="46"/>
        <v>48.25</v>
      </c>
      <c r="H739" s="90" t="str">
        <f t="shared" si="45"/>
        <v>C2</v>
      </c>
    </row>
    <row r="740" spans="1:8" x14ac:dyDescent="0.3">
      <c r="A740" s="85">
        <v>5</v>
      </c>
      <c r="B740" s="86" t="s">
        <v>25</v>
      </c>
      <c r="C740" s="88">
        <v>5.25</v>
      </c>
      <c r="D740" s="88">
        <v>3</v>
      </c>
      <c r="E740" s="88">
        <v>3</v>
      </c>
      <c r="F740" s="88">
        <v>42.5</v>
      </c>
      <c r="G740" s="89">
        <f t="shared" si="46"/>
        <v>53.75</v>
      </c>
      <c r="H740" s="90" t="str">
        <f t="shared" si="45"/>
        <v>C1</v>
      </c>
    </row>
    <row r="741" spans="1:8" x14ac:dyDescent="0.3">
      <c r="A741" s="85">
        <v>6</v>
      </c>
      <c r="B741" s="92" t="s">
        <v>419</v>
      </c>
      <c r="C741" s="93"/>
      <c r="D741" s="93"/>
      <c r="E741" s="93"/>
      <c r="F741" s="88"/>
      <c r="G741" s="88">
        <v>30</v>
      </c>
      <c r="H741" s="90"/>
    </row>
    <row r="742" spans="1:8" x14ac:dyDescent="0.3">
      <c r="A742" s="85">
        <v>7</v>
      </c>
      <c r="B742" s="86" t="s">
        <v>20</v>
      </c>
      <c r="C742" s="94"/>
      <c r="D742" s="94"/>
      <c r="E742" s="94"/>
      <c r="F742" s="95"/>
      <c r="G742" s="89">
        <v>25</v>
      </c>
      <c r="H742" s="90"/>
    </row>
    <row r="743" spans="1:8" x14ac:dyDescent="0.3">
      <c r="A743" s="85">
        <v>8</v>
      </c>
      <c r="B743" s="86" t="s">
        <v>21</v>
      </c>
      <c r="C743" s="96"/>
      <c r="D743" s="96"/>
      <c r="E743" s="96"/>
      <c r="F743" s="97"/>
      <c r="G743" s="89">
        <v>34.5</v>
      </c>
      <c r="H743" s="90"/>
    </row>
    <row r="744" spans="1:8" x14ac:dyDescent="0.3">
      <c r="A744" s="85">
        <v>9</v>
      </c>
      <c r="B744" s="86" t="s">
        <v>442</v>
      </c>
      <c r="C744" s="96"/>
      <c r="D744" s="96"/>
      <c r="E744" s="96"/>
      <c r="F744" s="97"/>
      <c r="G744" s="89">
        <v>15.5</v>
      </c>
      <c r="H744" s="90"/>
    </row>
    <row r="745" spans="1:8" x14ac:dyDescent="0.3">
      <c r="A745" s="98" t="s">
        <v>10</v>
      </c>
      <c r="B745" s="99"/>
      <c r="C745" s="100"/>
      <c r="D745" s="100"/>
      <c r="E745" s="100"/>
      <c r="F745" s="101"/>
      <c r="G745" s="102">
        <f>SUM(G736:G741)</f>
        <v>288</v>
      </c>
      <c r="H745" s="103"/>
    </row>
    <row r="746" spans="1:8" x14ac:dyDescent="0.3">
      <c r="A746" s="98" t="s">
        <v>14</v>
      </c>
      <c r="B746" s="99"/>
      <c r="C746" s="100"/>
      <c r="D746" s="100"/>
      <c r="E746" s="100"/>
      <c r="F746" s="101"/>
      <c r="G746" s="104">
        <f>G745/550*100</f>
        <v>52.363636363636367</v>
      </c>
      <c r="H746" s="103" t="str">
        <f t="shared" ref="H746" si="47">IF(G746&gt;=91,"A1",IF(G746&gt;=81,"A2",IF(G746&gt;=71,"B1",IF(G746&gt;=61,"B2",IF(G746&gt;=51,"C1",IF(G746&gt;=41,"C2",IF(G746&gt;=33,"D","E")))))))</f>
        <v>C1</v>
      </c>
    </row>
    <row r="747" spans="1:8" x14ac:dyDescent="0.3">
      <c r="A747" s="400" t="s">
        <v>59</v>
      </c>
      <c r="B747" s="401"/>
      <c r="C747" s="401"/>
      <c r="D747" s="401"/>
      <c r="E747" s="401"/>
      <c r="F747" s="401"/>
      <c r="G747" s="401"/>
      <c r="H747" s="402"/>
    </row>
    <row r="748" spans="1:8" x14ac:dyDescent="0.3">
      <c r="A748" s="403" t="s">
        <v>373</v>
      </c>
      <c r="B748" s="404"/>
      <c r="C748" s="404"/>
      <c r="D748" s="404"/>
      <c r="E748" s="404"/>
      <c r="F748" s="404"/>
      <c r="G748" s="404"/>
      <c r="H748" s="405"/>
    </row>
    <row r="749" spans="1:8" x14ac:dyDescent="0.3">
      <c r="A749" s="367" t="s">
        <v>374</v>
      </c>
      <c r="B749" s="368"/>
      <c r="C749" s="368"/>
      <c r="D749" s="368"/>
      <c r="E749" s="368"/>
      <c r="F749" s="368"/>
      <c r="G749" s="368"/>
      <c r="H749" s="369"/>
    </row>
    <row r="750" spans="1:8" x14ac:dyDescent="0.3">
      <c r="A750" s="367" t="s">
        <v>375</v>
      </c>
      <c r="B750" s="368"/>
      <c r="C750" s="368"/>
      <c r="D750" s="368"/>
      <c r="E750" s="368"/>
      <c r="F750" s="382"/>
      <c r="G750" s="370" t="s">
        <v>376</v>
      </c>
      <c r="H750" s="369"/>
    </row>
    <row r="751" spans="1:8" x14ac:dyDescent="0.3">
      <c r="A751" s="105" t="s">
        <v>377</v>
      </c>
      <c r="B751" s="106"/>
      <c r="C751" s="106"/>
      <c r="D751" s="106"/>
      <c r="E751" s="106"/>
      <c r="F751" s="89"/>
      <c r="G751" s="89"/>
      <c r="H751" s="110" t="s">
        <v>404</v>
      </c>
    </row>
    <row r="752" spans="1:8" x14ac:dyDescent="0.3">
      <c r="A752" s="367" t="s">
        <v>378</v>
      </c>
      <c r="B752" s="368"/>
      <c r="C752" s="368"/>
      <c r="D752" s="368"/>
      <c r="E752" s="368"/>
      <c r="F752" s="382"/>
      <c r="G752" s="104"/>
      <c r="H752" s="108"/>
    </row>
    <row r="753" spans="1:8" x14ac:dyDescent="0.3">
      <c r="A753" s="367" t="s">
        <v>375</v>
      </c>
      <c r="B753" s="368"/>
      <c r="C753" s="368"/>
      <c r="D753" s="368"/>
      <c r="E753" s="368"/>
      <c r="F753" s="382"/>
      <c r="G753" s="370" t="s">
        <v>376</v>
      </c>
      <c r="H753" s="369"/>
    </row>
    <row r="754" spans="1:8" x14ac:dyDescent="0.3">
      <c r="A754" s="364" t="s">
        <v>379</v>
      </c>
      <c r="B754" s="365"/>
      <c r="C754" s="365"/>
      <c r="D754" s="365"/>
      <c r="E754" s="365"/>
      <c r="F754" s="366"/>
      <c r="G754" s="104"/>
      <c r="H754" s="108" t="s">
        <v>399</v>
      </c>
    </row>
    <row r="755" spans="1:8" x14ac:dyDescent="0.3">
      <c r="A755" s="364" t="s">
        <v>380</v>
      </c>
      <c r="B755" s="365"/>
      <c r="C755" s="365"/>
      <c r="D755" s="365"/>
      <c r="E755" s="365"/>
      <c r="F755" s="366"/>
      <c r="G755" s="89"/>
      <c r="H755" s="110" t="s">
        <v>399</v>
      </c>
    </row>
    <row r="756" spans="1:8" x14ac:dyDescent="0.3">
      <c r="A756" s="364" t="s">
        <v>381</v>
      </c>
      <c r="B756" s="365"/>
      <c r="C756" s="365"/>
      <c r="D756" s="365"/>
      <c r="E756" s="365"/>
      <c r="F756" s="365"/>
      <c r="G756" s="89"/>
      <c r="H756" s="110" t="s">
        <v>394</v>
      </c>
    </row>
    <row r="757" spans="1:8" x14ac:dyDescent="0.3">
      <c r="A757" s="364" t="s">
        <v>382</v>
      </c>
      <c r="B757" s="365"/>
      <c r="C757" s="365"/>
      <c r="D757" s="365"/>
      <c r="E757" s="365"/>
      <c r="F757" s="365"/>
      <c r="G757" s="89"/>
      <c r="H757" s="110" t="s">
        <v>394</v>
      </c>
    </row>
    <row r="758" spans="1:8" x14ac:dyDescent="0.3">
      <c r="A758" s="367" t="s">
        <v>383</v>
      </c>
      <c r="B758" s="368"/>
      <c r="C758" s="368"/>
      <c r="D758" s="368"/>
      <c r="E758" s="368"/>
      <c r="F758" s="368"/>
      <c r="G758" s="368"/>
      <c r="H758" s="369"/>
    </row>
    <row r="759" spans="1:8" x14ac:dyDescent="0.3">
      <c r="A759" s="367" t="s">
        <v>375</v>
      </c>
      <c r="B759" s="368"/>
      <c r="C759" s="368"/>
      <c r="D759" s="368"/>
      <c r="E759" s="368"/>
      <c r="F759" s="368"/>
      <c r="G759" s="368"/>
      <c r="H759" s="369"/>
    </row>
    <row r="760" spans="1:8" x14ac:dyDescent="0.3">
      <c r="A760" s="105" t="s">
        <v>384</v>
      </c>
      <c r="B760" s="370" t="s">
        <v>430</v>
      </c>
      <c r="C760" s="368"/>
      <c r="D760" s="368"/>
      <c r="E760" s="368"/>
      <c r="F760" s="368"/>
      <c r="G760" s="368"/>
      <c r="H760" s="369"/>
    </row>
    <row r="761" spans="1:8" x14ac:dyDescent="0.3">
      <c r="A761" s="98" t="s">
        <v>385</v>
      </c>
      <c r="B761" s="371"/>
      <c r="C761" s="372"/>
      <c r="D761" s="372"/>
      <c r="E761" s="372"/>
      <c r="F761" s="372"/>
      <c r="G761" s="372"/>
      <c r="H761" s="373"/>
    </row>
    <row r="762" spans="1:8" x14ac:dyDescent="0.3">
      <c r="A762" s="374" t="s">
        <v>386</v>
      </c>
      <c r="B762" s="375"/>
      <c r="C762" s="375"/>
      <c r="D762" s="375"/>
      <c r="E762" s="111"/>
      <c r="F762" s="112"/>
      <c r="G762" s="104" t="s">
        <v>387</v>
      </c>
      <c r="H762" s="113"/>
    </row>
    <row r="763" spans="1:8" x14ac:dyDescent="0.3">
      <c r="A763" s="114" t="s">
        <v>388</v>
      </c>
      <c r="B763" s="104" t="s">
        <v>19</v>
      </c>
      <c r="C763" s="104" t="s">
        <v>388</v>
      </c>
      <c r="D763" s="104" t="s">
        <v>19</v>
      </c>
      <c r="E763" s="115"/>
      <c r="F763" s="375" t="s">
        <v>389</v>
      </c>
      <c r="G763" s="375"/>
      <c r="H763" s="116" t="s">
        <v>19</v>
      </c>
    </row>
    <row r="764" spans="1:8" x14ac:dyDescent="0.3">
      <c r="A764" s="85" t="s">
        <v>390</v>
      </c>
      <c r="B764" s="88" t="s">
        <v>391</v>
      </c>
      <c r="C764" s="88" t="s">
        <v>392</v>
      </c>
      <c r="D764" s="88" t="s">
        <v>393</v>
      </c>
      <c r="E764" s="115"/>
      <c r="F764" s="361">
        <v>3</v>
      </c>
      <c r="G764" s="361"/>
      <c r="H764" s="109" t="s">
        <v>394</v>
      </c>
    </row>
    <row r="765" spans="1:8" x14ac:dyDescent="0.3">
      <c r="A765" s="85" t="s">
        <v>395</v>
      </c>
      <c r="B765" s="88" t="s">
        <v>396</v>
      </c>
      <c r="C765" s="88" t="s">
        <v>397</v>
      </c>
      <c r="D765" s="88" t="s">
        <v>398</v>
      </c>
      <c r="E765" s="115"/>
      <c r="F765" s="361">
        <v>2</v>
      </c>
      <c r="G765" s="361"/>
      <c r="H765" s="109" t="s">
        <v>399</v>
      </c>
    </row>
    <row r="766" spans="1:8" x14ac:dyDescent="0.3">
      <c r="A766" s="85" t="s">
        <v>400</v>
      </c>
      <c r="B766" s="88" t="s">
        <v>401</v>
      </c>
      <c r="C766" s="88" t="s">
        <v>402</v>
      </c>
      <c r="D766" s="88" t="s">
        <v>403</v>
      </c>
      <c r="E766" s="115"/>
      <c r="F766" s="361">
        <v>1</v>
      </c>
      <c r="G766" s="361"/>
      <c r="H766" s="109" t="s">
        <v>404</v>
      </c>
    </row>
    <row r="767" spans="1:8" x14ac:dyDescent="0.3">
      <c r="A767" s="85" t="s">
        <v>405</v>
      </c>
      <c r="B767" s="88" t="s">
        <v>406</v>
      </c>
      <c r="C767" s="88" t="s">
        <v>407</v>
      </c>
      <c r="D767" s="88" t="s">
        <v>408</v>
      </c>
      <c r="E767" s="117"/>
      <c r="F767" s="362"/>
      <c r="G767" s="363"/>
      <c r="H767" s="118"/>
    </row>
    <row r="768" spans="1:8" ht="58.5" customHeight="1" thickBot="1" x14ac:dyDescent="0.35">
      <c r="A768" s="384" t="s">
        <v>443</v>
      </c>
      <c r="B768" s="385"/>
      <c r="C768" s="386" t="s">
        <v>32</v>
      </c>
      <c r="D768" s="387"/>
      <c r="E768" s="387"/>
      <c r="F768" s="387"/>
      <c r="G768" s="386" t="s">
        <v>16</v>
      </c>
      <c r="H768" s="388"/>
    </row>
    <row r="769" spans="1:8" ht="21" thickBot="1" x14ac:dyDescent="0.35"/>
    <row r="770" spans="1:8" x14ac:dyDescent="0.3">
      <c r="A770" s="376" t="s">
        <v>0</v>
      </c>
      <c r="B770" s="377"/>
      <c r="C770" s="377"/>
      <c r="D770" s="377"/>
      <c r="E770" s="377"/>
      <c r="F770" s="377"/>
      <c r="G770" s="377"/>
      <c r="H770" s="378"/>
    </row>
    <row r="771" spans="1:8" x14ac:dyDescent="0.3">
      <c r="A771" s="383" t="s">
        <v>1</v>
      </c>
      <c r="B771" s="380"/>
      <c r="C771" s="380"/>
      <c r="D771" s="380"/>
      <c r="E771" s="380"/>
      <c r="F771" s="380"/>
      <c r="G771" s="380"/>
      <c r="H771" s="381"/>
    </row>
    <row r="772" spans="1:8" x14ac:dyDescent="0.3">
      <c r="A772" s="383" t="s">
        <v>2</v>
      </c>
      <c r="B772" s="380"/>
      <c r="C772" s="380"/>
      <c r="D772" s="380"/>
      <c r="E772" s="380"/>
      <c r="F772" s="380"/>
      <c r="G772" s="380"/>
      <c r="H772" s="381"/>
    </row>
    <row r="773" spans="1:8" x14ac:dyDescent="0.3">
      <c r="A773" s="383" t="s">
        <v>23</v>
      </c>
      <c r="B773" s="380"/>
      <c r="C773" s="380"/>
      <c r="D773" s="380"/>
      <c r="E773" s="380"/>
      <c r="F773" s="380"/>
      <c r="G773" s="380"/>
      <c r="H773" s="381"/>
    </row>
    <row r="774" spans="1:8" x14ac:dyDescent="0.3">
      <c r="A774" s="383" t="s">
        <v>411</v>
      </c>
      <c r="B774" s="380"/>
      <c r="C774" s="380"/>
      <c r="D774" s="380"/>
      <c r="E774" s="380"/>
      <c r="F774" s="380"/>
      <c r="G774" s="380"/>
      <c r="H774" s="381"/>
    </row>
    <row r="775" spans="1:8" x14ac:dyDescent="0.3">
      <c r="A775" s="77" t="s">
        <v>3</v>
      </c>
      <c r="C775" s="379" t="s">
        <v>441</v>
      </c>
      <c r="D775" s="379"/>
      <c r="E775" s="78"/>
      <c r="F775" s="79"/>
      <c r="G775" s="79"/>
      <c r="H775" s="80"/>
    </row>
    <row r="776" spans="1:8" ht="40.5" customHeight="1" x14ac:dyDescent="0.3">
      <c r="A776" s="77" t="s">
        <v>4</v>
      </c>
      <c r="C776" s="357" t="s">
        <v>82</v>
      </c>
      <c r="D776" s="358"/>
      <c r="E776" s="81" t="s">
        <v>24</v>
      </c>
      <c r="F776" s="81"/>
      <c r="G776" s="353">
        <v>17</v>
      </c>
      <c r="H776" s="353"/>
    </row>
    <row r="777" spans="1:8" ht="29.25" customHeight="1" x14ac:dyDescent="0.3">
      <c r="A777" s="77" t="s">
        <v>5</v>
      </c>
      <c r="C777" s="357" t="s">
        <v>143</v>
      </c>
      <c r="D777" s="358"/>
      <c r="E777" s="78"/>
      <c r="F777" s="78"/>
      <c r="G777" s="354"/>
      <c r="H777" s="354"/>
    </row>
    <row r="778" spans="1:8" ht="40.5" customHeight="1" x14ac:dyDescent="0.3">
      <c r="A778" s="77" t="s">
        <v>17</v>
      </c>
      <c r="B778" s="78"/>
      <c r="C778" s="410" t="s">
        <v>299</v>
      </c>
      <c r="D778" s="410"/>
      <c r="E778" s="78" t="s">
        <v>31</v>
      </c>
      <c r="F778" s="78"/>
      <c r="G778" s="351" t="s">
        <v>300</v>
      </c>
      <c r="H778" s="355"/>
    </row>
    <row r="779" spans="1:8" x14ac:dyDescent="0.3">
      <c r="A779" s="374" t="s">
        <v>6</v>
      </c>
      <c r="B779" s="375"/>
      <c r="C779" s="375"/>
      <c r="D779" s="375"/>
      <c r="E779" s="375"/>
      <c r="F779" s="375"/>
      <c r="G779" s="375"/>
      <c r="H779" s="406"/>
    </row>
    <row r="780" spans="1:8" x14ac:dyDescent="0.3">
      <c r="A780" s="367" t="s">
        <v>7</v>
      </c>
      <c r="B780" s="368"/>
      <c r="C780" s="368"/>
      <c r="D780" s="368"/>
      <c r="E780" s="368"/>
      <c r="F780" s="368"/>
      <c r="G780" s="368"/>
      <c r="H780" s="369"/>
    </row>
    <row r="781" spans="1:8" ht="15" customHeight="1" x14ac:dyDescent="0.3">
      <c r="A781" s="407" t="s">
        <v>8</v>
      </c>
      <c r="B781" s="408" t="s">
        <v>9</v>
      </c>
      <c r="C781" s="389" t="s">
        <v>27</v>
      </c>
      <c r="D781" s="389" t="s">
        <v>26</v>
      </c>
      <c r="E781" s="389" t="s">
        <v>28</v>
      </c>
      <c r="F781" s="392" t="s">
        <v>29</v>
      </c>
      <c r="G781" s="389" t="s">
        <v>30</v>
      </c>
      <c r="H781" s="396" t="s">
        <v>19</v>
      </c>
    </row>
    <row r="782" spans="1:8" ht="15" customHeight="1" x14ac:dyDescent="0.3">
      <c r="A782" s="407"/>
      <c r="B782" s="408"/>
      <c r="C782" s="390"/>
      <c r="D782" s="390"/>
      <c r="E782" s="390"/>
      <c r="F782" s="393"/>
      <c r="G782" s="390"/>
      <c r="H782" s="397"/>
    </row>
    <row r="783" spans="1:8" ht="22.5" customHeight="1" x14ac:dyDescent="0.3">
      <c r="A783" s="407"/>
      <c r="B783" s="408"/>
      <c r="C783" s="391"/>
      <c r="D783" s="391"/>
      <c r="E783" s="391"/>
      <c r="F783" s="394"/>
      <c r="G783" s="391"/>
      <c r="H783" s="398"/>
    </row>
    <row r="784" spans="1:8" x14ac:dyDescent="0.3">
      <c r="A784" s="85">
        <v>1</v>
      </c>
      <c r="B784" s="86" t="s">
        <v>11</v>
      </c>
      <c r="C784" s="89">
        <v>3.5</v>
      </c>
      <c r="D784" s="88">
        <v>2</v>
      </c>
      <c r="E784" s="88">
        <v>3</v>
      </c>
      <c r="F784" s="89">
        <v>36.5</v>
      </c>
      <c r="G784" s="89">
        <f>SUM(C784:F784)</f>
        <v>45</v>
      </c>
      <c r="H784" s="90" t="str">
        <f>IF(G784&gt;=91,"A1",IF(G784&gt;=81,"A2",IF(G784&gt;=71,"B1",IF(G784&gt;=61,"B2",IF(G784&gt;=51,"C1",IF(G784&gt;=41,"C2",IF(G784&gt;=33,"D","E")))))))</f>
        <v>C2</v>
      </c>
    </row>
    <row r="785" spans="1:8" x14ac:dyDescent="0.3">
      <c r="A785" s="85">
        <v>2</v>
      </c>
      <c r="B785" s="86" t="s">
        <v>12</v>
      </c>
      <c r="C785" s="89">
        <v>6.25</v>
      </c>
      <c r="D785" s="88">
        <v>4</v>
      </c>
      <c r="E785" s="88">
        <v>2</v>
      </c>
      <c r="F785" s="88">
        <v>37.5</v>
      </c>
      <c r="G785" s="89">
        <f>SUM(C785:F785)</f>
        <v>49.75</v>
      </c>
      <c r="H785" s="90" t="str">
        <f t="shared" ref="H785:H788" si="48">IF(G785&gt;=91,"A1",IF(G785&gt;=81,"A2",IF(G785&gt;=71,"B1",IF(G785&gt;=61,"B2",IF(G785&gt;=51,"C1",IF(G785&gt;=41,"C2",IF(G785&gt;=33,"D","E")))))))</f>
        <v>C2</v>
      </c>
    </row>
    <row r="786" spans="1:8" x14ac:dyDescent="0.3">
      <c r="A786" s="85">
        <v>3</v>
      </c>
      <c r="B786" s="86" t="s">
        <v>13</v>
      </c>
      <c r="C786" s="88">
        <v>3.5</v>
      </c>
      <c r="D786" s="88">
        <v>2.5</v>
      </c>
      <c r="E786" s="88">
        <v>2.5</v>
      </c>
      <c r="F786" s="88">
        <v>19</v>
      </c>
      <c r="G786" s="89">
        <f t="shared" ref="G786:G788" si="49">SUM(C786:F786)</f>
        <v>27.5</v>
      </c>
      <c r="H786" s="90" t="str">
        <f t="shared" si="48"/>
        <v>E</v>
      </c>
    </row>
    <row r="787" spans="1:8" x14ac:dyDescent="0.3">
      <c r="A787" s="85">
        <v>4</v>
      </c>
      <c r="B787" s="86" t="s">
        <v>22</v>
      </c>
      <c r="C787" s="88">
        <v>8.75</v>
      </c>
      <c r="D787" s="88">
        <v>3</v>
      </c>
      <c r="E787" s="88">
        <v>3</v>
      </c>
      <c r="F787" s="88">
        <v>40</v>
      </c>
      <c r="G787" s="89">
        <f t="shared" si="49"/>
        <v>54.75</v>
      </c>
      <c r="H787" s="90" t="str">
        <f t="shared" si="48"/>
        <v>C1</v>
      </c>
    </row>
    <row r="788" spans="1:8" x14ac:dyDescent="0.3">
      <c r="A788" s="85">
        <v>5</v>
      </c>
      <c r="B788" s="86" t="s">
        <v>25</v>
      </c>
      <c r="C788" s="88">
        <v>5.75</v>
      </c>
      <c r="D788" s="88">
        <v>3</v>
      </c>
      <c r="E788" s="88">
        <v>3</v>
      </c>
      <c r="F788" s="88">
        <v>23.5</v>
      </c>
      <c r="G788" s="89">
        <f t="shared" si="49"/>
        <v>35.25</v>
      </c>
      <c r="H788" s="119" t="str">
        <f t="shared" si="48"/>
        <v>D</v>
      </c>
    </row>
    <row r="789" spans="1:8" ht="28.5" customHeight="1" x14ac:dyDescent="0.3">
      <c r="A789" s="85">
        <v>6</v>
      </c>
      <c r="B789" s="92" t="s">
        <v>419</v>
      </c>
      <c r="C789" s="93"/>
      <c r="D789" s="93"/>
      <c r="E789" s="93"/>
      <c r="F789" s="88"/>
      <c r="G789" s="88">
        <v>33</v>
      </c>
      <c r="H789" s="119"/>
    </row>
    <row r="790" spans="1:8" x14ac:dyDescent="0.3">
      <c r="A790" s="85">
        <v>7</v>
      </c>
      <c r="B790" s="86" t="s">
        <v>20</v>
      </c>
      <c r="C790" s="94"/>
      <c r="D790" s="94"/>
      <c r="E790" s="94"/>
      <c r="F790" s="95"/>
      <c r="G790" s="89">
        <v>12</v>
      </c>
      <c r="H790" s="119"/>
    </row>
    <row r="791" spans="1:8" x14ac:dyDescent="0.3">
      <c r="A791" s="85">
        <v>8</v>
      </c>
      <c r="B791" s="86" t="s">
        <v>21</v>
      </c>
      <c r="C791" s="96"/>
      <c r="D791" s="96"/>
      <c r="E791" s="96"/>
      <c r="F791" s="97"/>
      <c r="G791" s="89">
        <v>23</v>
      </c>
      <c r="H791" s="119"/>
    </row>
    <row r="792" spans="1:8" x14ac:dyDescent="0.3">
      <c r="A792" s="85">
        <v>9</v>
      </c>
      <c r="B792" s="86" t="s">
        <v>442</v>
      </c>
      <c r="C792" s="96"/>
      <c r="D792" s="96"/>
      <c r="E792" s="96"/>
      <c r="F792" s="97"/>
      <c r="G792" s="89">
        <v>5</v>
      </c>
      <c r="H792" s="119"/>
    </row>
    <row r="793" spans="1:8" x14ac:dyDescent="0.3">
      <c r="A793" s="98" t="s">
        <v>10</v>
      </c>
      <c r="B793" s="99"/>
      <c r="C793" s="100"/>
      <c r="D793" s="100"/>
      <c r="E793" s="100"/>
      <c r="F793" s="101"/>
      <c r="G793" s="102">
        <f>SUM(G784:G789)</f>
        <v>245.25</v>
      </c>
      <c r="H793" s="120"/>
    </row>
    <row r="794" spans="1:8" x14ac:dyDescent="0.3">
      <c r="A794" s="98" t="s">
        <v>14</v>
      </c>
      <c r="B794" s="99"/>
      <c r="C794" s="100"/>
      <c r="D794" s="100"/>
      <c r="E794" s="100"/>
      <c r="F794" s="101"/>
      <c r="G794" s="122">
        <f>G793/550*100</f>
        <v>44.590909090909093</v>
      </c>
      <c r="H794" s="120" t="str">
        <f t="shared" ref="H794" si="50">IF(G794&gt;=91,"A1",IF(G794&gt;=81,"A2",IF(G794&gt;=71,"B1",IF(G794&gt;=61,"B2",IF(G794&gt;=51,"C1",IF(G794&gt;=41,"C2",IF(G794&gt;=33,"D","E")))))))</f>
        <v>C2</v>
      </c>
    </row>
    <row r="795" spans="1:8" x14ac:dyDescent="0.3">
      <c r="A795" s="400" t="s">
        <v>59</v>
      </c>
      <c r="B795" s="401"/>
      <c r="C795" s="401"/>
      <c r="D795" s="401"/>
      <c r="E795" s="401"/>
      <c r="F795" s="401"/>
      <c r="G795" s="401"/>
      <c r="H795" s="402"/>
    </row>
    <row r="796" spans="1:8" x14ac:dyDescent="0.3">
      <c r="A796" s="403" t="s">
        <v>373</v>
      </c>
      <c r="B796" s="404"/>
      <c r="C796" s="404"/>
      <c r="D796" s="404"/>
      <c r="E796" s="404"/>
      <c r="F796" s="404"/>
      <c r="G796" s="404"/>
      <c r="H796" s="405"/>
    </row>
    <row r="797" spans="1:8" x14ac:dyDescent="0.3">
      <c r="A797" s="367" t="s">
        <v>374</v>
      </c>
      <c r="B797" s="368"/>
      <c r="C797" s="368"/>
      <c r="D797" s="368"/>
      <c r="E797" s="368"/>
      <c r="F797" s="368"/>
      <c r="G797" s="368"/>
      <c r="H797" s="369"/>
    </row>
    <row r="798" spans="1:8" x14ac:dyDescent="0.3">
      <c r="A798" s="367" t="s">
        <v>375</v>
      </c>
      <c r="B798" s="368"/>
      <c r="C798" s="368"/>
      <c r="D798" s="368"/>
      <c r="E798" s="368"/>
      <c r="F798" s="382"/>
      <c r="G798" s="370" t="s">
        <v>376</v>
      </c>
      <c r="H798" s="369"/>
    </row>
    <row r="799" spans="1:8" x14ac:dyDescent="0.3">
      <c r="A799" s="105" t="s">
        <v>377</v>
      </c>
      <c r="B799" s="106"/>
      <c r="C799" s="106"/>
      <c r="D799" s="106"/>
      <c r="E799" s="106"/>
      <c r="F799" s="89"/>
      <c r="G799" s="89"/>
      <c r="H799" s="110" t="s">
        <v>404</v>
      </c>
    </row>
    <row r="800" spans="1:8" x14ac:dyDescent="0.3">
      <c r="A800" s="367" t="s">
        <v>378</v>
      </c>
      <c r="B800" s="368"/>
      <c r="C800" s="368"/>
      <c r="D800" s="368"/>
      <c r="E800" s="368"/>
      <c r="F800" s="382"/>
      <c r="G800" s="104"/>
      <c r="H800" s="108"/>
    </row>
    <row r="801" spans="1:8" x14ac:dyDescent="0.3">
      <c r="A801" s="367" t="s">
        <v>375</v>
      </c>
      <c r="B801" s="368"/>
      <c r="C801" s="368"/>
      <c r="D801" s="368"/>
      <c r="E801" s="368"/>
      <c r="F801" s="382"/>
      <c r="G801" s="370" t="s">
        <v>376</v>
      </c>
      <c r="H801" s="369"/>
    </row>
    <row r="802" spans="1:8" x14ac:dyDescent="0.3">
      <c r="A802" s="364" t="s">
        <v>379</v>
      </c>
      <c r="B802" s="365"/>
      <c r="C802" s="365"/>
      <c r="D802" s="365"/>
      <c r="E802" s="365"/>
      <c r="F802" s="366"/>
      <c r="G802" s="104"/>
      <c r="H802" s="108" t="s">
        <v>394</v>
      </c>
    </row>
    <row r="803" spans="1:8" x14ac:dyDescent="0.3">
      <c r="A803" s="364" t="s">
        <v>380</v>
      </c>
      <c r="B803" s="365"/>
      <c r="C803" s="365"/>
      <c r="D803" s="365"/>
      <c r="E803" s="365"/>
      <c r="F803" s="366"/>
      <c r="G803" s="89"/>
      <c r="H803" s="110" t="s">
        <v>394</v>
      </c>
    </row>
    <row r="804" spans="1:8" x14ac:dyDescent="0.3">
      <c r="A804" s="364" t="s">
        <v>381</v>
      </c>
      <c r="B804" s="365"/>
      <c r="C804" s="365"/>
      <c r="D804" s="365"/>
      <c r="E804" s="365"/>
      <c r="F804" s="365"/>
      <c r="G804" s="89"/>
      <c r="H804" s="110" t="s">
        <v>394</v>
      </c>
    </row>
    <row r="805" spans="1:8" x14ac:dyDescent="0.3">
      <c r="A805" s="364" t="s">
        <v>382</v>
      </c>
      <c r="B805" s="365"/>
      <c r="C805" s="365"/>
      <c r="D805" s="365"/>
      <c r="E805" s="365"/>
      <c r="F805" s="365"/>
      <c r="G805" s="89"/>
      <c r="H805" s="110" t="s">
        <v>394</v>
      </c>
    </row>
    <row r="806" spans="1:8" x14ac:dyDescent="0.3">
      <c r="A806" s="367" t="s">
        <v>383</v>
      </c>
      <c r="B806" s="368"/>
      <c r="C806" s="368"/>
      <c r="D806" s="368"/>
      <c r="E806" s="368"/>
      <c r="F806" s="368"/>
      <c r="G806" s="368"/>
      <c r="H806" s="369"/>
    </row>
    <row r="807" spans="1:8" x14ac:dyDescent="0.3">
      <c r="A807" s="367" t="s">
        <v>375</v>
      </c>
      <c r="B807" s="368"/>
      <c r="C807" s="368"/>
      <c r="D807" s="368"/>
      <c r="E807" s="368"/>
      <c r="F807" s="368"/>
      <c r="G807" s="368"/>
      <c r="H807" s="369"/>
    </row>
    <row r="808" spans="1:8" x14ac:dyDescent="0.3">
      <c r="A808" s="105" t="s">
        <v>384</v>
      </c>
      <c r="B808" s="370" t="s">
        <v>426</v>
      </c>
      <c r="C808" s="368"/>
      <c r="D808" s="368"/>
      <c r="E808" s="368"/>
      <c r="F808" s="368"/>
      <c r="G808" s="368"/>
      <c r="H808" s="369"/>
    </row>
    <row r="809" spans="1:8" x14ac:dyDescent="0.3">
      <c r="A809" s="98" t="s">
        <v>385</v>
      </c>
      <c r="B809" s="371"/>
      <c r="C809" s="372"/>
      <c r="D809" s="372"/>
      <c r="E809" s="372"/>
      <c r="F809" s="372"/>
      <c r="G809" s="372"/>
      <c r="H809" s="373"/>
    </row>
    <row r="810" spans="1:8" x14ac:dyDescent="0.3">
      <c r="A810" s="374" t="s">
        <v>386</v>
      </c>
      <c r="B810" s="375"/>
      <c r="C810" s="375"/>
      <c r="D810" s="375"/>
      <c r="E810" s="111"/>
      <c r="F810" s="112"/>
      <c r="G810" s="104" t="s">
        <v>387</v>
      </c>
      <c r="H810" s="113"/>
    </row>
    <row r="811" spans="1:8" x14ac:dyDescent="0.3">
      <c r="A811" s="114" t="s">
        <v>388</v>
      </c>
      <c r="B811" s="104" t="s">
        <v>19</v>
      </c>
      <c r="C811" s="104" t="s">
        <v>388</v>
      </c>
      <c r="D811" s="104" t="s">
        <v>19</v>
      </c>
      <c r="E811" s="115"/>
      <c r="F811" s="375" t="s">
        <v>389</v>
      </c>
      <c r="G811" s="375"/>
      <c r="H811" s="116" t="s">
        <v>19</v>
      </c>
    </row>
    <row r="812" spans="1:8" x14ac:dyDescent="0.3">
      <c r="A812" s="85" t="s">
        <v>390</v>
      </c>
      <c r="B812" s="88" t="s">
        <v>391</v>
      </c>
      <c r="C812" s="88" t="s">
        <v>392</v>
      </c>
      <c r="D812" s="88" t="s">
        <v>393</v>
      </c>
      <c r="E812" s="115"/>
      <c r="F812" s="361">
        <v>3</v>
      </c>
      <c r="G812" s="361"/>
      <c r="H812" s="109" t="s">
        <v>394</v>
      </c>
    </row>
    <row r="813" spans="1:8" x14ac:dyDescent="0.3">
      <c r="A813" s="85" t="s">
        <v>395</v>
      </c>
      <c r="B813" s="88" t="s">
        <v>396</v>
      </c>
      <c r="C813" s="88" t="s">
        <v>397</v>
      </c>
      <c r="D813" s="88" t="s">
        <v>398</v>
      </c>
      <c r="E813" s="115"/>
      <c r="F813" s="361">
        <v>2</v>
      </c>
      <c r="G813" s="361"/>
      <c r="H813" s="109" t="s">
        <v>399</v>
      </c>
    </row>
    <row r="814" spans="1:8" x14ac:dyDescent="0.3">
      <c r="A814" s="85" t="s">
        <v>400</v>
      </c>
      <c r="B814" s="88" t="s">
        <v>401</v>
      </c>
      <c r="C814" s="88" t="s">
        <v>402</v>
      </c>
      <c r="D814" s="88" t="s">
        <v>403</v>
      </c>
      <c r="E814" s="115"/>
      <c r="F814" s="361">
        <v>1</v>
      </c>
      <c r="G814" s="361"/>
      <c r="H814" s="109" t="s">
        <v>404</v>
      </c>
    </row>
    <row r="815" spans="1:8" x14ac:dyDescent="0.3">
      <c r="A815" s="85" t="s">
        <v>405</v>
      </c>
      <c r="B815" s="88" t="s">
        <v>406</v>
      </c>
      <c r="C815" s="88" t="s">
        <v>407</v>
      </c>
      <c r="D815" s="88" t="s">
        <v>408</v>
      </c>
      <c r="E815" s="117"/>
      <c r="F815" s="362"/>
      <c r="G815" s="363"/>
      <c r="H815" s="118"/>
    </row>
    <row r="816" spans="1:8" ht="58.5" customHeight="1" thickBot="1" x14ac:dyDescent="0.35">
      <c r="A816" s="384" t="s">
        <v>443</v>
      </c>
      <c r="B816" s="385"/>
      <c r="C816" s="386" t="s">
        <v>32</v>
      </c>
      <c r="D816" s="387"/>
      <c r="E816" s="387"/>
      <c r="F816" s="387"/>
      <c r="G816" s="386" t="s">
        <v>16</v>
      </c>
      <c r="H816" s="388"/>
    </row>
    <row r="817" spans="1:8" ht="21" thickBot="1" x14ac:dyDescent="0.35"/>
    <row r="818" spans="1:8" x14ac:dyDescent="0.3">
      <c r="A818" s="376" t="s">
        <v>0</v>
      </c>
      <c r="B818" s="377"/>
      <c r="C818" s="377"/>
      <c r="D818" s="377"/>
      <c r="E818" s="377"/>
      <c r="F818" s="377"/>
      <c r="G818" s="377"/>
      <c r="H818" s="378"/>
    </row>
    <row r="819" spans="1:8" x14ac:dyDescent="0.3">
      <c r="A819" s="383" t="s">
        <v>1</v>
      </c>
      <c r="B819" s="380"/>
      <c r="C819" s="380"/>
      <c r="D819" s="380"/>
      <c r="E819" s="380"/>
      <c r="F819" s="380"/>
      <c r="G819" s="380"/>
      <c r="H819" s="381"/>
    </row>
    <row r="820" spans="1:8" x14ac:dyDescent="0.3">
      <c r="A820" s="383" t="s">
        <v>2</v>
      </c>
      <c r="B820" s="380"/>
      <c r="C820" s="380"/>
      <c r="D820" s="380"/>
      <c r="E820" s="380"/>
      <c r="F820" s="380"/>
      <c r="G820" s="380"/>
      <c r="H820" s="381"/>
    </row>
    <row r="821" spans="1:8" x14ac:dyDescent="0.3">
      <c r="A821" s="383" t="s">
        <v>23</v>
      </c>
      <c r="B821" s="380"/>
      <c r="C821" s="380"/>
      <c r="D821" s="380"/>
      <c r="E821" s="380"/>
      <c r="F821" s="380"/>
      <c r="G821" s="380"/>
      <c r="H821" s="381"/>
    </row>
    <row r="822" spans="1:8" x14ac:dyDescent="0.3">
      <c r="A822" s="383" t="s">
        <v>411</v>
      </c>
      <c r="B822" s="380"/>
      <c r="C822" s="380"/>
      <c r="D822" s="380"/>
      <c r="E822" s="380"/>
      <c r="F822" s="380"/>
      <c r="G822" s="380"/>
      <c r="H822" s="381"/>
    </row>
    <row r="823" spans="1:8" x14ac:dyDescent="0.3">
      <c r="A823" s="77" t="s">
        <v>3</v>
      </c>
      <c r="C823" s="356" t="s">
        <v>441</v>
      </c>
      <c r="D823" s="356"/>
      <c r="E823" s="78"/>
      <c r="F823" s="79"/>
      <c r="G823" s="79"/>
      <c r="H823" s="80"/>
    </row>
    <row r="824" spans="1:8" ht="40.5" customHeight="1" x14ac:dyDescent="0.3">
      <c r="A824" s="77" t="s">
        <v>4</v>
      </c>
      <c r="C824" s="357" t="s">
        <v>83</v>
      </c>
      <c r="D824" s="358"/>
      <c r="E824" s="81" t="s">
        <v>24</v>
      </c>
      <c r="F824" s="81"/>
      <c r="G824" s="353">
        <v>18</v>
      </c>
      <c r="H824" s="353"/>
    </row>
    <row r="825" spans="1:8" x14ac:dyDescent="0.3">
      <c r="A825" s="77" t="s">
        <v>5</v>
      </c>
      <c r="C825" s="357" t="s">
        <v>146</v>
      </c>
      <c r="D825" s="358"/>
      <c r="E825" s="78"/>
      <c r="F825" s="78"/>
      <c r="G825" s="354"/>
      <c r="H825" s="354"/>
    </row>
    <row r="826" spans="1:8" x14ac:dyDescent="0.3">
      <c r="A826" s="77" t="s">
        <v>17</v>
      </c>
      <c r="B826" s="78"/>
      <c r="C826" s="410" t="s">
        <v>306</v>
      </c>
      <c r="D826" s="410"/>
      <c r="E826" s="78" t="s">
        <v>31</v>
      </c>
      <c r="F826" s="78"/>
      <c r="G826" s="351" t="s">
        <v>307</v>
      </c>
      <c r="H826" s="355"/>
    </row>
    <row r="827" spans="1:8" x14ac:dyDescent="0.3">
      <c r="A827" s="374" t="s">
        <v>6</v>
      </c>
      <c r="B827" s="375"/>
      <c r="C827" s="375"/>
      <c r="D827" s="375"/>
      <c r="E827" s="375"/>
      <c r="F827" s="375"/>
      <c r="G827" s="375"/>
      <c r="H827" s="406"/>
    </row>
    <row r="828" spans="1:8" x14ac:dyDescent="0.3">
      <c r="A828" s="367" t="s">
        <v>7</v>
      </c>
      <c r="B828" s="368"/>
      <c r="C828" s="368"/>
      <c r="D828" s="368"/>
      <c r="E828" s="368"/>
      <c r="F828" s="368"/>
      <c r="G828" s="368"/>
      <c r="H828" s="369"/>
    </row>
    <row r="829" spans="1:8" ht="15" customHeight="1" x14ac:dyDescent="0.3">
      <c r="A829" s="407" t="s">
        <v>8</v>
      </c>
      <c r="B829" s="408" t="s">
        <v>9</v>
      </c>
      <c r="C829" s="389" t="s">
        <v>27</v>
      </c>
      <c r="D829" s="389" t="s">
        <v>26</v>
      </c>
      <c r="E829" s="389" t="s">
        <v>28</v>
      </c>
      <c r="F829" s="392" t="s">
        <v>29</v>
      </c>
      <c r="G829" s="389" t="s">
        <v>30</v>
      </c>
      <c r="H829" s="396" t="s">
        <v>19</v>
      </c>
    </row>
    <row r="830" spans="1:8" ht="15" customHeight="1" x14ac:dyDescent="0.3">
      <c r="A830" s="407"/>
      <c r="B830" s="408"/>
      <c r="C830" s="390"/>
      <c r="D830" s="390"/>
      <c r="E830" s="390"/>
      <c r="F830" s="393"/>
      <c r="G830" s="390"/>
      <c r="H830" s="397"/>
    </row>
    <row r="831" spans="1:8" ht="22.5" customHeight="1" x14ac:dyDescent="0.3">
      <c r="A831" s="407"/>
      <c r="B831" s="408"/>
      <c r="C831" s="391"/>
      <c r="D831" s="391"/>
      <c r="E831" s="391"/>
      <c r="F831" s="394"/>
      <c r="G831" s="391"/>
      <c r="H831" s="398"/>
    </row>
    <row r="832" spans="1:8" x14ac:dyDescent="0.3">
      <c r="A832" s="85">
        <v>1</v>
      </c>
      <c r="B832" s="86" t="s">
        <v>11</v>
      </c>
      <c r="C832" s="89">
        <v>6.75</v>
      </c>
      <c r="D832" s="88">
        <v>4</v>
      </c>
      <c r="E832" s="88">
        <v>3</v>
      </c>
      <c r="F832" s="89">
        <v>63</v>
      </c>
      <c r="G832" s="89">
        <f>SUM(C832:F832)</f>
        <v>76.75</v>
      </c>
      <c r="H832" s="90" t="str">
        <f>IF(G832&gt;=91,"A1",IF(G832&gt;=81,"A2",IF(G832&gt;=71,"B1",IF(G832&gt;=61,"B2",IF(G832&gt;=51,"C1",IF(G832&gt;=41,"C2",IF(G832&gt;=33,"D","E")))))))</f>
        <v>B1</v>
      </c>
    </row>
    <row r="833" spans="1:8" x14ac:dyDescent="0.3">
      <c r="A833" s="85">
        <v>2</v>
      </c>
      <c r="B833" s="86" t="s">
        <v>12</v>
      </c>
      <c r="C833" s="89">
        <v>6.5</v>
      </c>
      <c r="D833" s="88">
        <v>3</v>
      </c>
      <c r="E833" s="88">
        <v>3</v>
      </c>
      <c r="F833" s="88">
        <v>49</v>
      </c>
      <c r="G833" s="89">
        <f>SUM(C833:F833)</f>
        <v>61.5</v>
      </c>
      <c r="H833" s="90" t="str">
        <f t="shared" ref="H833:H836" si="51">IF(G833&gt;=91,"A1",IF(G833&gt;=81,"A2",IF(G833&gt;=71,"B1",IF(G833&gt;=61,"B2",IF(G833&gt;=51,"C1",IF(G833&gt;=41,"C2",IF(G833&gt;=33,"D","E")))))))</f>
        <v>B2</v>
      </c>
    </row>
    <row r="834" spans="1:8" x14ac:dyDescent="0.3">
      <c r="A834" s="85">
        <v>3</v>
      </c>
      <c r="B834" s="86" t="s">
        <v>13</v>
      </c>
      <c r="C834" s="88">
        <v>6.5</v>
      </c>
      <c r="D834" s="88">
        <v>3</v>
      </c>
      <c r="E834" s="88">
        <v>3.5</v>
      </c>
      <c r="F834" s="88">
        <v>49.5</v>
      </c>
      <c r="G834" s="89">
        <f t="shared" ref="G834:G836" si="52">SUM(C834:F834)</f>
        <v>62.5</v>
      </c>
      <c r="H834" s="90" t="str">
        <f t="shared" si="51"/>
        <v>B2</v>
      </c>
    </row>
    <row r="835" spans="1:8" x14ac:dyDescent="0.3">
      <c r="A835" s="85">
        <v>4</v>
      </c>
      <c r="B835" s="86" t="s">
        <v>22</v>
      </c>
      <c r="C835" s="88">
        <v>8.25</v>
      </c>
      <c r="D835" s="88">
        <v>4</v>
      </c>
      <c r="E835" s="88">
        <v>4</v>
      </c>
      <c r="F835" s="88">
        <v>58.5</v>
      </c>
      <c r="G835" s="89">
        <f t="shared" si="52"/>
        <v>74.75</v>
      </c>
      <c r="H835" s="90" t="str">
        <f t="shared" si="51"/>
        <v>B1</v>
      </c>
    </row>
    <row r="836" spans="1:8" x14ac:dyDescent="0.3">
      <c r="A836" s="85">
        <v>5</v>
      </c>
      <c r="B836" s="86" t="s">
        <v>25</v>
      </c>
      <c r="C836" s="88">
        <v>7</v>
      </c>
      <c r="D836" s="88">
        <v>4</v>
      </c>
      <c r="E836" s="88">
        <v>4</v>
      </c>
      <c r="F836" s="88">
        <v>58.5</v>
      </c>
      <c r="G836" s="89">
        <f t="shared" si="52"/>
        <v>73.5</v>
      </c>
      <c r="H836" s="119" t="str">
        <f t="shared" si="51"/>
        <v>B1</v>
      </c>
    </row>
    <row r="837" spans="1:8" x14ac:dyDescent="0.3">
      <c r="A837" s="85">
        <v>6</v>
      </c>
      <c r="B837" s="92" t="s">
        <v>419</v>
      </c>
      <c r="C837" s="93"/>
      <c r="D837" s="93"/>
      <c r="E837" s="93"/>
      <c r="F837" s="88"/>
      <c r="G837" s="88">
        <v>34</v>
      </c>
      <c r="H837" s="119"/>
    </row>
    <row r="838" spans="1:8" x14ac:dyDescent="0.3">
      <c r="A838" s="85">
        <v>7</v>
      </c>
      <c r="B838" s="86" t="s">
        <v>20</v>
      </c>
      <c r="C838" s="94"/>
      <c r="D838" s="94"/>
      <c r="E838" s="94"/>
      <c r="F838" s="95"/>
      <c r="G838" s="89">
        <v>45</v>
      </c>
      <c r="H838" s="119"/>
    </row>
    <row r="839" spans="1:8" x14ac:dyDescent="0.3">
      <c r="A839" s="85">
        <v>8</v>
      </c>
      <c r="B839" s="86" t="s">
        <v>21</v>
      </c>
      <c r="C839" s="96"/>
      <c r="D839" s="96"/>
      <c r="E839" s="96"/>
      <c r="F839" s="97"/>
      <c r="G839" s="89">
        <v>45</v>
      </c>
      <c r="H839" s="119"/>
    </row>
    <row r="840" spans="1:8" x14ac:dyDescent="0.3">
      <c r="A840" s="85">
        <v>9</v>
      </c>
      <c r="B840" s="86" t="s">
        <v>442</v>
      </c>
      <c r="C840" s="96"/>
      <c r="D840" s="96"/>
      <c r="E840" s="96"/>
      <c r="F840" s="97"/>
      <c r="G840" s="89">
        <v>18.5</v>
      </c>
      <c r="H840" s="119"/>
    </row>
    <row r="841" spans="1:8" x14ac:dyDescent="0.3">
      <c r="A841" s="98" t="s">
        <v>10</v>
      </c>
      <c r="B841" s="99"/>
      <c r="C841" s="100"/>
      <c r="D841" s="100"/>
      <c r="E841" s="100"/>
      <c r="F841" s="101"/>
      <c r="G841" s="102">
        <f>SUM(G832:G837)</f>
        <v>383</v>
      </c>
      <c r="H841" s="120"/>
    </row>
    <row r="842" spans="1:8" x14ac:dyDescent="0.3">
      <c r="A842" s="98" t="s">
        <v>14</v>
      </c>
      <c r="B842" s="99"/>
      <c r="C842" s="100"/>
      <c r="D842" s="100"/>
      <c r="E842" s="100"/>
      <c r="F842" s="101"/>
      <c r="G842" s="122">
        <f>G841/550*100</f>
        <v>69.63636363636364</v>
      </c>
      <c r="H842" s="120" t="str">
        <f t="shared" ref="H842" si="53">IF(G842&gt;=91,"A1",IF(G842&gt;=81,"A2",IF(G842&gt;=71,"B1",IF(G842&gt;=61,"B2",IF(G842&gt;=51,"C1",IF(G842&gt;=41,"C2",IF(G842&gt;=33,"D","E")))))))</f>
        <v>B2</v>
      </c>
    </row>
    <row r="843" spans="1:8" x14ac:dyDescent="0.3">
      <c r="A843" s="400" t="s">
        <v>59</v>
      </c>
      <c r="B843" s="401"/>
      <c r="C843" s="401"/>
      <c r="D843" s="401"/>
      <c r="E843" s="401"/>
      <c r="F843" s="401"/>
      <c r="G843" s="401"/>
      <c r="H843" s="402"/>
    </row>
    <row r="844" spans="1:8" x14ac:dyDescent="0.3">
      <c r="A844" s="403" t="s">
        <v>373</v>
      </c>
      <c r="B844" s="404"/>
      <c r="C844" s="404"/>
      <c r="D844" s="404"/>
      <c r="E844" s="404"/>
      <c r="F844" s="404"/>
      <c r="G844" s="404"/>
      <c r="H844" s="405"/>
    </row>
    <row r="845" spans="1:8" x14ac:dyDescent="0.3">
      <c r="A845" s="367" t="s">
        <v>374</v>
      </c>
      <c r="B845" s="368"/>
      <c r="C845" s="368"/>
      <c r="D845" s="368"/>
      <c r="E845" s="368"/>
      <c r="F845" s="368"/>
      <c r="G845" s="368"/>
      <c r="H845" s="369"/>
    </row>
    <row r="846" spans="1:8" x14ac:dyDescent="0.3">
      <c r="A846" s="367" t="s">
        <v>375</v>
      </c>
      <c r="B846" s="368"/>
      <c r="C846" s="368"/>
      <c r="D846" s="368"/>
      <c r="E846" s="368"/>
      <c r="F846" s="382"/>
      <c r="G846" s="370" t="s">
        <v>376</v>
      </c>
      <c r="H846" s="369"/>
    </row>
    <row r="847" spans="1:8" x14ac:dyDescent="0.3">
      <c r="A847" s="105" t="s">
        <v>377</v>
      </c>
      <c r="B847" s="106"/>
      <c r="C847" s="106"/>
      <c r="D847" s="106"/>
      <c r="E847" s="106"/>
      <c r="F847" s="89"/>
      <c r="G847" s="89"/>
      <c r="H847" s="110" t="s">
        <v>399</v>
      </c>
    </row>
    <row r="848" spans="1:8" x14ac:dyDescent="0.3">
      <c r="A848" s="367" t="s">
        <v>378</v>
      </c>
      <c r="B848" s="368"/>
      <c r="C848" s="368"/>
      <c r="D848" s="368"/>
      <c r="E848" s="368"/>
      <c r="F848" s="382"/>
      <c r="G848" s="104"/>
      <c r="H848" s="108"/>
    </row>
    <row r="849" spans="1:8" x14ac:dyDescent="0.3">
      <c r="A849" s="367" t="s">
        <v>375</v>
      </c>
      <c r="B849" s="368"/>
      <c r="C849" s="368"/>
      <c r="D849" s="368"/>
      <c r="E849" s="368"/>
      <c r="F849" s="382"/>
      <c r="G849" s="370" t="s">
        <v>376</v>
      </c>
      <c r="H849" s="369"/>
    </row>
    <row r="850" spans="1:8" x14ac:dyDescent="0.3">
      <c r="A850" s="364" t="s">
        <v>379</v>
      </c>
      <c r="B850" s="365"/>
      <c r="C850" s="365"/>
      <c r="D850" s="365"/>
      <c r="E850" s="365"/>
      <c r="F850" s="366"/>
      <c r="G850" s="104"/>
      <c r="H850" s="108" t="s">
        <v>394</v>
      </c>
    </row>
    <row r="851" spans="1:8" x14ac:dyDescent="0.3">
      <c r="A851" s="364" t="s">
        <v>380</v>
      </c>
      <c r="B851" s="365"/>
      <c r="C851" s="365"/>
      <c r="D851" s="365"/>
      <c r="E851" s="365"/>
      <c r="F851" s="366"/>
      <c r="G851" s="89"/>
      <c r="H851" s="110" t="s">
        <v>394</v>
      </c>
    </row>
    <row r="852" spans="1:8" x14ac:dyDescent="0.3">
      <c r="A852" s="364" t="s">
        <v>381</v>
      </c>
      <c r="B852" s="365"/>
      <c r="C852" s="365"/>
      <c r="D852" s="365"/>
      <c r="E852" s="365"/>
      <c r="F852" s="365"/>
      <c r="G852" s="89"/>
      <c r="H852" s="110" t="s">
        <v>394</v>
      </c>
    </row>
    <row r="853" spans="1:8" x14ac:dyDescent="0.3">
      <c r="A853" s="364" t="s">
        <v>382</v>
      </c>
      <c r="B853" s="365"/>
      <c r="C853" s="365"/>
      <c r="D853" s="365"/>
      <c r="E853" s="365"/>
      <c r="F853" s="365"/>
      <c r="G853" s="89"/>
      <c r="H853" s="110" t="s">
        <v>394</v>
      </c>
    </row>
    <row r="854" spans="1:8" x14ac:dyDescent="0.3">
      <c r="A854" s="367" t="s">
        <v>383</v>
      </c>
      <c r="B854" s="368"/>
      <c r="C854" s="368"/>
      <c r="D854" s="368"/>
      <c r="E854" s="368"/>
      <c r="F854" s="368"/>
      <c r="G854" s="368"/>
      <c r="H854" s="369"/>
    </row>
    <row r="855" spans="1:8" x14ac:dyDescent="0.3">
      <c r="A855" s="367" t="s">
        <v>375</v>
      </c>
      <c r="B855" s="368"/>
      <c r="C855" s="368"/>
      <c r="D855" s="368"/>
      <c r="E855" s="368"/>
      <c r="F855" s="368"/>
      <c r="G855" s="368"/>
      <c r="H855" s="369"/>
    </row>
    <row r="856" spans="1:8" x14ac:dyDescent="0.3">
      <c r="A856" s="105" t="s">
        <v>384</v>
      </c>
      <c r="B856" s="370" t="s">
        <v>437</v>
      </c>
      <c r="C856" s="368"/>
      <c r="D856" s="368"/>
      <c r="E856" s="368"/>
      <c r="F856" s="368"/>
      <c r="G856" s="368"/>
      <c r="H856" s="369"/>
    </row>
    <row r="857" spans="1:8" x14ac:dyDescent="0.3">
      <c r="A857" s="98" t="s">
        <v>385</v>
      </c>
      <c r="B857" s="371"/>
      <c r="C857" s="372"/>
      <c r="D857" s="372"/>
      <c r="E857" s="372"/>
      <c r="F857" s="372"/>
      <c r="G857" s="372"/>
      <c r="H857" s="373"/>
    </row>
    <row r="858" spans="1:8" x14ac:dyDescent="0.3">
      <c r="A858" s="374" t="s">
        <v>386</v>
      </c>
      <c r="B858" s="375"/>
      <c r="C858" s="375"/>
      <c r="D858" s="375"/>
      <c r="E858" s="111"/>
      <c r="F858" s="112"/>
      <c r="G858" s="104" t="s">
        <v>387</v>
      </c>
      <c r="H858" s="113"/>
    </row>
    <row r="859" spans="1:8" x14ac:dyDescent="0.3">
      <c r="A859" s="114" t="s">
        <v>388</v>
      </c>
      <c r="B859" s="104" t="s">
        <v>19</v>
      </c>
      <c r="C859" s="104" t="s">
        <v>388</v>
      </c>
      <c r="D859" s="104" t="s">
        <v>19</v>
      </c>
      <c r="E859" s="115"/>
      <c r="F859" s="375" t="s">
        <v>389</v>
      </c>
      <c r="G859" s="375"/>
      <c r="H859" s="116" t="s">
        <v>19</v>
      </c>
    </row>
    <row r="860" spans="1:8" x14ac:dyDescent="0.3">
      <c r="A860" s="85" t="s">
        <v>390</v>
      </c>
      <c r="B860" s="88" t="s">
        <v>391</v>
      </c>
      <c r="C860" s="88" t="s">
        <v>392</v>
      </c>
      <c r="D860" s="88" t="s">
        <v>393</v>
      </c>
      <c r="E860" s="115"/>
      <c r="F860" s="361">
        <v>3</v>
      </c>
      <c r="G860" s="361"/>
      <c r="H860" s="109" t="s">
        <v>394</v>
      </c>
    </row>
    <row r="861" spans="1:8" x14ac:dyDescent="0.3">
      <c r="A861" s="85" t="s">
        <v>395</v>
      </c>
      <c r="B861" s="88" t="s">
        <v>396</v>
      </c>
      <c r="C861" s="88" t="s">
        <v>397</v>
      </c>
      <c r="D861" s="88" t="s">
        <v>398</v>
      </c>
      <c r="E861" s="115"/>
      <c r="F861" s="361">
        <v>2</v>
      </c>
      <c r="G861" s="361"/>
      <c r="H861" s="109" t="s">
        <v>399</v>
      </c>
    </row>
    <row r="862" spans="1:8" x14ac:dyDescent="0.3">
      <c r="A862" s="85" t="s">
        <v>400</v>
      </c>
      <c r="B862" s="88" t="s">
        <v>401</v>
      </c>
      <c r="C862" s="88" t="s">
        <v>402</v>
      </c>
      <c r="D862" s="88" t="s">
        <v>403</v>
      </c>
      <c r="E862" s="115"/>
      <c r="F862" s="361">
        <v>1</v>
      </c>
      <c r="G862" s="361"/>
      <c r="H862" s="109" t="s">
        <v>404</v>
      </c>
    </row>
    <row r="863" spans="1:8" x14ac:dyDescent="0.3">
      <c r="A863" s="85" t="s">
        <v>405</v>
      </c>
      <c r="B863" s="88" t="s">
        <v>406</v>
      </c>
      <c r="C863" s="88" t="s">
        <v>407</v>
      </c>
      <c r="D863" s="88" t="s">
        <v>408</v>
      </c>
      <c r="E863" s="117"/>
      <c r="F863" s="362"/>
      <c r="G863" s="363"/>
      <c r="H863" s="118"/>
    </row>
    <row r="864" spans="1:8" ht="58.5" customHeight="1" thickBot="1" x14ac:dyDescent="0.35">
      <c r="A864" s="384" t="s">
        <v>443</v>
      </c>
      <c r="B864" s="385"/>
      <c r="C864" s="386" t="s">
        <v>32</v>
      </c>
      <c r="D864" s="387"/>
      <c r="E864" s="387"/>
      <c r="F864" s="387"/>
      <c r="G864" s="386" t="s">
        <v>16</v>
      </c>
      <c r="H864" s="388"/>
    </row>
    <row r="865" spans="1:8" ht="21" thickBot="1" x14ac:dyDescent="0.35"/>
    <row r="866" spans="1:8" x14ac:dyDescent="0.3">
      <c r="A866" s="376" t="s">
        <v>0</v>
      </c>
      <c r="B866" s="377"/>
      <c r="C866" s="377"/>
      <c r="D866" s="377"/>
      <c r="E866" s="377"/>
      <c r="F866" s="377"/>
      <c r="G866" s="377"/>
      <c r="H866" s="378"/>
    </row>
    <row r="867" spans="1:8" x14ac:dyDescent="0.3">
      <c r="A867" s="383" t="s">
        <v>1</v>
      </c>
      <c r="B867" s="380"/>
      <c r="C867" s="380"/>
      <c r="D867" s="380"/>
      <c r="E867" s="380"/>
      <c r="F867" s="380"/>
      <c r="G867" s="380"/>
      <c r="H867" s="381"/>
    </row>
    <row r="868" spans="1:8" x14ac:dyDescent="0.3">
      <c r="A868" s="383" t="s">
        <v>2</v>
      </c>
      <c r="B868" s="380"/>
      <c r="C868" s="380"/>
      <c r="D868" s="380"/>
      <c r="E868" s="380"/>
      <c r="F868" s="380"/>
      <c r="G868" s="380"/>
      <c r="H868" s="381"/>
    </row>
    <row r="869" spans="1:8" x14ac:dyDescent="0.3">
      <c r="A869" s="383" t="s">
        <v>23</v>
      </c>
      <c r="B869" s="380"/>
      <c r="C869" s="380"/>
      <c r="D869" s="380"/>
      <c r="E869" s="380"/>
      <c r="F869" s="380"/>
      <c r="G869" s="380"/>
      <c r="H869" s="381"/>
    </row>
    <row r="870" spans="1:8" x14ac:dyDescent="0.3">
      <c r="A870" s="383" t="s">
        <v>411</v>
      </c>
      <c r="B870" s="380"/>
      <c r="C870" s="380"/>
      <c r="D870" s="380"/>
      <c r="E870" s="380"/>
      <c r="F870" s="380"/>
      <c r="G870" s="380"/>
      <c r="H870" s="381"/>
    </row>
    <row r="871" spans="1:8" x14ac:dyDescent="0.3">
      <c r="A871" s="77" t="s">
        <v>3</v>
      </c>
      <c r="C871" s="356" t="s">
        <v>441</v>
      </c>
      <c r="D871" s="356"/>
      <c r="E871" s="78"/>
      <c r="F871" s="79"/>
      <c r="G871" s="79"/>
      <c r="H871" s="80"/>
    </row>
    <row r="872" spans="1:8" x14ac:dyDescent="0.3">
      <c r="A872" s="77" t="s">
        <v>4</v>
      </c>
      <c r="C872" s="357" t="s">
        <v>84</v>
      </c>
      <c r="D872" s="358"/>
      <c r="E872" s="81" t="s">
        <v>24</v>
      </c>
      <c r="F872" s="81"/>
      <c r="G872" s="353">
        <v>19</v>
      </c>
      <c r="H872" s="353"/>
    </row>
    <row r="873" spans="1:8" x14ac:dyDescent="0.3">
      <c r="A873" s="77" t="s">
        <v>5</v>
      </c>
      <c r="C873" s="357" t="s">
        <v>151</v>
      </c>
      <c r="D873" s="358"/>
      <c r="E873" s="78"/>
      <c r="F873" s="78"/>
      <c r="G873" s="354"/>
      <c r="H873" s="354"/>
    </row>
    <row r="874" spans="1:8" x14ac:dyDescent="0.3">
      <c r="A874" s="77" t="s">
        <v>17</v>
      </c>
      <c r="B874" s="78"/>
      <c r="C874" s="410" t="s">
        <v>314</v>
      </c>
      <c r="D874" s="410"/>
      <c r="E874" s="78" t="s">
        <v>31</v>
      </c>
      <c r="F874" s="78"/>
      <c r="G874" s="359" t="s">
        <v>316</v>
      </c>
      <c r="H874" s="360"/>
    </row>
    <row r="875" spans="1:8" x14ac:dyDescent="0.3">
      <c r="A875" s="374" t="s">
        <v>6</v>
      </c>
      <c r="B875" s="375"/>
      <c r="C875" s="375"/>
      <c r="D875" s="375"/>
      <c r="E875" s="375"/>
      <c r="F875" s="375"/>
      <c r="G875" s="375"/>
      <c r="H875" s="406"/>
    </row>
    <row r="876" spans="1:8" x14ac:dyDescent="0.3">
      <c r="A876" s="367" t="s">
        <v>7</v>
      </c>
      <c r="B876" s="368"/>
      <c r="C876" s="368"/>
      <c r="D876" s="368"/>
      <c r="E876" s="368"/>
      <c r="F876" s="368"/>
      <c r="G876" s="368"/>
      <c r="H876" s="369"/>
    </row>
    <row r="877" spans="1:8" ht="15" customHeight="1" x14ac:dyDescent="0.3">
      <c r="A877" s="407" t="s">
        <v>8</v>
      </c>
      <c r="B877" s="408" t="s">
        <v>9</v>
      </c>
      <c r="C877" s="389" t="s">
        <v>27</v>
      </c>
      <c r="D877" s="389" t="s">
        <v>26</v>
      </c>
      <c r="E877" s="389" t="s">
        <v>28</v>
      </c>
      <c r="F877" s="392" t="s">
        <v>29</v>
      </c>
      <c r="G877" s="389" t="s">
        <v>30</v>
      </c>
      <c r="H877" s="396" t="s">
        <v>19</v>
      </c>
    </row>
    <row r="878" spans="1:8" ht="15" customHeight="1" x14ac:dyDescent="0.3">
      <c r="A878" s="407"/>
      <c r="B878" s="408"/>
      <c r="C878" s="390"/>
      <c r="D878" s="390"/>
      <c r="E878" s="390"/>
      <c r="F878" s="393"/>
      <c r="G878" s="390"/>
      <c r="H878" s="397"/>
    </row>
    <row r="879" spans="1:8" ht="22.5" customHeight="1" x14ac:dyDescent="0.3">
      <c r="A879" s="407"/>
      <c r="B879" s="408"/>
      <c r="C879" s="391"/>
      <c r="D879" s="391"/>
      <c r="E879" s="391"/>
      <c r="F879" s="394"/>
      <c r="G879" s="391"/>
      <c r="H879" s="398"/>
    </row>
    <row r="880" spans="1:8" x14ac:dyDescent="0.3">
      <c r="A880" s="85">
        <v>1</v>
      </c>
      <c r="B880" s="86" t="s">
        <v>11</v>
      </c>
      <c r="C880" s="89">
        <v>8.25</v>
      </c>
      <c r="D880" s="88">
        <v>3</v>
      </c>
      <c r="E880" s="88">
        <v>4</v>
      </c>
      <c r="F880" s="89">
        <v>69.5</v>
      </c>
      <c r="G880" s="89">
        <f>SUM(C880:F880)</f>
        <v>84.75</v>
      </c>
      <c r="H880" s="90" t="str">
        <f>IF(G880&gt;=91,"A1",IF(G880&gt;=81,"A2",IF(G880&gt;=71,"B1",IF(G880&gt;=61,"B2",IF(G880&gt;=51,"C1",IF(G880&gt;=41,"C2",IF(G880&gt;=33,"D","E")))))))</f>
        <v>A2</v>
      </c>
    </row>
    <row r="881" spans="1:8" x14ac:dyDescent="0.3">
      <c r="A881" s="85">
        <v>2</v>
      </c>
      <c r="B881" s="86" t="s">
        <v>12</v>
      </c>
      <c r="C881" s="89">
        <v>8.5</v>
      </c>
      <c r="D881" s="88">
        <v>4</v>
      </c>
      <c r="E881" s="88">
        <v>4</v>
      </c>
      <c r="F881" s="88">
        <v>67</v>
      </c>
      <c r="G881" s="89">
        <f>SUM(C881:F881)</f>
        <v>83.5</v>
      </c>
      <c r="H881" s="90" t="str">
        <f t="shared" ref="H881:H884" si="54">IF(G881&gt;=91,"A1",IF(G881&gt;=81,"A2",IF(G881&gt;=71,"B1",IF(G881&gt;=61,"B2",IF(G881&gt;=51,"C1",IF(G881&gt;=41,"C2",IF(G881&gt;=33,"D","E")))))))</f>
        <v>A2</v>
      </c>
    </row>
    <row r="882" spans="1:8" x14ac:dyDescent="0.3">
      <c r="A882" s="85">
        <v>3</v>
      </c>
      <c r="B882" s="86" t="s">
        <v>13</v>
      </c>
      <c r="C882" s="88">
        <v>10</v>
      </c>
      <c r="D882" s="88">
        <v>4.5</v>
      </c>
      <c r="E882" s="88">
        <v>4.5</v>
      </c>
      <c r="F882" s="88">
        <v>68.5</v>
      </c>
      <c r="G882" s="89">
        <f t="shared" ref="G882:G884" si="55">SUM(C882:F882)</f>
        <v>87.5</v>
      </c>
      <c r="H882" s="90" t="str">
        <f t="shared" si="54"/>
        <v>A2</v>
      </c>
    </row>
    <row r="883" spans="1:8" x14ac:dyDescent="0.3">
      <c r="A883" s="85">
        <v>4</v>
      </c>
      <c r="B883" s="86" t="s">
        <v>22</v>
      </c>
      <c r="C883" s="88">
        <v>9.75</v>
      </c>
      <c r="D883" s="88">
        <v>5</v>
      </c>
      <c r="E883" s="88">
        <v>3</v>
      </c>
      <c r="F883" s="88">
        <v>73</v>
      </c>
      <c r="G883" s="89">
        <f t="shared" si="55"/>
        <v>90.75</v>
      </c>
      <c r="H883" s="90" t="str">
        <f t="shared" si="54"/>
        <v>A2</v>
      </c>
    </row>
    <row r="884" spans="1:8" x14ac:dyDescent="0.3">
      <c r="A884" s="85">
        <v>5</v>
      </c>
      <c r="B884" s="86" t="s">
        <v>25</v>
      </c>
      <c r="C884" s="88">
        <v>9.5</v>
      </c>
      <c r="D884" s="88">
        <v>5</v>
      </c>
      <c r="E884" s="88">
        <v>5</v>
      </c>
      <c r="F884" s="88">
        <v>65.5</v>
      </c>
      <c r="G884" s="89">
        <f t="shared" si="55"/>
        <v>85</v>
      </c>
      <c r="H884" s="119" t="str">
        <f t="shared" si="54"/>
        <v>A2</v>
      </c>
    </row>
    <row r="885" spans="1:8" x14ac:dyDescent="0.3">
      <c r="A885" s="85">
        <v>6</v>
      </c>
      <c r="B885" s="92" t="s">
        <v>419</v>
      </c>
      <c r="C885" s="93"/>
      <c r="D885" s="93"/>
      <c r="E885" s="93"/>
      <c r="F885" s="88"/>
      <c r="G885" s="88">
        <v>47</v>
      </c>
      <c r="H885" s="119"/>
    </row>
    <row r="886" spans="1:8" x14ac:dyDescent="0.3">
      <c r="A886" s="85">
        <v>7</v>
      </c>
      <c r="B886" s="86" t="s">
        <v>20</v>
      </c>
      <c r="C886" s="94"/>
      <c r="D886" s="94"/>
      <c r="E886" s="94"/>
      <c r="F886" s="95"/>
      <c r="G886" s="89">
        <v>50</v>
      </c>
      <c r="H886" s="119"/>
    </row>
    <row r="887" spans="1:8" x14ac:dyDescent="0.3">
      <c r="A887" s="85">
        <v>8</v>
      </c>
      <c r="B887" s="86" t="s">
        <v>21</v>
      </c>
      <c r="C887" s="96"/>
      <c r="D887" s="96"/>
      <c r="E887" s="96"/>
      <c r="F887" s="97"/>
      <c r="G887" s="89">
        <v>45</v>
      </c>
      <c r="H887" s="119"/>
    </row>
    <row r="888" spans="1:8" x14ac:dyDescent="0.3">
      <c r="A888" s="85">
        <v>9</v>
      </c>
      <c r="B888" s="86" t="s">
        <v>442</v>
      </c>
      <c r="C888" s="96"/>
      <c r="D888" s="96"/>
      <c r="E888" s="96"/>
      <c r="F888" s="97"/>
      <c r="G888" s="89" t="s">
        <v>415</v>
      </c>
      <c r="H888" s="119"/>
    </row>
    <row r="889" spans="1:8" x14ac:dyDescent="0.3">
      <c r="A889" s="98" t="s">
        <v>10</v>
      </c>
      <c r="B889" s="99"/>
      <c r="C889" s="100"/>
      <c r="D889" s="100"/>
      <c r="E889" s="100"/>
      <c r="F889" s="101"/>
      <c r="G889" s="102">
        <f>SUM(G880:G885)</f>
        <v>478.5</v>
      </c>
      <c r="H889" s="120"/>
    </row>
    <row r="890" spans="1:8" x14ac:dyDescent="0.3">
      <c r="A890" s="98" t="s">
        <v>14</v>
      </c>
      <c r="B890" s="99"/>
      <c r="C890" s="100"/>
      <c r="D890" s="100"/>
      <c r="E890" s="100"/>
      <c r="F890" s="101"/>
      <c r="G890" s="104">
        <f>G889/550*100</f>
        <v>87</v>
      </c>
      <c r="H890" s="120" t="str">
        <f t="shared" ref="H890" si="56">IF(G890&gt;=91,"A1",IF(G890&gt;=81,"A2",IF(G890&gt;=71,"B1",IF(G890&gt;=61,"B2",IF(G890&gt;=51,"C1",IF(G890&gt;=41,"C2",IF(G890&gt;=33,"D","E")))))))</f>
        <v>A2</v>
      </c>
    </row>
    <row r="891" spans="1:8" x14ac:dyDescent="0.3">
      <c r="A891" s="400" t="s">
        <v>59</v>
      </c>
      <c r="B891" s="401"/>
      <c r="C891" s="401"/>
      <c r="D891" s="401"/>
      <c r="E891" s="401"/>
      <c r="F891" s="401"/>
      <c r="G891" s="401"/>
      <c r="H891" s="402"/>
    </row>
    <row r="892" spans="1:8" x14ac:dyDescent="0.3">
      <c r="A892" s="403" t="s">
        <v>373</v>
      </c>
      <c r="B892" s="404"/>
      <c r="C892" s="404"/>
      <c r="D892" s="404"/>
      <c r="E892" s="404"/>
      <c r="F892" s="404"/>
      <c r="G892" s="404"/>
      <c r="H892" s="405"/>
    </row>
    <row r="893" spans="1:8" x14ac:dyDescent="0.3">
      <c r="A893" s="367" t="s">
        <v>374</v>
      </c>
      <c r="B893" s="368"/>
      <c r="C893" s="368"/>
      <c r="D893" s="368"/>
      <c r="E893" s="368"/>
      <c r="F893" s="368"/>
      <c r="G893" s="368"/>
      <c r="H893" s="369"/>
    </row>
    <row r="894" spans="1:8" x14ac:dyDescent="0.3">
      <c r="A894" s="367" t="s">
        <v>375</v>
      </c>
      <c r="B894" s="368"/>
      <c r="C894" s="368"/>
      <c r="D894" s="368"/>
      <c r="E894" s="368"/>
      <c r="F894" s="382"/>
      <c r="G894" s="370" t="s">
        <v>376</v>
      </c>
      <c r="H894" s="369"/>
    </row>
    <row r="895" spans="1:8" x14ac:dyDescent="0.3">
      <c r="A895" s="105" t="s">
        <v>377</v>
      </c>
      <c r="B895" s="106"/>
      <c r="C895" s="106"/>
      <c r="D895" s="106"/>
      <c r="E895" s="106"/>
      <c r="F895" s="89"/>
      <c r="G895" s="89"/>
      <c r="H895" s="110" t="s">
        <v>399</v>
      </c>
    </row>
    <row r="896" spans="1:8" x14ac:dyDescent="0.3">
      <c r="A896" s="367" t="s">
        <v>378</v>
      </c>
      <c r="B896" s="368"/>
      <c r="C896" s="368"/>
      <c r="D896" s="368"/>
      <c r="E896" s="368"/>
      <c r="F896" s="382"/>
      <c r="G896" s="104"/>
      <c r="H896" s="108"/>
    </row>
    <row r="897" spans="1:8" x14ac:dyDescent="0.3">
      <c r="A897" s="367" t="s">
        <v>375</v>
      </c>
      <c r="B897" s="368"/>
      <c r="C897" s="368"/>
      <c r="D897" s="368"/>
      <c r="E897" s="368"/>
      <c r="F897" s="382"/>
      <c r="G897" s="370" t="s">
        <v>376</v>
      </c>
      <c r="H897" s="369"/>
    </row>
    <row r="898" spans="1:8" x14ac:dyDescent="0.3">
      <c r="A898" s="364" t="s">
        <v>379</v>
      </c>
      <c r="B898" s="365"/>
      <c r="C898" s="365"/>
      <c r="D898" s="365"/>
      <c r="E898" s="365"/>
      <c r="F898" s="366"/>
      <c r="G898" s="104"/>
      <c r="H898" s="108" t="s">
        <v>394</v>
      </c>
    </row>
    <row r="899" spans="1:8" x14ac:dyDescent="0.3">
      <c r="A899" s="364" t="s">
        <v>380</v>
      </c>
      <c r="B899" s="365"/>
      <c r="C899" s="365"/>
      <c r="D899" s="365"/>
      <c r="E899" s="365"/>
      <c r="F899" s="366"/>
      <c r="G899" s="89"/>
      <c r="H899" s="110" t="s">
        <v>394</v>
      </c>
    </row>
    <row r="900" spans="1:8" x14ac:dyDescent="0.3">
      <c r="A900" s="364" t="s">
        <v>381</v>
      </c>
      <c r="B900" s="365"/>
      <c r="C900" s="365"/>
      <c r="D900" s="365"/>
      <c r="E900" s="365"/>
      <c r="F900" s="365"/>
      <c r="G900" s="89"/>
      <c r="H900" s="110" t="s">
        <v>394</v>
      </c>
    </row>
    <row r="901" spans="1:8" x14ac:dyDescent="0.3">
      <c r="A901" s="364" t="s">
        <v>382</v>
      </c>
      <c r="B901" s="365"/>
      <c r="C901" s="365"/>
      <c r="D901" s="365"/>
      <c r="E901" s="365"/>
      <c r="F901" s="365"/>
      <c r="G901" s="89"/>
      <c r="H901" s="110" t="s">
        <v>394</v>
      </c>
    </row>
    <row r="902" spans="1:8" x14ac:dyDescent="0.3">
      <c r="A902" s="367" t="s">
        <v>383</v>
      </c>
      <c r="B902" s="368"/>
      <c r="C902" s="368"/>
      <c r="D902" s="368"/>
      <c r="E902" s="368"/>
      <c r="F902" s="368"/>
      <c r="G902" s="368"/>
      <c r="H902" s="369"/>
    </row>
    <row r="903" spans="1:8" x14ac:dyDescent="0.3">
      <c r="A903" s="367" t="s">
        <v>375</v>
      </c>
      <c r="B903" s="368"/>
      <c r="C903" s="368"/>
      <c r="D903" s="368"/>
      <c r="E903" s="368"/>
      <c r="F903" s="368"/>
      <c r="G903" s="368"/>
      <c r="H903" s="369"/>
    </row>
    <row r="904" spans="1:8" x14ac:dyDescent="0.3">
      <c r="A904" s="105" t="s">
        <v>384</v>
      </c>
      <c r="B904" s="370" t="s">
        <v>438</v>
      </c>
      <c r="C904" s="368"/>
      <c r="D904" s="368"/>
      <c r="E904" s="368"/>
      <c r="F904" s="368"/>
      <c r="G904" s="368"/>
      <c r="H904" s="369"/>
    </row>
    <row r="905" spans="1:8" x14ac:dyDescent="0.3">
      <c r="A905" s="98" t="s">
        <v>385</v>
      </c>
      <c r="B905" s="371"/>
      <c r="C905" s="372"/>
      <c r="D905" s="372"/>
      <c r="E905" s="372"/>
      <c r="F905" s="372"/>
      <c r="G905" s="372"/>
      <c r="H905" s="373"/>
    </row>
    <row r="906" spans="1:8" x14ac:dyDescent="0.3">
      <c r="A906" s="374" t="s">
        <v>386</v>
      </c>
      <c r="B906" s="375"/>
      <c r="C906" s="375"/>
      <c r="D906" s="375"/>
      <c r="E906" s="111"/>
      <c r="F906" s="112"/>
      <c r="G906" s="104" t="s">
        <v>387</v>
      </c>
      <c r="H906" s="113"/>
    </row>
    <row r="907" spans="1:8" x14ac:dyDescent="0.3">
      <c r="A907" s="114" t="s">
        <v>388</v>
      </c>
      <c r="B907" s="104" t="s">
        <v>19</v>
      </c>
      <c r="C907" s="104" t="s">
        <v>388</v>
      </c>
      <c r="D907" s="104" t="s">
        <v>19</v>
      </c>
      <c r="E907" s="115"/>
      <c r="F907" s="375" t="s">
        <v>389</v>
      </c>
      <c r="G907" s="375"/>
      <c r="H907" s="116" t="s">
        <v>19</v>
      </c>
    </row>
    <row r="908" spans="1:8" x14ac:dyDescent="0.3">
      <c r="A908" s="85" t="s">
        <v>390</v>
      </c>
      <c r="B908" s="88" t="s">
        <v>391</v>
      </c>
      <c r="C908" s="88" t="s">
        <v>392</v>
      </c>
      <c r="D908" s="88" t="s">
        <v>393</v>
      </c>
      <c r="E908" s="115"/>
      <c r="F908" s="361">
        <v>3</v>
      </c>
      <c r="G908" s="361"/>
      <c r="H908" s="109" t="s">
        <v>394</v>
      </c>
    </row>
    <row r="909" spans="1:8" x14ac:dyDescent="0.3">
      <c r="A909" s="85" t="s">
        <v>395</v>
      </c>
      <c r="B909" s="88" t="s">
        <v>396</v>
      </c>
      <c r="C909" s="88" t="s">
        <v>397</v>
      </c>
      <c r="D909" s="88" t="s">
        <v>398</v>
      </c>
      <c r="E909" s="115"/>
      <c r="F909" s="361">
        <v>2</v>
      </c>
      <c r="G909" s="361"/>
      <c r="H909" s="109" t="s">
        <v>399</v>
      </c>
    </row>
    <row r="910" spans="1:8" x14ac:dyDescent="0.3">
      <c r="A910" s="85" t="s">
        <v>400</v>
      </c>
      <c r="B910" s="88" t="s">
        <v>401</v>
      </c>
      <c r="C910" s="88" t="s">
        <v>402</v>
      </c>
      <c r="D910" s="88" t="s">
        <v>403</v>
      </c>
      <c r="E910" s="115"/>
      <c r="F910" s="361">
        <v>1</v>
      </c>
      <c r="G910" s="361"/>
      <c r="H910" s="109" t="s">
        <v>404</v>
      </c>
    </row>
    <row r="911" spans="1:8" x14ac:dyDescent="0.3">
      <c r="A911" s="85" t="s">
        <v>405</v>
      </c>
      <c r="B911" s="88" t="s">
        <v>406</v>
      </c>
      <c r="C911" s="88" t="s">
        <v>407</v>
      </c>
      <c r="D911" s="88" t="s">
        <v>408</v>
      </c>
      <c r="E911" s="117"/>
      <c r="F911" s="362"/>
      <c r="G911" s="363"/>
      <c r="H911" s="118"/>
    </row>
    <row r="912" spans="1:8" ht="58.5" customHeight="1" thickBot="1" x14ac:dyDescent="0.35">
      <c r="A912" s="384" t="s">
        <v>443</v>
      </c>
      <c r="B912" s="385"/>
      <c r="C912" s="386" t="s">
        <v>32</v>
      </c>
      <c r="D912" s="387"/>
      <c r="E912" s="387"/>
      <c r="F912" s="387"/>
      <c r="G912" s="386" t="s">
        <v>16</v>
      </c>
      <c r="H912" s="388"/>
    </row>
    <row r="913" spans="1:8" ht="21" thickBot="1" x14ac:dyDescent="0.35"/>
    <row r="914" spans="1:8" x14ac:dyDescent="0.3">
      <c r="A914" s="376" t="s">
        <v>0</v>
      </c>
      <c r="B914" s="377"/>
      <c r="C914" s="377"/>
      <c r="D914" s="377"/>
      <c r="E914" s="377"/>
      <c r="F914" s="377"/>
      <c r="G914" s="377"/>
      <c r="H914" s="378"/>
    </row>
    <row r="915" spans="1:8" x14ac:dyDescent="0.3">
      <c r="A915" s="383" t="s">
        <v>1</v>
      </c>
      <c r="B915" s="380"/>
      <c r="C915" s="380"/>
      <c r="D915" s="380"/>
      <c r="E915" s="380"/>
      <c r="F915" s="380"/>
      <c r="G915" s="380"/>
      <c r="H915" s="381"/>
    </row>
    <row r="916" spans="1:8" x14ac:dyDescent="0.3">
      <c r="A916" s="383" t="s">
        <v>2</v>
      </c>
      <c r="B916" s="380"/>
      <c r="C916" s="380"/>
      <c r="D916" s="380"/>
      <c r="E916" s="380"/>
      <c r="F916" s="380"/>
      <c r="G916" s="380"/>
      <c r="H916" s="381"/>
    </row>
    <row r="917" spans="1:8" x14ac:dyDescent="0.3">
      <c r="A917" s="383" t="s">
        <v>23</v>
      </c>
      <c r="B917" s="380"/>
      <c r="C917" s="380"/>
      <c r="D917" s="380"/>
      <c r="E917" s="380"/>
      <c r="F917" s="380"/>
      <c r="G917" s="380"/>
      <c r="H917" s="381"/>
    </row>
    <row r="918" spans="1:8" x14ac:dyDescent="0.3">
      <c r="A918" s="383" t="s">
        <v>411</v>
      </c>
      <c r="B918" s="380"/>
      <c r="C918" s="380"/>
      <c r="D918" s="380"/>
      <c r="E918" s="380"/>
      <c r="F918" s="380"/>
      <c r="G918" s="380"/>
      <c r="H918" s="381"/>
    </row>
    <row r="919" spans="1:8" x14ac:dyDescent="0.3">
      <c r="A919" s="77" t="s">
        <v>3</v>
      </c>
      <c r="C919" s="356" t="s">
        <v>441</v>
      </c>
      <c r="D919" s="356"/>
      <c r="E919" s="78"/>
      <c r="F919" s="79"/>
      <c r="G919" s="79"/>
      <c r="H919" s="80"/>
    </row>
    <row r="920" spans="1:8" x14ac:dyDescent="0.3">
      <c r="A920" s="77" t="s">
        <v>4</v>
      </c>
      <c r="C920" s="357" t="s">
        <v>85</v>
      </c>
      <c r="D920" s="358"/>
      <c r="E920" s="81" t="s">
        <v>24</v>
      </c>
      <c r="F920" s="81"/>
      <c r="G920" s="353">
        <v>20</v>
      </c>
      <c r="H920" s="353"/>
    </row>
    <row r="921" spans="1:8" x14ac:dyDescent="0.3">
      <c r="A921" s="77" t="s">
        <v>5</v>
      </c>
      <c r="C921" s="357" t="s">
        <v>152</v>
      </c>
      <c r="D921" s="358"/>
      <c r="E921" s="78"/>
      <c r="F921" s="78"/>
      <c r="G921" s="354"/>
      <c r="H921" s="354"/>
    </row>
    <row r="922" spans="1:8" x14ac:dyDescent="0.3">
      <c r="A922" s="77" t="s">
        <v>17</v>
      </c>
      <c r="B922" s="78"/>
      <c r="C922" s="399" t="s">
        <v>321</v>
      </c>
      <c r="D922" s="399"/>
      <c r="E922" s="78" t="s">
        <v>31</v>
      </c>
      <c r="F922" s="78"/>
      <c r="G922" s="351" t="s">
        <v>323</v>
      </c>
      <c r="H922" s="355"/>
    </row>
    <row r="923" spans="1:8" x14ac:dyDescent="0.3">
      <c r="A923" s="374" t="s">
        <v>6</v>
      </c>
      <c r="B923" s="375"/>
      <c r="C923" s="375"/>
      <c r="D923" s="375"/>
      <c r="E923" s="375"/>
      <c r="F923" s="375"/>
      <c r="G923" s="375"/>
      <c r="H923" s="406"/>
    </row>
    <row r="924" spans="1:8" x14ac:dyDescent="0.3">
      <c r="A924" s="367" t="s">
        <v>7</v>
      </c>
      <c r="B924" s="368"/>
      <c r="C924" s="368"/>
      <c r="D924" s="368"/>
      <c r="E924" s="368"/>
      <c r="F924" s="368"/>
      <c r="G924" s="368"/>
      <c r="H924" s="369"/>
    </row>
    <row r="925" spans="1:8" ht="15" customHeight="1" x14ac:dyDescent="0.3">
      <c r="A925" s="407" t="s">
        <v>8</v>
      </c>
      <c r="B925" s="408" t="s">
        <v>9</v>
      </c>
      <c r="C925" s="389" t="s">
        <v>27</v>
      </c>
      <c r="D925" s="389" t="s">
        <v>26</v>
      </c>
      <c r="E925" s="389" t="s">
        <v>28</v>
      </c>
      <c r="F925" s="392" t="s">
        <v>29</v>
      </c>
      <c r="G925" s="389" t="s">
        <v>30</v>
      </c>
      <c r="H925" s="396" t="s">
        <v>19</v>
      </c>
    </row>
    <row r="926" spans="1:8" ht="15" customHeight="1" x14ac:dyDescent="0.3">
      <c r="A926" s="407"/>
      <c r="B926" s="408"/>
      <c r="C926" s="390"/>
      <c r="D926" s="390"/>
      <c r="E926" s="390"/>
      <c r="F926" s="393"/>
      <c r="G926" s="390"/>
      <c r="H926" s="397"/>
    </row>
    <row r="927" spans="1:8" ht="28.5" customHeight="1" x14ac:dyDescent="0.3">
      <c r="A927" s="407"/>
      <c r="B927" s="408"/>
      <c r="C927" s="391"/>
      <c r="D927" s="391"/>
      <c r="E927" s="391"/>
      <c r="F927" s="394"/>
      <c r="G927" s="391"/>
      <c r="H927" s="398"/>
    </row>
    <row r="928" spans="1:8" x14ac:dyDescent="0.3">
      <c r="A928" s="85">
        <v>1</v>
      </c>
      <c r="B928" s="86" t="s">
        <v>11</v>
      </c>
      <c r="C928" s="89">
        <v>8.5</v>
      </c>
      <c r="D928" s="88">
        <v>3</v>
      </c>
      <c r="E928" s="88">
        <v>4</v>
      </c>
      <c r="F928" s="89">
        <v>66.5</v>
      </c>
      <c r="G928" s="89">
        <f>SUM(C928:F928)</f>
        <v>82</v>
      </c>
      <c r="H928" s="90" t="str">
        <f>IF(G928&gt;=91,"A1",IF(G928&gt;=81,"A2",IF(G928&gt;=71,"B1",IF(G928&gt;=61,"B2",IF(G928&gt;=51,"C1",IF(G928&gt;=41,"C2",IF(G928&gt;=33,"D","E")))))))</f>
        <v>A2</v>
      </c>
    </row>
    <row r="929" spans="1:8" x14ac:dyDescent="0.3">
      <c r="A929" s="85">
        <v>2</v>
      </c>
      <c r="B929" s="86" t="s">
        <v>12</v>
      </c>
      <c r="C929" s="89">
        <v>7.75</v>
      </c>
      <c r="D929" s="88">
        <v>4</v>
      </c>
      <c r="E929" s="88">
        <v>4.5</v>
      </c>
      <c r="F929" s="88">
        <v>52.5</v>
      </c>
      <c r="G929" s="89">
        <f>SUM(C929:F929)</f>
        <v>68.75</v>
      </c>
      <c r="H929" s="90" t="str">
        <f t="shared" ref="H929:H932" si="57">IF(G929&gt;=91,"A1",IF(G929&gt;=81,"A2",IF(G929&gt;=71,"B1",IF(G929&gt;=61,"B2",IF(G929&gt;=51,"C1",IF(G929&gt;=41,"C2",IF(G929&gt;=33,"D","E")))))))</f>
        <v>B2</v>
      </c>
    </row>
    <row r="930" spans="1:8" x14ac:dyDescent="0.3">
      <c r="A930" s="85">
        <v>3</v>
      </c>
      <c r="B930" s="86" t="s">
        <v>13</v>
      </c>
      <c r="C930" s="88">
        <v>7.5</v>
      </c>
      <c r="D930" s="88">
        <v>3</v>
      </c>
      <c r="E930" s="88">
        <v>3.5</v>
      </c>
      <c r="F930" s="88">
        <v>29.5</v>
      </c>
      <c r="G930" s="89">
        <f t="shared" ref="G930:G932" si="58">SUM(C930:F930)</f>
        <v>43.5</v>
      </c>
      <c r="H930" s="90" t="str">
        <f t="shared" si="57"/>
        <v>C2</v>
      </c>
    </row>
    <row r="931" spans="1:8" x14ac:dyDescent="0.3">
      <c r="A931" s="85">
        <v>4</v>
      </c>
      <c r="B931" s="86" t="s">
        <v>22</v>
      </c>
      <c r="C931" s="88">
        <v>9.75</v>
      </c>
      <c r="D931" s="88">
        <v>4</v>
      </c>
      <c r="E931" s="88">
        <v>4</v>
      </c>
      <c r="F931" s="88">
        <v>53</v>
      </c>
      <c r="G931" s="89">
        <f t="shared" si="58"/>
        <v>70.75</v>
      </c>
      <c r="H931" s="90" t="str">
        <f t="shared" si="57"/>
        <v>B2</v>
      </c>
    </row>
    <row r="932" spans="1:8" x14ac:dyDescent="0.3">
      <c r="A932" s="85">
        <v>5</v>
      </c>
      <c r="B932" s="86" t="s">
        <v>25</v>
      </c>
      <c r="C932" s="88">
        <v>9</v>
      </c>
      <c r="D932" s="88">
        <v>3</v>
      </c>
      <c r="E932" s="88">
        <v>5</v>
      </c>
      <c r="F932" s="88">
        <v>64</v>
      </c>
      <c r="G932" s="89">
        <f t="shared" si="58"/>
        <v>81</v>
      </c>
      <c r="H932" s="119" t="str">
        <f t="shared" si="57"/>
        <v>A2</v>
      </c>
    </row>
    <row r="933" spans="1:8" x14ac:dyDescent="0.3">
      <c r="A933" s="85">
        <v>6</v>
      </c>
      <c r="B933" s="92" t="s">
        <v>419</v>
      </c>
      <c r="C933" s="93"/>
      <c r="D933" s="93"/>
      <c r="E933" s="93"/>
      <c r="F933" s="88"/>
      <c r="G933" s="88">
        <v>38</v>
      </c>
      <c r="H933" s="119"/>
    </row>
    <row r="934" spans="1:8" x14ac:dyDescent="0.3">
      <c r="A934" s="85">
        <v>7</v>
      </c>
      <c r="B934" s="86" t="s">
        <v>20</v>
      </c>
      <c r="C934" s="94"/>
      <c r="D934" s="94"/>
      <c r="E934" s="94"/>
      <c r="F934" s="95"/>
      <c r="G934" s="89">
        <v>42</v>
      </c>
      <c r="H934" s="119"/>
    </row>
    <row r="935" spans="1:8" x14ac:dyDescent="0.3">
      <c r="A935" s="85">
        <v>8</v>
      </c>
      <c r="B935" s="86" t="s">
        <v>21</v>
      </c>
      <c r="C935" s="96"/>
      <c r="D935" s="96"/>
      <c r="E935" s="96"/>
      <c r="F935" s="97"/>
      <c r="G935" s="89">
        <v>44.5</v>
      </c>
      <c r="H935" s="119"/>
    </row>
    <row r="936" spans="1:8" x14ac:dyDescent="0.3">
      <c r="A936" s="85">
        <v>9</v>
      </c>
      <c r="B936" s="86" t="s">
        <v>442</v>
      </c>
      <c r="C936" s="96"/>
      <c r="D936" s="96"/>
      <c r="E936" s="96"/>
      <c r="F936" s="97"/>
      <c r="G936" s="89">
        <v>16.5</v>
      </c>
      <c r="H936" s="119"/>
    </row>
    <row r="937" spans="1:8" x14ac:dyDescent="0.3">
      <c r="A937" s="98" t="s">
        <v>10</v>
      </c>
      <c r="B937" s="99"/>
      <c r="C937" s="100"/>
      <c r="D937" s="100"/>
      <c r="E937" s="100"/>
      <c r="F937" s="101"/>
      <c r="G937" s="102">
        <f>SUM(G928:G933)</f>
        <v>384</v>
      </c>
      <c r="H937" s="120"/>
    </row>
    <row r="938" spans="1:8" x14ac:dyDescent="0.3">
      <c r="A938" s="98" t="s">
        <v>14</v>
      </c>
      <c r="B938" s="99"/>
      <c r="C938" s="100"/>
      <c r="D938" s="100"/>
      <c r="E938" s="100"/>
      <c r="F938" s="101"/>
      <c r="G938" s="122">
        <f>G937/550*100</f>
        <v>69.818181818181827</v>
      </c>
      <c r="H938" s="120" t="str">
        <f t="shared" ref="H938" si="59">IF(G938&gt;=91,"A1",IF(G938&gt;=81,"A2",IF(G938&gt;=71,"B1",IF(G938&gt;=61,"B2",IF(G938&gt;=51,"C1",IF(G938&gt;=41,"C2",IF(G938&gt;=33,"D","E")))))))</f>
        <v>B2</v>
      </c>
    </row>
    <row r="939" spans="1:8" x14ac:dyDescent="0.3">
      <c r="A939" s="400" t="s">
        <v>59</v>
      </c>
      <c r="B939" s="401"/>
      <c r="C939" s="401"/>
      <c r="D939" s="401"/>
      <c r="E939" s="401"/>
      <c r="F939" s="401"/>
      <c r="G939" s="401"/>
      <c r="H939" s="402"/>
    </row>
    <row r="940" spans="1:8" x14ac:dyDescent="0.3">
      <c r="A940" s="403" t="s">
        <v>373</v>
      </c>
      <c r="B940" s="404"/>
      <c r="C940" s="404"/>
      <c r="D940" s="404"/>
      <c r="E940" s="404"/>
      <c r="F940" s="404"/>
      <c r="G940" s="404"/>
      <c r="H940" s="405"/>
    </row>
    <row r="941" spans="1:8" x14ac:dyDescent="0.3">
      <c r="A941" s="367" t="s">
        <v>374</v>
      </c>
      <c r="B941" s="368"/>
      <c r="C941" s="368"/>
      <c r="D941" s="368"/>
      <c r="E941" s="368"/>
      <c r="F941" s="368"/>
      <c r="G941" s="368"/>
      <c r="H941" s="369"/>
    </row>
    <row r="942" spans="1:8" x14ac:dyDescent="0.3">
      <c r="A942" s="367" t="s">
        <v>375</v>
      </c>
      <c r="B942" s="368"/>
      <c r="C942" s="368"/>
      <c r="D942" s="368"/>
      <c r="E942" s="368"/>
      <c r="F942" s="382"/>
      <c r="G942" s="370" t="s">
        <v>376</v>
      </c>
      <c r="H942" s="369"/>
    </row>
    <row r="943" spans="1:8" x14ac:dyDescent="0.3">
      <c r="A943" s="105" t="s">
        <v>377</v>
      </c>
      <c r="B943" s="106"/>
      <c r="C943" s="106"/>
      <c r="D943" s="106"/>
      <c r="E943" s="106"/>
      <c r="F943" s="89"/>
      <c r="G943" s="89"/>
      <c r="H943" s="110" t="s">
        <v>404</v>
      </c>
    </row>
    <row r="944" spans="1:8" x14ac:dyDescent="0.3">
      <c r="A944" s="367" t="s">
        <v>378</v>
      </c>
      <c r="B944" s="368"/>
      <c r="C944" s="368"/>
      <c r="D944" s="368"/>
      <c r="E944" s="368"/>
      <c r="F944" s="382"/>
      <c r="G944" s="104"/>
      <c r="H944" s="108"/>
    </row>
    <row r="945" spans="1:8" x14ac:dyDescent="0.3">
      <c r="A945" s="367" t="s">
        <v>375</v>
      </c>
      <c r="B945" s="368"/>
      <c r="C945" s="368"/>
      <c r="D945" s="368"/>
      <c r="E945" s="368"/>
      <c r="F945" s="382"/>
      <c r="G945" s="370" t="s">
        <v>376</v>
      </c>
      <c r="H945" s="369"/>
    </row>
    <row r="946" spans="1:8" x14ac:dyDescent="0.3">
      <c r="A946" s="364" t="s">
        <v>379</v>
      </c>
      <c r="B946" s="365"/>
      <c r="C946" s="365"/>
      <c r="D946" s="365"/>
      <c r="E946" s="365"/>
      <c r="F946" s="366"/>
      <c r="G946" s="104"/>
      <c r="H946" s="108" t="s">
        <v>399</v>
      </c>
    </row>
    <row r="947" spans="1:8" x14ac:dyDescent="0.3">
      <c r="A947" s="364" t="s">
        <v>380</v>
      </c>
      <c r="B947" s="365"/>
      <c r="C947" s="365"/>
      <c r="D947" s="365"/>
      <c r="E947" s="365"/>
      <c r="F947" s="366"/>
      <c r="G947" s="89"/>
      <c r="H947" s="110" t="s">
        <v>399</v>
      </c>
    </row>
    <row r="948" spans="1:8" x14ac:dyDescent="0.3">
      <c r="A948" s="364" t="s">
        <v>381</v>
      </c>
      <c r="B948" s="365"/>
      <c r="C948" s="365"/>
      <c r="D948" s="365"/>
      <c r="E948" s="365"/>
      <c r="F948" s="365"/>
      <c r="G948" s="89"/>
      <c r="H948" s="110" t="s">
        <v>399</v>
      </c>
    </row>
    <row r="949" spans="1:8" x14ac:dyDescent="0.3">
      <c r="A949" s="364" t="s">
        <v>382</v>
      </c>
      <c r="B949" s="365"/>
      <c r="C949" s="365"/>
      <c r="D949" s="365"/>
      <c r="E949" s="365"/>
      <c r="F949" s="365"/>
      <c r="G949" s="89"/>
      <c r="H949" s="110" t="s">
        <v>399</v>
      </c>
    </row>
    <row r="950" spans="1:8" x14ac:dyDescent="0.3">
      <c r="A950" s="367" t="s">
        <v>383</v>
      </c>
      <c r="B950" s="368"/>
      <c r="C950" s="368"/>
      <c r="D950" s="368"/>
      <c r="E950" s="368"/>
      <c r="F950" s="368"/>
      <c r="G950" s="368"/>
      <c r="H950" s="369"/>
    </row>
    <row r="951" spans="1:8" x14ac:dyDescent="0.3">
      <c r="A951" s="367" t="s">
        <v>375</v>
      </c>
      <c r="B951" s="368"/>
      <c r="C951" s="368"/>
      <c r="D951" s="368"/>
      <c r="E951" s="368"/>
      <c r="F951" s="368"/>
      <c r="G951" s="368"/>
      <c r="H951" s="369"/>
    </row>
    <row r="952" spans="1:8" x14ac:dyDescent="0.3">
      <c r="A952" s="105" t="s">
        <v>384</v>
      </c>
      <c r="B952" s="370" t="s">
        <v>431</v>
      </c>
      <c r="C952" s="368"/>
      <c r="D952" s="368"/>
      <c r="E952" s="368"/>
      <c r="F952" s="368"/>
      <c r="G952" s="368"/>
      <c r="H952" s="369"/>
    </row>
    <row r="953" spans="1:8" x14ac:dyDescent="0.3">
      <c r="A953" s="98" t="s">
        <v>385</v>
      </c>
      <c r="B953" s="371"/>
      <c r="C953" s="372"/>
      <c r="D953" s="372"/>
      <c r="E953" s="372"/>
      <c r="F953" s="372"/>
      <c r="G953" s="372"/>
      <c r="H953" s="373"/>
    </row>
    <row r="954" spans="1:8" x14ac:dyDescent="0.3">
      <c r="A954" s="374" t="s">
        <v>386</v>
      </c>
      <c r="B954" s="375"/>
      <c r="C954" s="375"/>
      <c r="D954" s="375"/>
      <c r="E954" s="111"/>
      <c r="F954" s="112"/>
      <c r="G954" s="104" t="s">
        <v>387</v>
      </c>
      <c r="H954" s="113"/>
    </row>
    <row r="955" spans="1:8" x14ac:dyDescent="0.3">
      <c r="A955" s="114" t="s">
        <v>388</v>
      </c>
      <c r="B955" s="104" t="s">
        <v>19</v>
      </c>
      <c r="C955" s="104" t="s">
        <v>388</v>
      </c>
      <c r="D955" s="104" t="s">
        <v>19</v>
      </c>
      <c r="E955" s="115"/>
      <c r="F955" s="375" t="s">
        <v>389</v>
      </c>
      <c r="G955" s="375"/>
      <c r="H955" s="116" t="s">
        <v>19</v>
      </c>
    </row>
    <row r="956" spans="1:8" x14ac:dyDescent="0.3">
      <c r="A956" s="85" t="s">
        <v>390</v>
      </c>
      <c r="B956" s="88" t="s">
        <v>391</v>
      </c>
      <c r="C956" s="88" t="s">
        <v>392</v>
      </c>
      <c r="D956" s="88" t="s">
        <v>393</v>
      </c>
      <c r="E956" s="115"/>
      <c r="F956" s="361">
        <v>3</v>
      </c>
      <c r="G956" s="361"/>
      <c r="H956" s="109" t="s">
        <v>394</v>
      </c>
    </row>
    <row r="957" spans="1:8" x14ac:dyDescent="0.3">
      <c r="A957" s="85" t="s">
        <v>395</v>
      </c>
      <c r="B957" s="88" t="s">
        <v>396</v>
      </c>
      <c r="C957" s="88" t="s">
        <v>397</v>
      </c>
      <c r="D957" s="88" t="s">
        <v>398</v>
      </c>
      <c r="E957" s="115"/>
      <c r="F957" s="361">
        <v>2</v>
      </c>
      <c r="G957" s="361"/>
      <c r="H957" s="109" t="s">
        <v>399</v>
      </c>
    </row>
    <row r="958" spans="1:8" x14ac:dyDescent="0.3">
      <c r="A958" s="85" t="s">
        <v>400</v>
      </c>
      <c r="B958" s="88" t="s">
        <v>401</v>
      </c>
      <c r="C958" s="88" t="s">
        <v>402</v>
      </c>
      <c r="D958" s="88" t="s">
        <v>403</v>
      </c>
      <c r="E958" s="115"/>
      <c r="F958" s="361">
        <v>1</v>
      </c>
      <c r="G958" s="361"/>
      <c r="H958" s="109" t="s">
        <v>404</v>
      </c>
    </row>
    <row r="959" spans="1:8" x14ac:dyDescent="0.3">
      <c r="A959" s="85" t="s">
        <v>405</v>
      </c>
      <c r="B959" s="88" t="s">
        <v>406</v>
      </c>
      <c r="C959" s="88" t="s">
        <v>407</v>
      </c>
      <c r="D959" s="88" t="s">
        <v>408</v>
      </c>
      <c r="E959" s="117"/>
      <c r="F959" s="362"/>
      <c r="G959" s="363"/>
      <c r="H959" s="118"/>
    </row>
    <row r="960" spans="1:8" ht="58.5" customHeight="1" thickBot="1" x14ac:dyDescent="0.35">
      <c r="A960" s="384" t="s">
        <v>443</v>
      </c>
      <c r="B960" s="385"/>
      <c r="C960" s="386" t="s">
        <v>32</v>
      </c>
      <c r="D960" s="387"/>
      <c r="E960" s="387"/>
      <c r="F960" s="387"/>
      <c r="G960" s="386" t="s">
        <v>16</v>
      </c>
      <c r="H960" s="388"/>
    </row>
    <row r="961" spans="1:8" ht="21" thickBot="1" x14ac:dyDescent="0.35"/>
    <row r="962" spans="1:8" x14ac:dyDescent="0.3">
      <c r="A962" s="376" t="s">
        <v>0</v>
      </c>
      <c r="B962" s="377"/>
      <c r="C962" s="377"/>
      <c r="D962" s="377"/>
      <c r="E962" s="377"/>
      <c r="F962" s="377"/>
      <c r="G962" s="377"/>
      <c r="H962" s="378"/>
    </row>
    <row r="963" spans="1:8" x14ac:dyDescent="0.3">
      <c r="A963" s="383" t="s">
        <v>1</v>
      </c>
      <c r="B963" s="380"/>
      <c r="C963" s="380"/>
      <c r="D963" s="380"/>
      <c r="E963" s="380"/>
      <c r="F963" s="380"/>
      <c r="G963" s="380"/>
      <c r="H963" s="381"/>
    </row>
    <row r="964" spans="1:8" x14ac:dyDescent="0.3">
      <c r="A964" s="383" t="s">
        <v>2</v>
      </c>
      <c r="B964" s="380"/>
      <c r="C964" s="380"/>
      <c r="D964" s="380"/>
      <c r="E964" s="380"/>
      <c r="F964" s="380"/>
      <c r="G964" s="380"/>
      <c r="H964" s="381"/>
    </row>
    <row r="965" spans="1:8" x14ac:dyDescent="0.3">
      <c r="A965" s="383" t="s">
        <v>23</v>
      </c>
      <c r="B965" s="380"/>
      <c r="C965" s="380"/>
      <c r="D965" s="380"/>
      <c r="E965" s="380"/>
      <c r="F965" s="380"/>
      <c r="G965" s="380"/>
      <c r="H965" s="381"/>
    </row>
    <row r="966" spans="1:8" x14ac:dyDescent="0.3">
      <c r="A966" s="383" t="s">
        <v>411</v>
      </c>
      <c r="B966" s="380"/>
      <c r="C966" s="380"/>
      <c r="D966" s="380"/>
      <c r="E966" s="380"/>
      <c r="F966" s="380"/>
      <c r="G966" s="380"/>
      <c r="H966" s="381"/>
    </row>
    <row r="967" spans="1:8" x14ac:dyDescent="0.3">
      <c r="A967" s="77" t="s">
        <v>3</v>
      </c>
      <c r="C967" s="81" t="s">
        <v>441</v>
      </c>
      <c r="D967" s="81"/>
      <c r="E967" s="78"/>
      <c r="F967" s="79"/>
      <c r="G967" s="79"/>
      <c r="H967" s="80"/>
    </row>
    <row r="968" spans="1:8" x14ac:dyDescent="0.3">
      <c r="A968" s="77" t="s">
        <v>4</v>
      </c>
      <c r="C968" s="124" t="s">
        <v>86</v>
      </c>
      <c r="D968" s="81"/>
      <c r="E968" s="81" t="s">
        <v>24</v>
      </c>
      <c r="F968" s="81"/>
      <c r="G968" s="353">
        <v>21</v>
      </c>
      <c r="H968" s="353"/>
    </row>
    <row r="969" spans="1:8" x14ac:dyDescent="0.3">
      <c r="A969" s="77" t="s">
        <v>5</v>
      </c>
      <c r="C969" s="124" t="s">
        <v>155</v>
      </c>
      <c r="D969" s="81"/>
      <c r="E969" s="78"/>
      <c r="F969" s="78"/>
      <c r="G969" s="354"/>
      <c r="H969" s="354"/>
    </row>
    <row r="970" spans="1:8" x14ac:dyDescent="0.3">
      <c r="A970" s="77" t="s">
        <v>17</v>
      </c>
      <c r="B970" s="78"/>
      <c r="C970" s="412" t="s">
        <v>329</v>
      </c>
      <c r="D970" s="412"/>
      <c r="E970" s="78" t="s">
        <v>31</v>
      </c>
      <c r="F970" s="78"/>
      <c r="G970" s="359" t="s">
        <v>330</v>
      </c>
      <c r="H970" s="360"/>
    </row>
    <row r="971" spans="1:8" x14ac:dyDescent="0.3">
      <c r="A971" s="374" t="s">
        <v>6</v>
      </c>
      <c r="B971" s="375"/>
      <c r="C971" s="409"/>
      <c r="D971" s="409"/>
      <c r="E971" s="375"/>
      <c r="F971" s="375"/>
      <c r="G971" s="375"/>
      <c r="H971" s="406"/>
    </row>
    <row r="972" spans="1:8" x14ac:dyDescent="0.3">
      <c r="A972" s="367" t="s">
        <v>7</v>
      </c>
      <c r="B972" s="368"/>
      <c r="C972" s="368"/>
      <c r="D972" s="368"/>
      <c r="E972" s="368"/>
      <c r="F972" s="368"/>
      <c r="G972" s="368"/>
      <c r="H972" s="369"/>
    </row>
    <row r="973" spans="1:8" ht="15" customHeight="1" x14ac:dyDescent="0.3">
      <c r="A973" s="407" t="s">
        <v>8</v>
      </c>
      <c r="B973" s="408" t="s">
        <v>9</v>
      </c>
      <c r="C973" s="389" t="s">
        <v>27</v>
      </c>
      <c r="D973" s="389" t="s">
        <v>26</v>
      </c>
      <c r="E973" s="389" t="s">
        <v>28</v>
      </c>
      <c r="F973" s="392" t="s">
        <v>29</v>
      </c>
      <c r="G973" s="389" t="s">
        <v>30</v>
      </c>
      <c r="H973" s="396" t="s">
        <v>19</v>
      </c>
    </row>
    <row r="974" spans="1:8" ht="15" customHeight="1" x14ac:dyDescent="0.3">
      <c r="A974" s="407"/>
      <c r="B974" s="408"/>
      <c r="C974" s="390"/>
      <c r="D974" s="390"/>
      <c r="E974" s="390"/>
      <c r="F974" s="393"/>
      <c r="G974" s="390"/>
      <c r="H974" s="397"/>
    </row>
    <row r="975" spans="1:8" ht="22.5" customHeight="1" x14ac:dyDescent="0.3">
      <c r="A975" s="407"/>
      <c r="B975" s="408"/>
      <c r="C975" s="391"/>
      <c r="D975" s="391"/>
      <c r="E975" s="391"/>
      <c r="F975" s="394"/>
      <c r="G975" s="391"/>
      <c r="H975" s="398"/>
    </row>
    <row r="976" spans="1:8" x14ac:dyDescent="0.3">
      <c r="A976" s="85">
        <v>1</v>
      </c>
      <c r="B976" s="86" t="s">
        <v>11</v>
      </c>
      <c r="C976" s="89">
        <v>8</v>
      </c>
      <c r="D976" s="88">
        <v>4</v>
      </c>
      <c r="E976" s="88">
        <v>5</v>
      </c>
      <c r="F976" s="89">
        <v>74.5</v>
      </c>
      <c r="G976" s="89">
        <f>SUM(C976:F976)</f>
        <v>91.5</v>
      </c>
      <c r="H976" s="90" t="str">
        <f>IF(G976&gt;=91,"A1",IF(G976&gt;=81,"A2",IF(G976&gt;=71,"B1",IF(G976&gt;=61,"B2",IF(G976&gt;=51,"C1",IF(G976&gt;=41,"C2",IF(G976&gt;=33,"D","E")))))))</f>
        <v>A1</v>
      </c>
    </row>
    <row r="977" spans="1:8" x14ac:dyDescent="0.3">
      <c r="A977" s="85">
        <v>2</v>
      </c>
      <c r="B977" s="86" t="s">
        <v>12</v>
      </c>
      <c r="C977" s="89">
        <v>8.5</v>
      </c>
      <c r="D977" s="88">
        <v>4</v>
      </c>
      <c r="E977" s="88">
        <v>5</v>
      </c>
      <c r="F977" s="88">
        <v>62</v>
      </c>
      <c r="G977" s="89">
        <f>SUM(C977:F977)</f>
        <v>79.5</v>
      </c>
      <c r="H977" s="90" t="str">
        <f t="shared" ref="H977:H980" si="60">IF(G977&gt;=91,"A1",IF(G977&gt;=81,"A2",IF(G977&gt;=71,"B1",IF(G977&gt;=61,"B2",IF(G977&gt;=51,"C1",IF(G977&gt;=41,"C2",IF(G977&gt;=33,"D","E")))))))</f>
        <v>B1</v>
      </c>
    </row>
    <row r="978" spans="1:8" x14ac:dyDescent="0.3">
      <c r="A978" s="85">
        <v>3</v>
      </c>
      <c r="B978" s="86" t="s">
        <v>13</v>
      </c>
      <c r="C978" s="88">
        <v>9</v>
      </c>
      <c r="D978" s="88">
        <v>4.5</v>
      </c>
      <c r="E978" s="88">
        <v>4.5</v>
      </c>
      <c r="F978" s="88">
        <v>68</v>
      </c>
      <c r="G978" s="89">
        <f t="shared" ref="G978:G980" si="61">SUM(C978:F978)</f>
        <v>86</v>
      </c>
      <c r="H978" s="90" t="str">
        <f t="shared" si="60"/>
        <v>A2</v>
      </c>
    </row>
    <row r="979" spans="1:8" x14ac:dyDescent="0.3">
      <c r="A979" s="85">
        <v>4</v>
      </c>
      <c r="B979" s="86" t="s">
        <v>22</v>
      </c>
      <c r="C979" s="88">
        <v>9.25</v>
      </c>
      <c r="D979" s="88">
        <v>5</v>
      </c>
      <c r="E979" s="88">
        <v>3</v>
      </c>
      <c r="F979" s="88">
        <v>67.5</v>
      </c>
      <c r="G979" s="89">
        <f t="shared" si="61"/>
        <v>84.75</v>
      </c>
      <c r="H979" s="90" t="str">
        <f t="shared" si="60"/>
        <v>A2</v>
      </c>
    </row>
    <row r="980" spans="1:8" x14ac:dyDescent="0.3">
      <c r="A980" s="85">
        <v>5</v>
      </c>
      <c r="B980" s="86" t="s">
        <v>25</v>
      </c>
      <c r="C980" s="88">
        <v>9.75</v>
      </c>
      <c r="D980" s="88">
        <v>5</v>
      </c>
      <c r="E980" s="88">
        <v>5</v>
      </c>
      <c r="F980" s="88">
        <v>73.5</v>
      </c>
      <c r="G980" s="89">
        <f t="shared" si="61"/>
        <v>93.25</v>
      </c>
      <c r="H980" s="119" t="str">
        <f t="shared" si="60"/>
        <v>A1</v>
      </c>
    </row>
    <row r="981" spans="1:8" x14ac:dyDescent="0.3">
      <c r="A981" s="85">
        <v>6</v>
      </c>
      <c r="B981" s="92" t="s">
        <v>419</v>
      </c>
      <c r="C981" s="93"/>
      <c r="D981" s="93"/>
      <c r="E981" s="93"/>
      <c r="F981" s="88"/>
      <c r="G981" s="88">
        <v>49</v>
      </c>
      <c r="H981" s="119"/>
    </row>
    <row r="982" spans="1:8" x14ac:dyDescent="0.3">
      <c r="A982" s="85">
        <v>7</v>
      </c>
      <c r="B982" s="86" t="s">
        <v>20</v>
      </c>
      <c r="C982" s="94"/>
      <c r="D982" s="94"/>
      <c r="E982" s="94"/>
      <c r="F982" s="95"/>
      <c r="G982" s="89">
        <v>50</v>
      </c>
      <c r="H982" s="119"/>
    </row>
    <row r="983" spans="1:8" x14ac:dyDescent="0.3">
      <c r="A983" s="85">
        <v>8</v>
      </c>
      <c r="B983" s="86" t="s">
        <v>21</v>
      </c>
      <c r="C983" s="96"/>
      <c r="D983" s="96"/>
      <c r="E983" s="96"/>
      <c r="F983" s="97"/>
      <c r="G983" s="89">
        <v>45.5</v>
      </c>
      <c r="H983" s="119"/>
    </row>
    <row r="984" spans="1:8" x14ac:dyDescent="0.3">
      <c r="A984" s="85">
        <v>9</v>
      </c>
      <c r="B984" s="86" t="s">
        <v>442</v>
      </c>
      <c r="C984" s="96"/>
      <c r="D984" s="96"/>
      <c r="E984" s="96"/>
      <c r="F984" s="97"/>
      <c r="G984" s="89">
        <v>38</v>
      </c>
      <c r="H984" s="119"/>
    </row>
    <row r="985" spans="1:8" x14ac:dyDescent="0.3">
      <c r="A985" s="98" t="s">
        <v>10</v>
      </c>
      <c r="B985" s="99"/>
      <c r="C985" s="100"/>
      <c r="D985" s="100"/>
      <c r="E985" s="100"/>
      <c r="F985" s="101"/>
      <c r="G985" s="102">
        <f>SUM(G976:G981)</f>
        <v>484</v>
      </c>
      <c r="H985" s="120"/>
    </row>
    <row r="986" spans="1:8" x14ac:dyDescent="0.3">
      <c r="A986" s="98" t="s">
        <v>14</v>
      </c>
      <c r="B986" s="99"/>
      <c r="C986" s="100"/>
      <c r="D986" s="100"/>
      <c r="E986" s="100"/>
      <c r="F986" s="101"/>
      <c r="G986" s="104">
        <f>G985/550*100</f>
        <v>88</v>
      </c>
      <c r="H986" s="120" t="str">
        <f t="shared" ref="H986" si="62">IF(G986&gt;=91,"A1",IF(G986&gt;=81,"A2",IF(G986&gt;=71,"B1",IF(G986&gt;=61,"B2",IF(G986&gt;=51,"C1",IF(G986&gt;=41,"C2",IF(G986&gt;=33,"D","E")))))))</f>
        <v>A2</v>
      </c>
    </row>
    <row r="987" spans="1:8" x14ac:dyDescent="0.3">
      <c r="A987" s="400" t="s">
        <v>59</v>
      </c>
      <c r="B987" s="401"/>
      <c r="C987" s="401"/>
      <c r="D987" s="401"/>
      <c r="E987" s="401"/>
      <c r="F987" s="401"/>
      <c r="G987" s="401"/>
      <c r="H987" s="402"/>
    </row>
    <row r="988" spans="1:8" x14ac:dyDescent="0.3">
      <c r="A988" s="403" t="s">
        <v>373</v>
      </c>
      <c r="B988" s="404"/>
      <c r="C988" s="404"/>
      <c r="D988" s="404"/>
      <c r="E988" s="404"/>
      <c r="F988" s="404"/>
      <c r="G988" s="404"/>
      <c r="H988" s="405"/>
    </row>
    <row r="989" spans="1:8" x14ac:dyDescent="0.3">
      <c r="A989" s="367" t="s">
        <v>374</v>
      </c>
      <c r="B989" s="368"/>
      <c r="C989" s="368"/>
      <c r="D989" s="368"/>
      <c r="E989" s="368"/>
      <c r="F989" s="368"/>
      <c r="G989" s="368"/>
      <c r="H989" s="369"/>
    </row>
    <row r="990" spans="1:8" x14ac:dyDescent="0.3">
      <c r="A990" s="367" t="s">
        <v>375</v>
      </c>
      <c r="B990" s="368"/>
      <c r="C990" s="368"/>
      <c r="D990" s="368"/>
      <c r="E990" s="368"/>
      <c r="F990" s="382"/>
      <c r="G990" s="370" t="s">
        <v>376</v>
      </c>
      <c r="H990" s="369"/>
    </row>
    <row r="991" spans="1:8" x14ac:dyDescent="0.3">
      <c r="A991" s="105" t="s">
        <v>377</v>
      </c>
      <c r="B991" s="106"/>
      <c r="C991" s="106"/>
      <c r="D991" s="106"/>
      <c r="E991" s="106"/>
      <c r="F991" s="89"/>
      <c r="G991" s="89"/>
      <c r="H991" s="110" t="s">
        <v>404</v>
      </c>
    </row>
    <row r="992" spans="1:8" x14ac:dyDescent="0.3">
      <c r="A992" s="367" t="s">
        <v>378</v>
      </c>
      <c r="B992" s="368"/>
      <c r="C992" s="368"/>
      <c r="D992" s="368"/>
      <c r="E992" s="368"/>
      <c r="F992" s="382"/>
      <c r="G992" s="104"/>
      <c r="H992" s="108"/>
    </row>
    <row r="993" spans="1:8" x14ac:dyDescent="0.3">
      <c r="A993" s="367" t="s">
        <v>375</v>
      </c>
      <c r="B993" s="368"/>
      <c r="C993" s="368"/>
      <c r="D993" s="368"/>
      <c r="E993" s="368"/>
      <c r="F993" s="382"/>
      <c r="G993" s="370" t="s">
        <v>376</v>
      </c>
      <c r="H993" s="369"/>
    </row>
    <row r="994" spans="1:8" x14ac:dyDescent="0.3">
      <c r="A994" s="364" t="s">
        <v>379</v>
      </c>
      <c r="B994" s="365"/>
      <c r="C994" s="365"/>
      <c r="D994" s="365"/>
      <c r="E994" s="365"/>
      <c r="F994" s="366"/>
      <c r="G994" s="104"/>
      <c r="H994" s="108" t="s">
        <v>399</v>
      </c>
    </row>
    <row r="995" spans="1:8" x14ac:dyDescent="0.3">
      <c r="A995" s="364" t="s">
        <v>380</v>
      </c>
      <c r="B995" s="365"/>
      <c r="C995" s="365"/>
      <c r="D995" s="365"/>
      <c r="E995" s="365"/>
      <c r="F995" s="366"/>
      <c r="G995" s="89"/>
      <c r="H995" s="110" t="s">
        <v>399</v>
      </c>
    </row>
    <row r="996" spans="1:8" x14ac:dyDescent="0.3">
      <c r="A996" s="364" t="s">
        <v>381</v>
      </c>
      <c r="B996" s="365"/>
      <c r="C996" s="365"/>
      <c r="D996" s="365"/>
      <c r="E996" s="365"/>
      <c r="F996" s="365"/>
      <c r="G996" s="89"/>
      <c r="H996" s="110" t="s">
        <v>394</v>
      </c>
    </row>
    <row r="997" spans="1:8" x14ac:dyDescent="0.3">
      <c r="A997" s="364" t="s">
        <v>382</v>
      </c>
      <c r="B997" s="365"/>
      <c r="C997" s="365"/>
      <c r="D997" s="365"/>
      <c r="E997" s="365"/>
      <c r="F997" s="365"/>
      <c r="G997" s="89"/>
      <c r="H997" s="110" t="s">
        <v>394</v>
      </c>
    </row>
    <row r="998" spans="1:8" x14ac:dyDescent="0.3">
      <c r="A998" s="367" t="s">
        <v>383</v>
      </c>
      <c r="B998" s="368"/>
      <c r="C998" s="368"/>
      <c r="D998" s="368"/>
      <c r="E998" s="368"/>
      <c r="F998" s="368"/>
      <c r="G998" s="368"/>
      <c r="H998" s="369"/>
    </row>
    <row r="999" spans="1:8" x14ac:dyDescent="0.3">
      <c r="A999" s="367" t="s">
        <v>375</v>
      </c>
      <c r="B999" s="368"/>
      <c r="C999" s="368"/>
      <c r="D999" s="368"/>
      <c r="E999" s="368"/>
      <c r="F999" s="368"/>
      <c r="G999" s="368"/>
      <c r="H999" s="369"/>
    </row>
    <row r="1000" spans="1:8" x14ac:dyDescent="0.3">
      <c r="A1000" s="105" t="s">
        <v>384</v>
      </c>
      <c r="B1000" s="370" t="s">
        <v>433</v>
      </c>
      <c r="C1000" s="368"/>
      <c r="D1000" s="368"/>
      <c r="E1000" s="368"/>
      <c r="F1000" s="368"/>
      <c r="G1000" s="368"/>
      <c r="H1000" s="369"/>
    </row>
    <row r="1001" spans="1:8" x14ac:dyDescent="0.3">
      <c r="A1001" s="98" t="s">
        <v>385</v>
      </c>
      <c r="B1001" s="371"/>
      <c r="C1001" s="372"/>
      <c r="D1001" s="372"/>
      <c r="E1001" s="372"/>
      <c r="F1001" s="372"/>
      <c r="G1001" s="372"/>
      <c r="H1001" s="373"/>
    </row>
    <row r="1002" spans="1:8" x14ac:dyDescent="0.3">
      <c r="A1002" s="374" t="s">
        <v>386</v>
      </c>
      <c r="B1002" s="375"/>
      <c r="C1002" s="375"/>
      <c r="D1002" s="375"/>
      <c r="E1002" s="111"/>
      <c r="F1002" s="112"/>
      <c r="G1002" s="104" t="s">
        <v>387</v>
      </c>
      <c r="H1002" s="113"/>
    </row>
    <row r="1003" spans="1:8" x14ac:dyDescent="0.3">
      <c r="A1003" s="114" t="s">
        <v>388</v>
      </c>
      <c r="B1003" s="104" t="s">
        <v>19</v>
      </c>
      <c r="C1003" s="104" t="s">
        <v>388</v>
      </c>
      <c r="D1003" s="104" t="s">
        <v>19</v>
      </c>
      <c r="E1003" s="115"/>
      <c r="F1003" s="375" t="s">
        <v>389</v>
      </c>
      <c r="G1003" s="375"/>
      <c r="H1003" s="116" t="s">
        <v>19</v>
      </c>
    </row>
    <row r="1004" spans="1:8" x14ac:dyDescent="0.3">
      <c r="A1004" s="85" t="s">
        <v>390</v>
      </c>
      <c r="B1004" s="88" t="s">
        <v>391</v>
      </c>
      <c r="C1004" s="88" t="s">
        <v>392</v>
      </c>
      <c r="D1004" s="88" t="s">
        <v>393</v>
      </c>
      <c r="E1004" s="115"/>
      <c r="F1004" s="361">
        <v>3</v>
      </c>
      <c r="G1004" s="361"/>
      <c r="H1004" s="109" t="s">
        <v>394</v>
      </c>
    </row>
    <row r="1005" spans="1:8" x14ac:dyDescent="0.3">
      <c r="A1005" s="85" t="s">
        <v>395</v>
      </c>
      <c r="B1005" s="88" t="s">
        <v>396</v>
      </c>
      <c r="C1005" s="88" t="s">
        <v>397</v>
      </c>
      <c r="D1005" s="88" t="s">
        <v>398</v>
      </c>
      <c r="E1005" s="115"/>
      <c r="F1005" s="361">
        <v>2</v>
      </c>
      <c r="G1005" s="361"/>
      <c r="H1005" s="109" t="s">
        <v>399</v>
      </c>
    </row>
    <row r="1006" spans="1:8" x14ac:dyDescent="0.3">
      <c r="A1006" s="85" t="s">
        <v>400</v>
      </c>
      <c r="B1006" s="88" t="s">
        <v>401</v>
      </c>
      <c r="C1006" s="88" t="s">
        <v>402</v>
      </c>
      <c r="D1006" s="88" t="s">
        <v>403</v>
      </c>
      <c r="E1006" s="115"/>
      <c r="F1006" s="361">
        <v>1</v>
      </c>
      <c r="G1006" s="361"/>
      <c r="H1006" s="109" t="s">
        <v>404</v>
      </c>
    </row>
    <row r="1007" spans="1:8" x14ac:dyDescent="0.3">
      <c r="A1007" s="85" t="s">
        <v>405</v>
      </c>
      <c r="B1007" s="88" t="s">
        <v>406</v>
      </c>
      <c r="C1007" s="88" t="s">
        <v>407</v>
      </c>
      <c r="D1007" s="88" t="s">
        <v>408</v>
      </c>
      <c r="E1007" s="117"/>
      <c r="F1007" s="362"/>
      <c r="G1007" s="363"/>
      <c r="H1007" s="118"/>
    </row>
    <row r="1008" spans="1:8" ht="58.5" customHeight="1" thickBot="1" x14ac:dyDescent="0.35">
      <c r="A1008" s="384" t="s">
        <v>443</v>
      </c>
      <c r="B1008" s="385"/>
      <c r="C1008" s="386" t="s">
        <v>32</v>
      </c>
      <c r="D1008" s="387"/>
      <c r="E1008" s="387"/>
      <c r="F1008" s="387"/>
      <c r="G1008" s="386" t="s">
        <v>16</v>
      </c>
      <c r="H1008" s="388"/>
    </row>
    <row r="1009" spans="1:8" ht="21" thickBot="1" x14ac:dyDescent="0.35"/>
    <row r="1010" spans="1:8" x14ac:dyDescent="0.3">
      <c r="A1010" s="376" t="s">
        <v>0</v>
      </c>
      <c r="B1010" s="377"/>
      <c r="C1010" s="377"/>
      <c r="D1010" s="377"/>
      <c r="E1010" s="377"/>
      <c r="F1010" s="377"/>
      <c r="G1010" s="377"/>
      <c r="H1010" s="378"/>
    </row>
    <row r="1011" spans="1:8" x14ac:dyDescent="0.3">
      <c r="A1011" s="383" t="s">
        <v>1</v>
      </c>
      <c r="B1011" s="380"/>
      <c r="C1011" s="380"/>
      <c r="D1011" s="380"/>
      <c r="E1011" s="380"/>
      <c r="F1011" s="380"/>
      <c r="G1011" s="380"/>
      <c r="H1011" s="381"/>
    </row>
    <row r="1012" spans="1:8" x14ac:dyDescent="0.3">
      <c r="A1012" s="383" t="s">
        <v>2</v>
      </c>
      <c r="B1012" s="380"/>
      <c r="C1012" s="380"/>
      <c r="D1012" s="380"/>
      <c r="E1012" s="380"/>
      <c r="F1012" s="380"/>
      <c r="G1012" s="380"/>
      <c r="H1012" s="381"/>
    </row>
    <row r="1013" spans="1:8" x14ac:dyDescent="0.3">
      <c r="A1013" s="383" t="s">
        <v>23</v>
      </c>
      <c r="B1013" s="380"/>
      <c r="C1013" s="380"/>
      <c r="D1013" s="380"/>
      <c r="E1013" s="380"/>
      <c r="F1013" s="380"/>
      <c r="G1013" s="380"/>
      <c r="H1013" s="381"/>
    </row>
    <row r="1014" spans="1:8" x14ac:dyDescent="0.3">
      <c r="A1014" s="383" t="s">
        <v>411</v>
      </c>
      <c r="B1014" s="380"/>
      <c r="C1014" s="380"/>
      <c r="D1014" s="380"/>
      <c r="E1014" s="380"/>
      <c r="F1014" s="380"/>
      <c r="G1014" s="380"/>
      <c r="H1014" s="381"/>
    </row>
    <row r="1015" spans="1:8" x14ac:dyDescent="0.3">
      <c r="A1015" s="77" t="s">
        <v>3</v>
      </c>
      <c r="C1015" s="356" t="s">
        <v>441</v>
      </c>
      <c r="D1015" s="356"/>
      <c r="E1015" s="78"/>
      <c r="F1015" s="79"/>
      <c r="G1015" s="79"/>
      <c r="H1015" s="80"/>
    </row>
    <row r="1016" spans="1:8" x14ac:dyDescent="0.3">
      <c r="A1016" s="77" t="s">
        <v>4</v>
      </c>
      <c r="C1016" s="357" t="s">
        <v>87</v>
      </c>
      <c r="D1016" s="358"/>
      <c r="E1016" s="81" t="s">
        <v>24</v>
      </c>
      <c r="F1016" s="81"/>
      <c r="G1016" s="353">
        <v>22</v>
      </c>
      <c r="H1016" s="353"/>
    </row>
    <row r="1017" spans="1:8" x14ac:dyDescent="0.3">
      <c r="A1017" s="77" t="s">
        <v>5</v>
      </c>
      <c r="C1017" s="357" t="s">
        <v>158</v>
      </c>
      <c r="D1017" s="358"/>
      <c r="E1017" s="78"/>
      <c r="F1017" s="78"/>
      <c r="G1017" s="354"/>
      <c r="H1017" s="354"/>
    </row>
    <row r="1018" spans="1:8" x14ac:dyDescent="0.3">
      <c r="A1018" s="77" t="s">
        <v>17</v>
      </c>
      <c r="B1018" s="78"/>
      <c r="C1018" s="410" t="s">
        <v>337</v>
      </c>
      <c r="D1018" s="410"/>
      <c r="E1018" s="78" t="s">
        <v>31</v>
      </c>
      <c r="F1018" s="78"/>
      <c r="G1018" s="351" t="s">
        <v>338</v>
      </c>
      <c r="H1018" s="355"/>
    </row>
    <row r="1019" spans="1:8" x14ac:dyDescent="0.3">
      <c r="A1019" s="374" t="s">
        <v>6</v>
      </c>
      <c r="B1019" s="375"/>
      <c r="C1019" s="375"/>
      <c r="D1019" s="375"/>
      <c r="E1019" s="375"/>
      <c r="F1019" s="375"/>
      <c r="G1019" s="375"/>
      <c r="H1019" s="406"/>
    </row>
    <row r="1020" spans="1:8" x14ac:dyDescent="0.3">
      <c r="A1020" s="367" t="s">
        <v>7</v>
      </c>
      <c r="B1020" s="368"/>
      <c r="C1020" s="368"/>
      <c r="D1020" s="368"/>
      <c r="E1020" s="368"/>
      <c r="F1020" s="368"/>
      <c r="G1020" s="368"/>
      <c r="H1020" s="369"/>
    </row>
    <row r="1021" spans="1:8" ht="15" customHeight="1" x14ac:dyDescent="0.3">
      <c r="A1021" s="407" t="s">
        <v>8</v>
      </c>
      <c r="B1021" s="408" t="s">
        <v>9</v>
      </c>
      <c r="C1021" s="389" t="s">
        <v>27</v>
      </c>
      <c r="D1021" s="389" t="s">
        <v>26</v>
      </c>
      <c r="E1021" s="389" t="s">
        <v>28</v>
      </c>
      <c r="F1021" s="392" t="s">
        <v>29</v>
      </c>
      <c r="G1021" s="389" t="s">
        <v>30</v>
      </c>
      <c r="H1021" s="396" t="s">
        <v>19</v>
      </c>
    </row>
    <row r="1022" spans="1:8" ht="15" customHeight="1" x14ac:dyDescent="0.3">
      <c r="A1022" s="407"/>
      <c r="B1022" s="408"/>
      <c r="C1022" s="390"/>
      <c r="D1022" s="390"/>
      <c r="E1022" s="390"/>
      <c r="F1022" s="393"/>
      <c r="G1022" s="390"/>
      <c r="H1022" s="397"/>
    </row>
    <row r="1023" spans="1:8" ht="22.5" customHeight="1" x14ac:dyDescent="0.3">
      <c r="A1023" s="407"/>
      <c r="B1023" s="408"/>
      <c r="C1023" s="391"/>
      <c r="D1023" s="391"/>
      <c r="E1023" s="391"/>
      <c r="F1023" s="394"/>
      <c r="G1023" s="391"/>
      <c r="H1023" s="398"/>
    </row>
    <row r="1024" spans="1:8" x14ac:dyDescent="0.3">
      <c r="A1024" s="85">
        <v>1</v>
      </c>
      <c r="B1024" s="86" t="s">
        <v>11</v>
      </c>
      <c r="C1024" s="89">
        <v>7</v>
      </c>
      <c r="D1024" s="88">
        <v>5</v>
      </c>
      <c r="E1024" s="88">
        <v>4</v>
      </c>
      <c r="F1024" s="89">
        <v>50</v>
      </c>
      <c r="G1024" s="89">
        <f>SUM(C1024:F1024)</f>
        <v>66</v>
      </c>
      <c r="H1024" s="90" t="str">
        <f>IF(G1024&gt;=91,"A1",IF(G1024&gt;=81,"A2",IF(G1024&gt;=71,"B1",IF(G1024&gt;=61,"B2",IF(G1024&gt;=51,"C1",IF(G1024&gt;=41,"C2",IF(G1024&gt;=33,"D","E")))))))</f>
        <v>B2</v>
      </c>
    </row>
    <row r="1025" spans="1:8" x14ac:dyDescent="0.3">
      <c r="A1025" s="85">
        <v>2</v>
      </c>
      <c r="B1025" s="86" t="s">
        <v>12</v>
      </c>
      <c r="C1025" s="89">
        <v>6.75</v>
      </c>
      <c r="D1025" s="88">
        <v>4</v>
      </c>
      <c r="E1025" s="88">
        <v>3</v>
      </c>
      <c r="F1025" s="88">
        <v>40</v>
      </c>
      <c r="G1025" s="89">
        <f>SUM(C1025:F1025)</f>
        <v>53.75</v>
      </c>
      <c r="H1025" s="90" t="str">
        <f t="shared" ref="H1025:H1028" si="63">IF(G1025&gt;=91,"A1",IF(G1025&gt;=81,"A2",IF(G1025&gt;=71,"B1",IF(G1025&gt;=61,"B2",IF(G1025&gt;=51,"C1",IF(G1025&gt;=41,"C2",IF(G1025&gt;=33,"D","E")))))))</f>
        <v>C1</v>
      </c>
    </row>
    <row r="1026" spans="1:8" x14ac:dyDescent="0.3">
      <c r="A1026" s="85">
        <v>3</v>
      </c>
      <c r="B1026" s="86" t="s">
        <v>13</v>
      </c>
      <c r="C1026" s="88">
        <v>4.25</v>
      </c>
      <c r="D1026" s="88">
        <v>3</v>
      </c>
      <c r="E1026" s="88">
        <v>4</v>
      </c>
      <c r="F1026" s="88">
        <v>38.5</v>
      </c>
      <c r="G1026" s="89">
        <f t="shared" ref="G1026:G1028" si="64">SUM(C1026:F1026)</f>
        <v>49.75</v>
      </c>
      <c r="H1026" s="90" t="str">
        <f t="shared" si="63"/>
        <v>C2</v>
      </c>
    </row>
    <row r="1027" spans="1:8" x14ac:dyDescent="0.3">
      <c r="A1027" s="85">
        <v>4</v>
      </c>
      <c r="B1027" s="86" t="s">
        <v>22</v>
      </c>
      <c r="C1027" s="88">
        <v>8.25</v>
      </c>
      <c r="D1027" s="88">
        <v>5</v>
      </c>
      <c r="E1027" s="88">
        <v>3.5</v>
      </c>
      <c r="F1027" s="88">
        <v>49</v>
      </c>
      <c r="G1027" s="89">
        <f t="shared" si="64"/>
        <v>65.75</v>
      </c>
      <c r="H1027" s="90" t="str">
        <f t="shared" si="63"/>
        <v>B2</v>
      </c>
    </row>
    <row r="1028" spans="1:8" x14ac:dyDescent="0.3">
      <c r="A1028" s="85">
        <v>5</v>
      </c>
      <c r="B1028" s="86" t="s">
        <v>25</v>
      </c>
      <c r="C1028" s="88">
        <v>9.5</v>
      </c>
      <c r="D1028" s="88">
        <v>5</v>
      </c>
      <c r="E1028" s="88">
        <v>5</v>
      </c>
      <c r="F1028" s="88">
        <v>55</v>
      </c>
      <c r="G1028" s="89">
        <f t="shared" si="64"/>
        <v>74.5</v>
      </c>
      <c r="H1028" s="119" t="str">
        <f t="shared" si="63"/>
        <v>B1</v>
      </c>
    </row>
    <row r="1029" spans="1:8" x14ac:dyDescent="0.3">
      <c r="A1029" s="85">
        <v>6</v>
      </c>
      <c r="B1029" s="92" t="s">
        <v>419</v>
      </c>
      <c r="C1029" s="93"/>
      <c r="D1029" s="93"/>
      <c r="E1029" s="93"/>
      <c r="F1029" s="88"/>
      <c r="G1029" s="88">
        <v>33</v>
      </c>
      <c r="H1029" s="119"/>
    </row>
    <row r="1030" spans="1:8" x14ac:dyDescent="0.3">
      <c r="A1030" s="85">
        <v>7</v>
      </c>
      <c r="B1030" s="86" t="s">
        <v>20</v>
      </c>
      <c r="C1030" s="94"/>
      <c r="D1030" s="94"/>
      <c r="E1030" s="94"/>
      <c r="F1030" s="95"/>
      <c r="G1030" s="89">
        <v>43</v>
      </c>
      <c r="H1030" s="119"/>
    </row>
    <row r="1031" spans="1:8" x14ac:dyDescent="0.3">
      <c r="A1031" s="85">
        <v>8</v>
      </c>
      <c r="B1031" s="86" t="s">
        <v>21</v>
      </c>
      <c r="C1031" s="96"/>
      <c r="D1031" s="96"/>
      <c r="E1031" s="96"/>
      <c r="F1031" s="97"/>
      <c r="G1031" s="89">
        <v>46</v>
      </c>
      <c r="H1031" s="119"/>
    </row>
    <row r="1032" spans="1:8" x14ac:dyDescent="0.3">
      <c r="A1032" s="85">
        <v>9</v>
      </c>
      <c r="B1032" s="86" t="s">
        <v>442</v>
      </c>
      <c r="C1032" s="96"/>
      <c r="D1032" s="96"/>
      <c r="E1032" s="96"/>
      <c r="F1032" s="97"/>
      <c r="G1032" s="89" t="s">
        <v>415</v>
      </c>
      <c r="H1032" s="119"/>
    </row>
    <row r="1033" spans="1:8" x14ac:dyDescent="0.3">
      <c r="A1033" s="98" t="s">
        <v>10</v>
      </c>
      <c r="B1033" s="99"/>
      <c r="C1033" s="100"/>
      <c r="D1033" s="100"/>
      <c r="E1033" s="100"/>
      <c r="F1033" s="101"/>
      <c r="G1033" s="102">
        <f>SUM(G1024:G1029)</f>
        <v>342.75</v>
      </c>
      <c r="H1033" s="120"/>
    </row>
    <row r="1034" spans="1:8" x14ac:dyDescent="0.3">
      <c r="A1034" s="98" t="s">
        <v>14</v>
      </c>
      <c r="B1034" s="99"/>
      <c r="C1034" s="100"/>
      <c r="D1034" s="100"/>
      <c r="E1034" s="100"/>
      <c r="F1034" s="101"/>
      <c r="G1034" s="104">
        <f>G1033/550*100</f>
        <v>62.31818181818182</v>
      </c>
      <c r="H1034" s="120" t="str">
        <f t="shared" ref="H1034" si="65">IF(G1034&gt;=91,"A1",IF(G1034&gt;=81,"A2",IF(G1034&gt;=71,"B1",IF(G1034&gt;=61,"B2",IF(G1034&gt;=51,"C1",IF(G1034&gt;=41,"C2",IF(G1034&gt;=33,"D","E")))))))</f>
        <v>B2</v>
      </c>
    </row>
    <row r="1035" spans="1:8" x14ac:dyDescent="0.3">
      <c r="A1035" s="400" t="s">
        <v>59</v>
      </c>
      <c r="B1035" s="401"/>
      <c r="C1035" s="401"/>
      <c r="D1035" s="401"/>
      <c r="E1035" s="401"/>
      <c r="F1035" s="401"/>
      <c r="G1035" s="401"/>
      <c r="H1035" s="402"/>
    </row>
    <row r="1036" spans="1:8" x14ac:dyDescent="0.3">
      <c r="A1036" s="403" t="s">
        <v>373</v>
      </c>
      <c r="B1036" s="404"/>
      <c r="C1036" s="404"/>
      <c r="D1036" s="404"/>
      <c r="E1036" s="404"/>
      <c r="F1036" s="404"/>
      <c r="G1036" s="404"/>
      <c r="H1036" s="405"/>
    </row>
    <row r="1037" spans="1:8" x14ac:dyDescent="0.3">
      <c r="A1037" s="367" t="s">
        <v>374</v>
      </c>
      <c r="B1037" s="368"/>
      <c r="C1037" s="368"/>
      <c r="D1037" s="368"/>
      <c r="E1037" s="368"/>
      <c r="F1037" s="368"/>
      <c r="G1037" s="368"/>
      <c r="H1037" s="369"/>
    </row>
    <row r="1038" spans="1:8" x14ac:dyDescent="0.3">
      <c r="A1038" s="367" t="s">
        <v>375</v>
      </c>
      <c r="B1038" s="368"/>
      <c r="C1038" s="368"/>
      <c r="D1038" s="368"/>
      <c r="E1038" s="368"/>
      <c r="F1038" s="382"/>
      <c r="G1038" s="370" t="s">
        <v>376</v>
      </c>
      <c r="H1038" s="369"/>
    </row>
    <row r="1039" spans="1:8" x14ac:dyDescent="0.3">
      <c r="A1039" s="105" t="s">
        <v>377</v>
      </c>
      <c r="B1039" s="106"/>
      <c r="C1039" s="106"/>
      <c r="D1039" s="106"/>
      <c r="E1039" s="106"/>
      <c r="F1039" s="89"/>
      <c r="G1039" s="89"/>
      <c r="H1039" s="110" t="s">
        <v>404</v>
      </c>
    </row>
    <row r="1040" spans="1:8" x14ac:dyDescent="0.3">
      <c r="A1040" s="367" t="s">
        <v>378</v>
      </c>
      <c r="B1040" s="368"/>
      <c r="C1040" s="368"/>
      <c r="D1040" s="368"/>
      <c r="E1040" s="368"/>
      <c r="F1040" s="382"/>
      <c r="G1040" s="104"/>
      <c r="H1040" s="108"/>
    </row>
    <row r="1041" spans="1:8" x14ac:dyDescent="0.3">
      <c r="A1041" s="367" t="s">
        <v>375</v>
      </c>
      <c r="B1041" s="368"/>
      <c r="C1041" s="368"/>
      <c r="D1041" s="368"/>
      <c r="E1041" s="368"/>
      <c r="F1041" s="382"/>
      <c r="G1041" s="370" t="s">
        <v>376</v>
      </c>
      <c r="H1041" s="369"/>
    </row>
    <row r="1042" spans="1:8" x14ac:dyDescent="0.3">
      <c r="A1042" s="364" t="s">
        <v>379</v>
      </c>
      <c r="B1042" s="365"/>
      <c r="C1042" s="365"/>
      <c r="D1042" s="365"/>
      <c r="E1042" s="365"/>
      <c r="F1042" s="366"/>
      <c r="G1042" s="104"/>
      <c r="H1042" s="108" t="s">
        <v>399</v>
      </c>
    </row>
    <row r="1043" spans="1:8" x14ac:dyDescent="0.3">
      <c r="A1043" s="364" t="s">
        <v>380</v>
      </c>
      <c r="B1043" s="365"/>
      <c r="C1043" s="365"/>
      <c r="D1043" s="365"/>
      <c r="E1043" s="365"/>
      <c r="F1043" s="366"/>
      <c r="G1043" s="89"/>
      <c r="H1043" s="110" t="s">
        <v>399</v>
      </c>
    </row>
    <row r="1044" spans="1:8" x14ac:dyDescent="0.3">
      <c r="A1044" s="364" t="s">
        <v>381</v>
      </c>
      <c r="B1044" s="365"/>
      <c r="C1044" s="365"/>
      <c r="D1044" s="365"/>
      <c r="E1044" s="365"/>
      <c r="F1044" s="365"/>
      <c r="G1044" s="89"/>
      <c r="H1044" s="110" t="s">
        <v>394</v>
      </c>
    </row>
    <row r="1045" spans="1:8" x14ac:dyDescent="0.3">
      <c r="A1045" s="364" t="s">
        <v>382</v>
      </c>
      <c r="B1045" s="365"/>
      <c r="C1045" s="365"/>
      <c r="D1045" s="365"/>
      <c r="E1045" s="365"/>
      <c r="F1045" s="365"/>
      <c r="G1045" s="89"/>
      <c r="H1045" s="110" t="s">
        <v>394</v>
      </c>
    </row>
    <row r="1046" spans="1:8" x14ac:dyDescent="0.3">
      <c r="A1046" s="367" t="s">
        <v>383</v>
      </c>
      <c r="B1046" s="368"/>
      <c r="C1046" s="368"/>
      <c r="D1046" s="368"/>
      <c r="E1046" s="368"/>
      <c r="F1046" s="368"/>
      <c r="G1046" s="368"/>
      <c r="H1046" s="369"/>
    </row>
    <row r="1047" spans="1:8" x14ac:dyDescent="0.3">
      <c r="A1047" s="367" t="s">
        <v>375</v>
      </c>
      <c r="B1047" s="368"/>
      <c r="C1047" s="368"/>
      <c r="D1047" s="368"/>
      <c r="E1047" s="368"/>
      <c r="F1047" s="368"/>
      <c r="G1047" s="368"/>
      <c r="H1047" s="369"/>
    </row>
    <row r="1048" spans="1:8" x14ac:dyDescent="0.3">
      <c r="A1048" s="105" t="s">
        <v>384</v>
      </c>
      <c r="B1048" s="370" t="s">
        <v>439</v>
      </c>
      <c r="C1048" s="368"/>
      <c r="D1048" s="368"/>
      <c r="E1048" s="368"/>
      <c r="F1048" s="368"/>
      <c r="G1048" s="368"/>
      <c r="H1048" s="369"/>
    </row>
    <row r="1049" spans="1:8" x14ac:dyDescent="0.3">
      <c r="A1049" s="98" t="s">
        <v>385</v>
      </c>
      <c r="B1049" s="371"/>
      <c r="C1049" s="372"/>
      <c r="D1049" s="372"/>
      <c r="E1049" s="372"/>
      <c r="F1049" s="372"/>
      <c r="G1049" s="372"/>
      <c r="H1049" s="373"/>
    </row>
    <row r="1050" spans="1:8" x14ac:dyDescent="0.3">
      <c r="A1050" s="374" t="s">
        <v>386</v>
      </c>
      <c r="B1050" s="375"/>
      <c r="C1050" s="375"/>
      <c r="D1050" s="375"/>
      <c r="E1050" s="111"/>
      <c r="F1050" s="112"/>
      <c r="G1050" s="104" t="s">
        <v>387</v>
      </c>
      <c r="H1050" s="113"/>
    </row>
    <row r="1051" spans="1:8" x14ac:dyDescent="0.3">
      <c r="A1051" s="114" t="s">
        <v>388</v>
      </c>
      <c r="B1051" s="104" t="s">
        <v>19</v>
      </c>
      <c r="C1051" s="104" t="s">
        <v>388</v>
      </c>
      <c r="D1051" s="104" t="s">
        <v>19</v>
      </c>
      <c r="E1051" s="115"/>
      <c r="F1051" s="375" t="s">
        <v>389</v>
      </c>
      <c r="G1051" s="375"/>
      <c r="H1051" s="116" t="s">
        <v>19</v>
      </c>
    </row>
    <row r="1052" spans="1:8" x14ac:dyDescent="0.3">
      <c r="A1052" s="85" t="s">
        <v>390</v>
      </c>
      <c r="B1052" s="88" t="s">
        <v>391</v>
      </c>
      <c r="C1052" s="88" t="s">
        <v>392</v>
      </c>
      <c r="D1052" s="88" t="s">
        <v>393</v>
      </c>
      <c r="E1052" s="115"/>
      <c r="F1052" s="361">
        <v>3</v>
      </c>
      <c r="G1052" s="361"/>
      <c r="H1052" s="109" t="s">
        <v>394</v>
      </c>
    </row>
    <row r="1053" spans="1:8" x14ac:dyDescent="0.3">
      <c r="A1053" s="85" t="s">
        <v>395</v>
      </c>
      <c r="B1053" s="88" t="s">
        <v>396</v>
      </c>
      <c r="C1053" s="88" t="s">
        <v>397</v>
      </c>
      <c r="D1053" s="88" t="s">
        <v>398</v>
      </c>
      <c r="E1053" s="115"/>
      <c r="F1053" s="361">
        <v>2</v>
      </c>
      <c r="G1053" s="361"/>
      <c r="H1053" s="109" t="s">
        <v>399</v>
      </c>
    </row>
    <row r="1054" spans="1:8" x14ac:dyDescent="0.3">
      <c r="A1054" s="85" t="s">
        <v>400</v>
      </c>
      <c r="B1054" s="88" t="s">
        <v>401</v>
      </c>
      <c r="C1054" s="88" t="s">
        <v>402</v>
      </c>
      <c r="D1054" s="88" t="s">
        <v>403</v>
      </c>
      <c r="E1054" s="115"/>
      <c r="F1054" s="361">
        <v>1</v>
      </c>
      <c r="G1054" s="361"/>
      <c r="H1054" s="109" t="s">
        <v>404</v>
      </c>
    </row>
    <row r="1055" spans="1:8" x14ac:dyDescent="0.3">
      <c r="A1055" s="85" t="s">
        <v>405</v>
      </c>
      <c r="B1055" s="88" t="s">
        <v>406</v>
      </c>
      <c r="C1055" s="88" t="s">
        <v>407</v>
      </c>
      <c r="D1055" s="88" t="s">
        <v>408</v>
      </c>
      <c r="E1055" s="117"/>
      <c r="F1055" s="362"/>
      <c r="G1055" s="363"/>
      <c r="H1055" s="118"/>
    </row>
    <row r="1056" spans="1:8" ht="58.5" customHeight="1" thickBot="1" x14ac:dyDescent="0.35">
      <c r="A1056" s="384" t="s">
        <v>443</v>
      </c>
      <c r="B1056" s="385"/>
      <c r="C1056" s="386" t="s">
        <v>32</v>
      </c>
      <c r="D1056" s="387"/>
      <c r="E1056" s="387"/>
      <c r="F1056" s="387"/>
      <c r="G1056" s="386" t="s">
        <v>16</v>
      </c>
      <c r="H1056" s="388"/>
    </row>
    <row r="1057" spans="1:8" ht="21" thickBot="1" x14ac:dyDescent="0.35"/>
    <row r="1058" spans="1:8" x14ac:dyDescent="0.3">
      <c r="A1058" s="376" t="s">
        <v>0</v>
      </c>
      <c r="B1058" s="377"/>
      <c r="C1058" s="377"/>
      <c r="D1058" s="377"/>
      <c r="E1058" s="377"/>
      <c r="F1058" s="377"/>
      <c r="G1058" s="377"/>
      <c r="H1058" s="378"/>
    </row>
    <row r="1059" spans="1:8" x14ac:dyDescent="0.3">
      <c r="A1059" s="383" t="s">
        <v>1</v>
      </c>
      <c r="B1059" s="380"/>
      <c r="C1059" s="380"/>
      <c r="D1059" s="380"/>
      <c r="E1059" s="380"/>
      <c r="F1059" s="380"/>
      <c r="G1059" s="380"/>
      <c r="H1059" s="381"/>
    </row>
    <row r="1060" spans="1:8" x14ac:dyDescent="0.3">
      <c r="A1060" s="383" t="s">
        <v>2</v>
      </c>
      <c r="B1060" s="380"/>
      <c r="C1060" s="380"/>
      <c r="D1060" s="380"/>
      <c r="E1060" s="380"/>
      <c r="F1060" s="380"/>
      <c r="G1060" s="380"/>
      <c r="H1060" s="381"/>
    </row>
    <row r="1061" spans="1:8" x14ac:dyDescent="0.3">
      <c r="A1061" s="383" t="s">
        <v>23</v>
      </c>
      <c r="B1061" s="380"/>
      <c r="C1061" s="380"/>
      <c r="D1061" s="380"/>
      <c r="E1061" s="380"/>
      <c r="F1061" s="380"/>
      <c r="G1061" s="380"/>
      <c r="H1061" s="381"/>
    </row>
    <row r="1062" spans="1:8" x14ac:dyDescent="0.3">
      <c r="A1062" s="383" t="s">
        <v>411</v>
      </c>
      <c r="B1062" s="380"/>
      <c r="C1062" s="380"/>
      <c r="D1062" s="380"/>
      <c r="E1062" s="380"/>
      <c r="F1062" s="380"/>
      <c r="G1062" s="380"/>
      <c r="H1062" s="381"/>
    </row>
    <row r="1063" spans="1:8" x14ac:dyDescent="0.3">
      <c r="A1063" s="77" t="s">
        <v>3</v>
      </c>
      <c r="C1063" s="81" t="s">
        <v>441</v>
      </c>
      <c r="D1063" s="81"/>
      <c r="E1063" s="78"/>
      <c r="F1063" s="79"/>
      <c r="G1063" s="79"/>
      <c r="H1063" s="80"/>
    </row>
    <row r="1064" spans="1:8" x14ac:dyDescent="0.3">
      <c r="A1064" s="77" t="s">
        <v>4</v>
      </c>
      <c r="C1064" s="124" t="s">
        <v>88</v>
      </c>
      <c r="D1064" s="81"/>
      <c r="E1064" s="81" t="s">
        <v>24</v>
      </c>
      <c r="F1064" s="81"/>
      <c r="G1064" s="353">
        <v>23</v>
      </c>
      <c r="H1064" s="353"/>
    </row>
    <row r="1065" spans="1:8" x14ac:dyDescent="0.3">
      <c r="A1065" s="77" t="s">
        <v>5</v>
      </c>
      <c r="C1065" s="124" t="s">
        <v>344</v>
      </c>
      <c r="D1065" s="81"/>
      <c r="E1065" s="78"/>
      <c r="F1065" s="78"/>
      <c r="G1065" s="354"/>
      <c r="H1065" s="354"/>
    </row>
    <row r="1066" spans="1:8" x14ac:dyDescent="0.3">
      <c r="A1066" s="77" t="s">
        <v>17</v>
      </c>
      <c r="B1066" s="78"/>
      <c r="C1066" s="410" t="s">
        <v>345</v>
      </c>
      <c r="D1066" s="410"/>
      <c r="E1066" s="78" t="s">
        <v>31</v>
      </c>
      <c r="F1066" s="78"/>
      <c r="G1066" s="351" t="s">
        <v>448</v>
      </c>
      <c r="H1066" s="352"/>
    </row>
    <row r="1067" spans="1:8" x14ac:dyDescent="0.3">
      <c r="A1067" s="374" t="s">
        <v>6</v>
      </c>
      <c r="B1067" s="375"/>
      <c r="C1067" s="375"/>
      <c r="D1067" s="375"/>
      <c r="E1067" s="375"/>
      <c r="F1067" s="375"/>
      <c r="G1067" s="375"/>
      <c r="H1067" s="406"/>
    </row>
    <row r="1068" spans="1:8" x14ac:dyDescent="0.3">
      <c r="A1068" s="367" t="s">
        <v>7</v>
      </c>
      <c r="B1068" s="368"/>
      <c r="C1068" s="368"/>
      <c r="D1068" s="368"/>
      <c r="E1068" s="368"/>
      <c r="F1068" s="368"/>
      <c r="G1068" s="368"/>
      <c r="H1068" s="369"/>
    </row>
    <row r="1069" spans="1:8" ht="15" customHeight="1" x14ac:dyDescent="0.3">
      <c r="A1069" s="407" t="s">
        <v>8</v>
      </c>
      <c r="B1069" s="408" t="s">
        <v>9</v>
      </c>
      <c r="C1069" s="389" t="s">
        <v>27</v>
      </c>
      <c r="D1069" s="389" t="s">
        <v>26</v>
      </c>
      <c r="E1069" s="389" t="s">
        <v>28</v>
      </c>
      <c r="F1069" s="392" t="s">
        <v>29</v>
      </c>
      <c r="G1069" s="389" t="s">
        <v>30</v>
      </c>
      <c r="H1069" s="396" t="s">
        <v>19</v>
      </c>
    </row>
    <row r="1070" spans="1:8" ht="15" customHeight="1" x14ac:dyDescent="0.3">
      <c r="A1070" s="407"/>
      <c r="B1070" s="408"/>
      <c r="C1070" s="390"/>
      <c r="D1070" s="390"/>
      <c r="E1070" s="390"/>
      <c r="F1070" s="393"/>
      <c r="G1070" s="390"/>
      <c r="H1070" s="397"/>
    </row>
    <row r="1071" spans="1:8" ht="22.5" customHeight="1" x14ac:dyDescent="0.3">
      <c r="A1071" s="407"/>
      <c r="B1071" s="408"/>
      <c r="C1071" s="391"/>
      <c r="D1071" s="391"/>
      <c r="E1071" s="391"/>
      <c r="F1071" s="394"/>
      <c r="G1071" s="391"/>
      <c r="H1071" s="398"/>
    </row>
    <row r="1072" spans="1:8" x14ac:dyDescent="0.3">
      <c r="A1072" s="85">
        <v>1</v>
      </c>
      <c r="B1072" s="86" t="s">
        <v>11</v>
      </c>
      <c r="C1072" s="89">
        <v>9</v>
      </c>
      <c r="D1072" s="88">
        <v>5</v>
      </c>
      <c r="E1072" s="88">
        <v>5</v>
      </c>
      <c r="F1072" s="89">
        <v>70</v>
      </c>
      <c r="G1072" s="89">
        <f>SUM(C1072:F1072)</f>
        <v>89</v>
      </c>
      <c r="H1072" s="90" t="str">
        <f>IF(G1072&gt;=91,"A1",IF(G1072&gt;=81,"A2",IF(G1072&gt;=71,"B1",IF(G1072&gt;=61,"B2",IF(G1072&gt;=51,"C1",IF(G1072&gt;=41,"C2",IF(G1072&gt;=33,"D","E")))))))</f>
        <v>A2</v>
      </c>
    </row>
    <row r="1073" spans="1:8" x14ac:dyDescent="0.3">
      <c r="A1073" s="85">
        <v>2</v>
      </c>
      <c r="B1073" s="86" t="s">
        <v>12</v>
      </c>
      <c r="C1073" s="89">
        <v>8.75</v>
      </c>
      <c r="D1073" s="88">
        <v>5</v>
      </c>
      <c r="E1073" s="88">
        <v>4</v>
      </c>
      <c r="F1073" s="88">
        <v>72</v>
      </c>
      <c r="G1073" s="89">
        <f>SUM(C1073:F1073)</f>
        <v>89.75</v>
      </c>
      <c r="H1073" s="90" t="str">
        <f t="shared" ref="H1073:H1076" si="66">IF(G1073&gt;=91,"A1",IF(G1073&gt;=81,"A2",IF(G1073&gt;=71,"B1",IF(G1073&gt;=61,"B2",IF(G1073&gt;=51,"C1",IF(G1073&gt;=41,"C2",IF(G1073&gt;=33,"D","E")))))))</f>
        <v>A2</v>
      </c>
    </row>
    <row r="1074" spans="1:8" x14ac:dyDescent="0.3">
      <c r="A1074" s="85">
        <v>3</v>
      </c>
      <c r="B1074" s="86" t="s">
        <v>13</v>
      </c>
      <c r="C1074" s="88">
        <v>9.75</v>
      </c>
      <c r="D1074" s="88">
        <v>4.5</v>
      </c>
      <c r="E1074" s="88">
        <v>4.5</v>
      </c>
      <c r="F1074" s="88">
        <v>68</v>
      </c>
      <c r="G1074" s="89">
        <f t="shared" ref="G1074:G1076" si="67">SUM(C1074:F1074)</f>
        <v>86.75</v>
      </c>
      <c r="H1074" s="90" t="str">
        <f t="shared" si="66"/>
        <v>A2</v>
      </c>
    </row>
    <row r="1075" spans="1:8" x14ac:dyDescent="0.3">
      <c r="A1075" s="85">
        <v>4</v>
      </c>
      <c r="B1075" s="86" t="s">
        <v>22</v>
      </c>
      <c r="C1075" s="88">
        <v>9.75</v>
      </c>
      <c r="D1075" s="88">
        <v>5</v>
      </c>
      <c r="E1075" s="88">
        <v>5</v>
      </c>
      <c r="F1075" s="88">
        <v>60.5</v>
      </c>
      <c r="G1075" s="89">
        <f t="shared" si="67"/>
        <v>80.25</v>
      </c>
      <c r="H1075" s="90" t="str">
        <f t="shared" si="66"/>
        <v>B1</v>
      </c>
    </row>
    <row r="1076" spans="1:8" x14ac:dyDescent="0.3">
      <c r="A1076" s="85">
        <v>5</v>
      </c>
      <c r="B1076" s="86" t="s">
        <v>25</v>
      </c>
      <c r="C1076" s="88">
        <v>9.5</v>
      </c>
      <c r="D1076" s="88">
        <v>5</v>
      </c>
      <c r="E1076" s="88">
        <v>5</v>
      </c>
      <c r="F1076" s="88">
        <v>73</v>
      </c>
      <c r="G1076" s="89">
        <f t="shared" si="67"/>
        <v>92.5</v>
      </c>
      <c r="H1076" s="90" t="str">
        <f t="shared" si="66"/>
        <v>A1</v>
      </c>
    </row>
    <row r="1077" spans="1:8" x14ac:dyDescent="0.3">
      <c r="A1077" s="85">
        <v>6</v>
      </c>
      <c r="B1077" s="92" t="s">
        <v>419</v>
      </c>
      <c r="C1077" s="93"/>
      <c r="D1077" s="93"/>
      <c r="E1077" s="93"/>
      <c r="F1077" s="88"/>
      <c r="G1077" s="88">
        <v>40</v>
      </c>
      <c r="H1077" s="90"/>
    </row>
    <row r="1078" spans="1:8" x14ac:dyDescent="0.3">
      <c r="A1078" s="85">
        <v>7</v>
      </c>
      <c r="B1078" s="86" t="s">
        <v>20</v>
      </c>
      <c r="C1078" s="94"/>
      <c r="D1078" s="94"/>
      <c r="E1078" s="94"/>
      <c r="F1078" s="95"/>
      <c r="G1078" s="89">
        <v>49</v>
      </c>
      <c r="H1078" s="90"/>
    </row>
    <row r="1079" spans="1:8" x14ac:dyDescent="0.3">
      <c r="A1079" s="85">
        <v>8</v>
      </c>
      <c r="B1079" s="86" t="s">
        <v>21</v>
      </c>
      <c r="C1079" s="96"/>
      <c r="D1079" s="96"/>
      <c r="E1079" s="96"/>
      <c r="F1079" s="97"/>
      <c r="G1079" s="89">
        <v>46.5</v>
      </c>
      <c r="H1079" s="90"/>
    </row>
    <row r="1080" spans="1:8" x14ac:dyDescent="0.3">
      <c r="A1080" s="85">
        <v>9</v>
      </c>
      <c r="B1080" s="86" t="s">
        <v>442</v>
      </c>
      <c r="C1080" s="96"/>
      <c r="D1080" s="96"/>
      <c r="E1080" s="96"/>
      <c r="F1080" s="97"/>
      <c r="G1080" s="89">
        <v>47</v>
      </c>
      <c r="H1080" s="90"/>
    </row>
    <row r="1081" spans="1:8" x14ac:dyDescent="0.3">
      <c r="A1081" s="98" t="s">
        <v>10</v>
      </c>
      <c r="B1081" s="99"/>
      <c r="C1081" s="100"/>
      <c r="D1081" s="100"/>
      <c r="E1081" s="100"/>
      <c r="F1081" s="101"/>
      <c r="G1081" s="102">
        <f>SUM(G1072:G1077)</f>
        <v>478.25</v>
      </c>
      <c r="H1081" s="103"/>
    </row>
    <row r="1082" spans="1:8" x14ac:dyDescent="0.3">
      <c r="A1082" s="98" t="s">
        <v>14</v>
      </c>
      <c r="B1082" s="99"/>
      <c r="C1082" s="100"/>
      <c r="D1082" s="100"/>
      <c r="E1082" s="100"/>
      <c r="F1082" s="101"/>
      <c r="G1082" s="104">
        <f>G1081/550*100</f>
        <v>86.954545454545453</v>
      </c>
      <c r="H1082" s="103" t="str">
        <f t="shared" ref="H1082" si="68">IF(G1082&gt;=91,"A1",IF(G1082&gt;=81,"A2",IF(G1082&gt;=71,"B1",IF(G1082&gt;=61,"B2",IF(G1082&gt;=51,"C1",IF(G1082&gt;=41,"C2",IF(G1082&gt;=33,"D","E")))))))</f>
        <v>A2</v>
      </c>
    </row>
    <row r="1083" spans="1:8" x14ac:dyDescent="0.3">
      <c r="A1083" s="400" t="s">
        <v>59</v>
      </c>
      <c r="B1083" s="401"/>
      <c r="C1083" s="401"/>
      <c r="D1083" s="401"/>
      <c r="E1083" s="401"/>
      <c r="F1083" s="401"/>
      <c r="G1083" s="401"/>
      <c r="H1083" s="402"/>
    </row>
    <row r="1084" spans="1:8" x14ac:dyDescent="0.3">
      <c r="A1084" s="403" t="s">
        <v>373</v>
      </c>
      <c r="B1084" s="404"/>
      <c r="C1084" s="404"/>
      <c r="D1084" s="404"/>
      <c r="E1084" s="404"/>
      <c r="F1084" s="404"/>
      <c r="G1084" s="404"/>
      <c r="H1084" s="405"/>
    </row>
    <row r="1085" spans="1:8" x14ac:dyDescent="0.3">
      <c r="A1085" s="367" t="s">
        <v>374</v>
      </c>
      <c r="B1085" s="368"/>
      <c r="C1085" s="368"/>
      <c r="D1085" s="368"/>
      <c r="E1085" s="368"/>
      <c r="F1085" s="368"/>
      <c r="G1085" s="368"/>
      <c r="H1085" s="369"/>
    </row>
    <row r="1086" spans="1:8" x14ac:dyDescent="0.3">
      <c r="A1086" s="367" t="s">
        <v>375</v>
      </c>
      <c r="B1086" s="368"/>
      <c r="C1086" s="368"/>
      <c r="D1086" s="368"/>
      <c r="E1086" s="368"/>
      <c r="F1086" s="382"/>
      <c r="G1086" s="370" t="s">
        <v>376</v>
      </c>
      <c r="H1086" s="369"/>
    </row>
    <row r="1087" spans="1:8" x14ac:dyDescent="0.3">
      <c r="A1087" s="105" t="s">
        <v>377</v>
      </c>
      <c r="B1087" s="106"/>
      <c r="C1087" s="106"/>
      <c r="D1087" s="106"/>
      <c r="E1087" s="106"/>
      <c r="F1087" s="89"/>
      <c r="G1087" s="89"/>
      <c r="H1087" s="110" t="s">
        <v>404</v>
      </c>
    </row>
    <row r="1088" spans="1:8" x14ac:dyDescent="0.3">
      <c r="A1088" s="367" t="s">
        <v>378</v>
      </c>
      <c r="B1088" s="368"/>
      <c r="C1088" s="368"/>
      <c r="D1088" s="368"/>
      <c r="E1088" s="368"/>
      <c r="F1088" s="382"/>
      <c r="G1088" s="104"/>
      <c r="H1088" s="108"/>
    </row>
    <row r="1089" spans="1:8" x14ac:dyDescent="0.3">
      <c r="A1089" s="367" t="s">
        <v>375</v>
      </c>
      <c r="B1089" s="368"/>
      <c r="C1089" s="368"/>
      <c r="D1089" s="368"/>
      <c r="E1089" s="368"/>
      <c r="F1089" s="382"/>
      <c r="G1089" s="370" t="s">
        <v>376</v>
      </c>
      <c r="H1089" s="369"/>
    </row>
    <row r="1090" spans="1:8" x14ac:dyDescent="0.3">
      <c r="A1090" s="364" t="s">
        <v>379</v>
      </c>
      <c r="B1090" s="365"/>
      <c r="C1090" s="365"/>
      <c r="D1090" s="365"/>
      <c r="E1090" s="365"/>
      <c r="F1090" s="366"/>
      <c r="G1090" s="104"/>
      <c r="H1090" s="108" t="s">
        <v>399</v>
      </c>
    </row>
    <row r="1091" spans="1:8" x14ac:dyDescent="0.3">
      <c r="A1091" s="364" t="s">
        <v>380</v>
      </c>
      <c r="B1091" s="365"/>
      <c r="C1091" s="365"/>
      <c r="D1091" s="365"/>
      <c r="E1091" s="365"/>
      <c r="F1091" s="366"/>
      <c r="G1091" s="89"/>
      <c r="H1091" s="110" t="s">
        <v>399</v>
      </c>
    </row>
    <row r="1092" spans="1:8" x14ac:dyDescent="0.3">
      <c r="A1092" s="364" t="s">
        <v>381</v>
      </c>
      <c r="B1092" s="365"/>
      <c r="C1092" s="365"/>
      <c r="D1092" s="365"/>
      <c r="E1092" s="365"/>
      <c r="F1092" s="365"/>
      <c r="G1092" s="89"/>
      <c r="H1092" s="110" t="s">
        <v>394</v>
      </c>
    </row>
    <row r="1093" spans="1:8" x14ac:dyDescent="0.3">
      <c r="A1093" s="364" t="s">
        <v>382</v>
      </c>
      <c r="B1093" s="365"/>
      <c r="C1093" s="365"/>
      <c r="D1093" s="365"/>
      <c r="E1093" s="365"/>
      <c r="F1093" s="365"/>
      <c r="G1093" s="89"/>
      <c r="H1093" s="110" t="s">
        <v>394</v>
      </c>
    </row>
    <row r="1094" spans="1:8" x14ac:dyDescent="0.3">
      <c r="A1094" s="367" t="s">
        <v>383</v>
      </c>
      <c r="B1094" s="368"/>
      <c r="C1094" s="368"/>
      <c r="D1094" s="368"/>
      <c r="E1094" s="368"/>
      <c r="F1094" s="368"/>
      <c r="G1094" s="368"/>
      <c r="H1094" s="369"/>
    </row>
    <row r="1095" spans="1:8" x14ac:dyDescent="0.3">
      <c r="A1095" s="367" t="s">
        <v>375</v>
      </c>
      <c r="B1095" s="368"/>
      <c r="C1095" s="368"/>
      <c r="D1095" s="368"/>
      <c r="E1095" s="368"/>
      <c r="F1095" s="368"/>
      <c r="G1095" s="368"/>
      <c r="H1095" s="369"/>
    </row>
    <row r="1096" spans="1:8" x14ac:dyDescent="0.3">
      <c r="A1096" s="105" t="s">
        <v>384</v>
      </c>
      <c r="B1096" s="370" t="s">
        <v>429</v>
      </c>
      <c r="C1096" s="368"/>
      <c r="D1096" s="368"/>
      <c r="E1096" s="368"/>
      <c r="F1096" s="368"/>
      <c r="G1096" s="368"/>
      <c r="H1096" s="369"/>
    </row>
    <row r="1097" spans="1:8" x14ac:dyDescent="0.3">
      <c r="A1097" s="98" t="s">
        <v>385</v>
      </c>
      <c r="B1097" s="371"/>
      <c r="C1097" s="372"/>
      <c r="D1097" s="372"/>
      <c r="E1097" s="372"/>
      <c r="F1097" s="372"/>
      <c r="G1097" s="372"/>
      <c r="H1097" s="373"/>
    </row>
    <row r="1098" spans="1:8" x14ac:dyDescent="0.3">
      <c r="A1098" s="374" t="s">
        <v>386</v>
      </c>
      <c r="B1098" s="375"/>
      <c r="C1098" s="375"/>
      <c r="D1098" s="375"/>
      <c r="E1098" s="111"/>
      <c r="F1098" s="112"/>
      <c r="G1098" s="104" t="s">
        <v>387</v>
      </c>
      <c r="H1098" s="113"/>
    </row>
    <row r="1099" spans="1:8" x14ac:dyDescent="0.3">
      <c r="A1099" s="114" t="s">
        <v>388</v>
      </c>
      <c r="B1099" s="104" t="s">
        <v>19</v>
      </c>
      <c r="C1099" s="104" t="s">
        <v>388</v>
      </c>
      <c r="D1099" s="104" t="s">
        <v>19</v>
      </c>
      <c r="E1099" s="115"/>
      <c r="F1099" s="375" t="s">
        <v>389</v>
      </c>
      <c r="G1099" s="375"/>
      <c r="H1099" s="116" t="s">
        <v>19</v>
      </c>
    </row>
    <row r="1100" spans="1:8" x14ac:dyDescent="0.3">
      <c r="A1100" s="85" t="s">
        <v>390</v>
      </c>
      <c r="B1100" s="88" t="s">
        <v>391</v>
      </c>
      <c r="C1100" s="88" t="s">
        <v>392</v>
      </c>
      <c r="D1100" s="88" t="s">
        <v>393</v>
      </c>
      <c r="E1100" s="115"/>
      <c r="F1100" s="361">
        <v>3</v>
      </c>
      <c r="G1100" s="361"/>
      <c r="H1100" s="109" t="s">
        <v>394</v>
      </c>
    </row>
    <row r="1101" spans="1:8" x14ac:dyDescent="0.3">
      <c r="A1101" s="85" t="s">
        <v>395</v>
      </c>
      <c r="B1101" s="88" t="s">
        <v>396</v>
      </c>
      <c r="C1101" s="88" t="s">
        <v>397</v>
      </c>
      <c r="D1101" s="88" t="s">
        <v>398</v>
      </c>
      <c r="E1101" s="115"/>
      <c r="F1101" s="361">
        <v>2</v>
      </c>
      <c r="G1101" s="361"/>
      <c r="H1101" s="109" t="s">
        <v>399</v>
      </c>
    </row>
    <row r="1102" spans="1:8" x14ac:dyDescent="0.3">
      <c r="A1102" s="85" t="s">
        <v>400</v>
      </c>
      <c r="B1102" s="88" t="s">
        <v>401</v>
      </c>
      <c r="C1102" s="88" t="s">
        <v>402</v>
      </c>
      <c r="D1102" s="88" t="s">
        <v>403</v>
      </c>
      <c r="E1102" s="115"/>
      <c r="F1102" s="361">
        <v>1</v>
      </c>
      <c r="G1102" s="361"/>
      <c r="H1102" s="109" t="s">
        <v>404</v>
      </c>
    </row>
    <row r="1103" spans="1:8" x14ac:dyDescent="0.3">
      <c r="A1103" s="85" t="s">
        <v>405</v>
      </c>
      <c r="B1103" s="88" t="s">
        <v>406</v>
      </c>
      <c r="C1103" s="88" t="s">
        <v>407</v>
      </c>
      <c r="D1103" s="88" t="s">
        <v>408</v>
      </c>
      <c r="E1103" s="117"/>
      <c r="F1103" s="362"/>
      <c r="G1103" s="363"/>
      <c r="H1103" s="118"/>
    </row>
    <row r="1104" spans="1:8" ht="58.5" customHeight="1" thickBot="1" x14ac:dyDescent="0.35">
      <c r="A1104" s="384" t="s">
        <v>443</v>
      </c>
      <c r="B1104" s="385"/>
      <c r="C1104" s="386" t="s">
        <v>32</v>
      </c>
      <c r="D1104" s="387"/>
      <c r="E1104" s="387"/>
      <c r="F1104" s="387"/>
      <c r="G1104" s="386" t="s">
        <v>16</v>
      </c>
      <c r="H1104" s="388"/>
    </row>
    <row r="1105" spans="1:8" ht="21" thickBot="1" x14ac:dyDescent="0.35"/>
    <row r="1106" spans="1:8" x14ac:dyDescent="0.3">
      <c r="A1106" s="376" t="s">
        <v>0</v>
      </c>
      <c r="B1106" s="377"/>
      <c r="C1106" s="377"/>
      <c r="D1106" s="377"/>
      <c r="E1106" s="377"/>
      <c r="F1106" s="377"/>
      <c r="G1106" s="377"/>
      <c r="H1106" s="378"/>
    </row>
    <row r="1107" spans="1:8" x14ac:dyDescent="0.3">
      <c r="A1107" s="383" t="s">
        <v>1</v>
      </c>
      <c r="B1107" s="380"/>
      <c r="C1107" s="380"/>
      <c r="D1107" s="380"/>
      <c r="E1107" s="380"/>
      <c r="F1107" s="380"/>
      <c r="G1107" s="380"/>
      <c r="H1107" s="381"/>
    </row>
    <row r="1108" spans="1:8" x14ac:dyDescent="0.3">
      <c r="A1108" s="383" t="s">
        <v>2</v>
      </c>
      <c r="B1108" s="380"/>
      <c r="C1108" s="380"/>
      <c r="D1108" s="380"/>
      <c r="E1108" s="380"/>
      <c r="F1108" s="380"/>
      <c r="G1108" s="380"/>
      <c r="H1108" s="381"/>
    </row>
    <row r="1109" spans="1:8" x14ac:dyDescent="0.3">
      <c r="A1109" s="383" t="s">
        <v>23</v>
      </c>
      <c r="B1109" s="380"/>
      <c r="C1109" s="380"/>
      <c r="D1109" s="380"/>
      <c r="E1109" s="380"/>
      <c r="F1109" s="380"/>
      <c r="G1109" s="380"/>
      <c r="H1109" s="381"/>
    </row>
    <row r="1110" spans="1:8" x14ac:dyDescent="0.3">
      <c r="A1110" s="383" t="s">
        <v>411</v>
      </c>
      <c r="B1110" s="380"/>
      <c r="C1110" s="380"/>
      <c r="D1110" s="380"/>
      <c r="E1110" s="380"/>
      <c r="F1110" s="380"/>
      <c r="G1110" s="380"/>
      <c r="H1110" s="381"/>
    </row>
    <row r="1111" spans="1:8" x14ac:dyDescent="0.3">
      <c r="A1111" s="77" t="s">
        <v>3</v>
      </c>
      <c r="C1111" s="356" t="s">
        <v>441</v>
      </c>
      <c r="D1111" s="356"/>
      <c r="E1111" s="78"/>
      <c r="F1111" s="79"/>
      <c r="G1111" s="79"/>
      <c r="H1111" s="80"/>
    </row>
    <row r="1112" spans="1:8" x14ac:dyDescent="0.3">
      <c r="A1112" s="77" t="s">
        <v>4</v>
      </c>
      <c r="C1112" s="357" t="s">
        <v>89</v>
      </c>
      <c r="D1112" s="358"/>
      <c r="E1112" s="81" t="s">
        <v>24</v>
      </c>
      <c r="F1112" s="81"/>
      <c r="G1112" s="353">
        <v>24</v>
      </c>
      <c r="H1112" s="353"/>
    </row>
    <row r="1113" spans="1:8" x14ac:dyDescent="0.3">
      <c r="A1113" s="77" t="s">
        <v>5</v>
      </c>
      <c r="C1113" s="357" t="s">
        <v>164</v>
      </c>
      <c r="D1113" s="358"/>
      <c r="E1113" s="78"/>
      <c r="F1113" s="78"/>
      <c r="G1113" s="354"/>
      <c r="H1113" s="354"/>
    </row>
    <row r="1114" spans="1:8" x14ac:dyDescent="0.3">
      <c r="A1114" s="77" t="s">
        <v>17</v>
      </c>
      <c r="B1114" s="78"/>
      <c r="C1114" s="399" t="s">
        <v>354</v>
      </c>
      <c r="D1114" s="399"/>
      <c r="E1114" s="78" t="s">
        <v>31</v>
      </c>
      <c r="F1114" s="78"/>
      <c r="G1114" s="351" t="s">
        <v>355</v>
      </c>
      <c r="H1114" s="355"/>
    </row>
    <row r="1115" spans="1:8" x14ac:dyDescent="0.3">
      <c r="A1115" s="374" t="s">
        <v>6</v>
      </c>
      <c r="B1115" s="375"/>
      <c r="C1115" s="375"/>
      <c r="D1115" s="375"/>
      <c r="E1115" s="375"/>
      <c r="F1115" s="375"/>
      <c r="G1115" s="375"/>
      <c r="H1115" s="406"/>
    </row>
    <row r="1116" spans="1:8" x14ac:dyDescent="0.3">
      <c r="A1116" s="367" t="s">
        <v>7</v>
      </c>
      <c r="B1116" s="368"/>
      <c r="C1116" s="368"/>
      <c r="D1116" s="368"/>
      <c r="E1116" s="368"/>
      <c r="F1116" s="368"/>
      <c r="G1116" s="368"/>
      <c r="H1116" s="369"/>
    </row>
    <row r="1117" spans="1:8" ht="15" customHeight="1" x14ac:dyDescent="0.3">
      <c r="A1117" s="407" t="s">
        <v>8</v>
      </c>
      <c r="B1117" s="408" t="s">
        <v>9</v>
      </c>
      <c r="C1117" s="389" t="s">
        <v>27</v>
      </c>
      <c r="D1117" s="389" t="s">
        <v>26</v>
      </c>
      <c r="E1117" s="389" t="s">
        <v>28</v>
      </c>
      <c r="F1117" s="392" t="s">
        <v>29</v>
      </c>
      <c r="G1117" s="389" t="s">
        <v>30</v>
      </c>
      <c r="H1117" s="396" t="s">
        <v>19</v>
      </c>
    </row>
    <row r="1118" spans="1:8" ht="15" customHeight="1" x14ac:dyDescent="0.3">
      <c r="A1118" s="407"/>
      <c r="B1118" s="408"/>
      <c r="C1118" s="390"/>
      <c r="D1118" s="390"/>
      <c r="E1118" s="390"/>
      <c r="F1118" s="393"/>
      <c r="G1118" s="390"/>
      <c r="H1118" s="397"/>
    </row>
    <row r="1119" spans="1:8" ht="22.5" customHeight="1" x14ac:dyDescent="0.3">
      <c r="A1119" s="407"/>
      <c r="B1119" s="408"/>
      <c r="C1119" s="391"/>
      <c r="D1119" s="391"/>
      <c r="E1119" s="391"/>
      <c r="F1119" s="394"/>
      <c r="G1119" s="391"/>
      <c r="H1119" s="398"/>
    </row>
    <row r="1120" spans="1:8" x14ac:dyDescent="0.3">
      <c r="A1120" s="85">
        <v>1</v>
      </c>
      <c r="B1120" s="86" t="s">
        <v>11</v>
      </c>
      <c r="C1120" s="89">
        <v>9</v>
      </c>
      <c r="D1120" s="88">
        <v>4</v>
      </c>
      <c r="E1120" s="88">
        <v>5</v>
      </c>
      <c r="F1120" s="89">
        <v>72</v>
      </c>
      <c r="G1120" s="89">
        <f>SUM(C1120:F1120)</f>
        <v>90</v>
      </c>
      <c r="H1120" s="90" t="str">
        <f>IF(G1120&gt;=91,"A1",IF(G1120&gt;=81,"A2",IF(G1120&gt;=71,"B1",IF(G1120&gt;=61,"B2",IF(G1120&gt;=51,"C1",IF(G1120&gt;=41,"C2",IF(G1120&gt;=33,"D","E")))))))</f>
        <v>A2</v>
      </c>
    </row>
    <row r="1121" spans="1:8" x14ac:dyDescent="0.3">
      <c r="A1121" s="85">
        <v>2</v>
      </c>
      <c r="B1121" s="86" t="s">
        <v>12</v>
      </c>
      <c r="C1121" s="89">
        <v>8</v>
      </c>
      <c r="D1121" s="88">
        <v>4.5</v>
      </c>
      <c r="E1121" s="88">
        <v>4</v>
      </c>
      <c r="F1121" s="88">
        <v>58</v>
      </c>
      <c r="G1121" s="89">
        <f>SUM(C1121:F1121)</f>
        <v>74.5</v>
      </c>
      <c r="H1121" s="90" t="str">
        <f t="shared" ref="H1121:H1124" si="69">IF(G1121&gt;=91,"A1",IF(G1121&gt;=81,"A2",IF(G1121&gt;=71,"B1",IF(G1121&gt;=61,"B2",IF(G1121&gt;=51,"C1",IF(G1121&gt;=41,"C2",IF(G1121&gt;=33,"D","E")))))))</f>
        <v>B1</v>
      </c>
    </row>
    <row r="1122" spans="1:8" x14ac:dyDescent="0.3">
      <c r="A1122" s="85">
        <v>3</v>
      </c>
      <c r="B1122" s="86" t="s">
        <v>13</v>
      </c>
      <c r="C1122" s="88">
        <v>9.25</v>
      </c>
      <c r="D1122" s="88">
        <v>5</v>
      </c>
      <c r="E1122" s="88">
        <v>5</v>
      </c>
      <c r="F1122" s="88">
        <v>71</v>
      </c>
      <c r="G1122" s="89">
        <f t="shared" ref="G1122:G1124" si="70">SUM(C1122:F1122)</f>
        <v>90.25</v>
      </c>
      <c r="H1122" s="90" t="str">
        <f t="shared" si="69"/>
        <v>A2</v>
      </c>
    </row>
    <row r="1123" spans="1:8" x14ac:dyDescent="0.3">
      <c r="A1123" s="85">
        <v>4</v>
      </c>
      <c r="B1123" s="86" t="s">
        <v>22</v>
      </c>
      <c r="C1123" s="88">
        <v>9</v>
      </c>
      <c r="D1123" s="88">
        <v>5</v>
      </c>
      <c r="E1123" s="88">
        <v>4</v>
      </c>
      <c r="F1123" s="88">
        <v>69.5</v>
      </c>
      <c r="G1123" s="89">
        <f t="shared" si="70"/>
        <v>87.5</v>
      </c>
      <c r="H1123" s="90" t="str">
        <f t="shared" si="69"/>
        <v>A2</v>
      </c>
    </row>
    <row r="1124" spans="1:8" x14ac:dyDescent="0.3">
      <c r="A1124" s="85">
        <v>5</v>
      </c>
      <c r="B1124" s="86" t="s">
        <v>25</v>
      </c>
      <c r="C1124" s="88">
        <v>9</v>
      </c>
      <c r="D1124" s="88">
        <v>4</v>
      </c>
      <c r="E1124" s="88">
        <v>4</v>
      </c>
      <c r="F1124" s="88">
        <v>58.5</v>
      </c>
      <c r="G1124" s="89">
        <f t="shared" si="70"/>
        <v>75.5</v>
      </c>
      <c r="H1124" s="119" t="str">
        <f t="shared" si="69"/>
        <v>B1</v>
      </c>
    </row>
    <row r="1125" spans="1:8" x14ac:dyDescent="0.3">
      <c r="A1125" s="85">
        <v>6</v>
      </c>
      <c r="B1125" s="92" t="s">
        <v>419</v>
      </c>
      <c r="C1125" s="93"/>
      <c r="D1125" s="93"/>
      <c r="E1125" s="93"/>
      <c r="F1125" s="88"/>
      <c r="G1125" s="88">
        <v>37</v>
      </c>
      <c r="H1125" s="119"/>
    </row>
    <row r="1126" spans="1:8" x14ac:dyDescent="0.3">
      <c r="A1126" s="85">
        <v>7</v>
      </c>
      <c r="B1126" s="86" t="s">
        <v>20</v>
      </c>
      <c r="C1126" s="94"/>
      <c r="D1126" s="94"/>
      <c r="E1126" s="94"/>
      <c r="F1126" s="95"/>
      <c r="G1126" s="89">
        <v>43</v>
      </c>
      <c r="H1126" s="119"/>
    </row>
    <row r="1127" spans="1:8" x14ac:dyDescent="0.3">
      <c r="A1127" s="85">
        <v>8</v>
      </c>
      <c r="B1127" s="86" t="s">
        <v>21</v>
      </c>
      <c r="C1127" s="96"/>
      <c r="D1127" s="96"/>
      <c r="E1127" s="96"/>
      <c r="F1127" s="97"/>
      <c r="G1127" s="89">
        <v>46.5</v>
      </c>
      <c r="H1127" s="119"/>
    </row>
    <row r="1128" spans="1:8" x14ac:dyDescent="0.3">
      <c r="A1128" s="85">
        <v>9</v>
      </c>
      <c r="B1128" s="86" t="s">
        <v>442</v>
      </c>
      <c r="C1128" s="96"/>
      <c r="D1128" s="96"/>
      <c r="E1128" s="96"/>
      <c r="F1128" s="97"/>
      <c r="G1128" s="89">
        <v>21</v>
      </c>
      <c r="H1128" s="119"/>
    </row>
    <row r="1129" spans="1:8" x14ac:dyDescent="0.3">
      <c r="A1129" s="98" t="s">
        <v>10</v>
      </c>
      <c r="B1129" s="99"/>
      <c r="C1129" s="100"/>
      <c r="D1129" s="100"/>
      <c r="E1129" s="100"/>
      <c r="F1129" s="101"/>
      <c r="G1129" s="102">
        <f>SUM(G1120:G1125)</f>
        <v>454.75</v>
      </c>
      <c r="H1129" s="120"/>
    </row>
    <row r="1130" spans="1:8" x14ac:dyDescent="0.3">
      <c r="A1130" s="98" t="s">
        <v>14</v>
      </c>
      <c r="B1130" s="99"/>
      <c r="C1130" s="100"/>
      <c r="D1130" s="100"/>
      <c r="E1130" s="100"/>
      <c r="F1130" s="101"/>
      <c r="G1130" s="104">
        <f>G1129/550*100</f>
        <v>82.681818181818173</v>
      </c>
      <c r="H1130" s="120" t="str">
        <f t="shared" ref="H1130" si="71">IF(G1130&gt;=91,"A1",IF(G1130&gt;=81,"A2",IF(G1130&gt;=71,"B1",IF(G1130&gt;=61,"B2",IF(G1130&gt;=51,"C1",IF(G1130&gt;=41,"C2",IF(G1130&gt;=33,"D","E")))))))</f>
        <v>A2</v>
      </c>
    </row>
    <row r="1131" spans="1:8" x14ac:dyDescent="0.3">
      <c r="A1131" s="400" t="s">
        <v>59</v>
      </c>
      <c r="B1131" s="401"/>
      <c r="C1131" s="401"/>
      <c r="D1131" s="401"/>
      <c r="E1131" s="401"/>
      <c r="F1131" s="401"/>
      <c r="G1131" s="401"/>
      <c r="H1131" s="402"/>
    </row>
    <row r="1132" spans="1:8" x14ac:dyDescent="0.3">
      <c r="A1132" s="403" t="s">
        <v>373</v>
      </c>
      <c r="B1132" s="404"/>
      <c r="C1132" s="404"/>
      <c r="D1132" s="404"/>
      <c r="E1132" s="404"/>
      <c r="F1132" s="404"/>
      <c r="G1132" s="404"/>
      <c r="H1132" s="405"/>
    </row>
    <row r="1133" spans="1:8" x14ac:dyDescent="0.3">
      <c r="A1133" s="367" t="s">
        <v>374</v>
      </c>
      <c r="B1133" s="368"/>
      <c r="C1133" s="368"/>
      <c r="D1133" s="368"/>
      <c r="E1133" s="368"/>
      <c r="F1133" s="368"/>
      <c r="G1133" s="368"/>
      <c r="H1133" s="369"/>
    </row>
    <row r="1134" spans="1:8" x14ac:dyDescent="0.3">
      <c r="A1134" s="367" t="s">
        <v>375</v>
      </c>
      <c r="B1134" s="368"/>
      <c r="C1134" s="368"/>
      <c r="D1134" s="368"/>
      <c r="E1134" s="368"/>
      <c r="F1134" s="382"/>
      <c r="G1134" s="370" t="s">
        <v>376</v>
      </c>
      <c r="H1134" s="369"/>
    </row>
    <row r="1135" spans="1:8" x14ac:dyDescent="0.3">
      <c r="A1135" s="105" t="s">
        <v>377</v>
      </c>
      <c r="B1135" s="106"/>
      <c r="C1135" s="106"/>
      <c r="D1135" s="106"/>
      <c r="E1135" s="106"/>
      <c r="F1135" s="89"/>
      <c r="G1135" s="89"/>
      <c r="H1135" s="110" t="s">
        <v>404</v>
      </c>
    </row>
    <row r="1136" spans="1:8" x14ac:dyDescent="0.3">
      <c r="A1136" s="367" t="s">
        <v>378</v>
      </c>
      <c r="B1136" s="368"/>
      <c r="C1136" s="368"/>
      <c r="D1136" s="368"/>
      <c r="E1136" s="368"/>
      <c r="F1136" s="382"/>
      <c r="G1136" s="104"/>
      <c r="H1136" s="108"/>
    </row>
    <row r="1137" spans="1:8" x14ac:dyDescent="0.3">
      <c r="A1137" s="367" t="s">
        <v>375</v>
      </c>
      <c r="B1137" s="368"/>
      <c r="C1137" s="368"/>
      <c r="D1137" s="368"/>
      <c r="E1137" s="368"/>
      <c r="F1137" s="382"/>
      <c r="G1137" s="370" t="s">
        <v>376</v>
      </c>
      <c r="H1137" s="369"/>
    </row>
    <row r="1138" spans="1:8" x14ac:dyDescent="0.3">
      <c r="A1138" s="364" t="s">
        <v>379</v>
      </c>
      <c r="B1138" s="365"/>
      <c r="C1138" s="365"/>
      <c r="D1138" s="365"/>
      <c r="E1138" s="365"/>
      <c r="F1138" s="366"/>
      <c r="G1138" s="104"/>
      <c r="H1138" s="108" t="s">
        <v>394</v>
      </c>
    </row>
    <row r="1139" spans="1:8" x14ac:dyDescent="0.3">
      <c r="A1139" s="364" t="s">
        <v>380</v>
      </c>
      <c r="B1139" s="365"/>
      <c r="C1139" s="365"/>
      <c r="D1139" s="365"/>
      <c r="E1139" s="365"/>
      <c r="F1139" s="366"/>
      <c r="G1139" s="89"/>
      <c r="H1139" s="110" t="s">
        <v>394</v>
      </c>
    </row>
    <row r="1140" spans="1:8" x14ac:dyDescent="0.3">
      <c r="A1140" s="364" t="s">
        <v>381</v>
      </c>
      <c r="B1140" s="365"/>
      <c r="C1140" s="365"/>
      <c r="D1140" s="365"/>
      <c r="E1140" s="365"/>
      <c r="F1140" s="365"/>
      <c r="G1140" s="89"/>
      <c r="H1140" s="110" t="s">
        <v>399</v>
      </c>
    </row>
    <row r="1141" spans="1:8" x14ac:dyDescent="0.3">
      <c r="A1141" s="364" t="s">
        <v>382</v>
      </c>
      <c r="B1141" s="365"/>
      <c r="C1141" s="365"/>
      <c r="D1141" s="365"/>
      <c r="E1141" s="365"/>
      <c r="F1141" s="365"/>
      <c r="G1141" s="89"/>
      <c r="H1141" s="110" t="s">
        <v>399</v>
      </c>
    </row>
    <row r="1142" spans="1:8" x14ac:dyDescent="0.3">
      <c r="A1142" s="367" t="s">
        <v>383</v>
      </c>
      <c r="B1142" s="368"/>
      <c r="C1142" s="368"/>
      <c r="D1142" s="368"/>
      <c r="E1142" s="368"/>
      <c r="F1142" s="368"/>
      <c r="G1142" s="368"/>
      <c r="H1142" s="369"/>
    </row>
    <row r="1143" spans="1:8" x14ac:dyDescent="0.3">
      <c r="A1143" s="367" t="s">
        <v>375</v>
      </c>
      <c r="B1143" s="368"/>
      <c r="C1143" s="368"/>
      <c r="D1143" s="368"/>
      <c r="E1143" s="368"/>
      <c r="F1143" s="368"/>
      <c r="G1143" s="368"/>
      <c r="H1143" s="369"/>
    </row>
    <row r="1144" spans="1:8" x14ac:dyDescent="0.3">
      <c r="A1144" s="105" t="s">
        <v>384</v>
      </c>
      <c r="B1144" s="370" t="s">
        <v>437</v>
      </c>
      <c r="C1144" s="368"/>
      <c r="D1144" s="368"/>
      <c r="E1144" s="368"/>
      <c r="F1144" s="368"/>
      <c r="G1144" s="368"/>
      <c r="H1144" s="369"/>
    </row>
    <row r="1145" spans="1:8" x14ac:dyDescent="0.3">
      <c r="A1145" s="98" t="s">
        <v>385</v>
      </c>
      <c r="B1145" s="371"/>
      <c r="C1145" s="372"/>
      <c r="D1145" s="372"/>
      <c r="E1145" s="372"/>
      <c r="F1145" s="372"/>
      <c r="G1145" s="372"/>
      <c r="H1145" s="373"/>
    </row>
    <row r="1146" spans="1:8" x14ac:dyDescent="0.3">
      <c r="A1146" s="374" t="s">
        <v>386</v>
      </c>
      <c r="B1146" s="375"/>
      <c r="C1146" s="375"/>
      <c r="D1146" s="375"/>
      <c r="E1146" s="111"/>
      <c r="F1146" s="112"/>
      <c r="G1146" s="104" t="s">
        <v>387</v>
      </c>
      <c r="H1146" s="113"/>
    </row>
    <row r="1147" spans="1:8" x14ac:dyDescent="0.3">
      <c r="A1147" s="114" t="s">
        <v>388</v>
      </c>
      <c r="B1147" s="104" t="s">
        <v>19</v>
      </c>
      <c r="C1147" s="104" t="s">
        <v>388</v>
      </c>
      <c r="D1147" s="104" t="s">
        <v>19</v>
      </c>
      <c r="E1147" s="115"/>
      <c r="F1147" s="375" t="s">
        <v>389</v>
      </c>
      <c r="G1147" s="375"/>
      <c r="H1147" s="116" t="s">
        <v>19</v>
      </c>
    </row>
    <row r="1148" spans="1:8" x14ac:dyDescent="0.3">
      <c r="A1148" s="85" t="s">
        <v>390</v>
      </c>
      <c r="B1148" s="88" t="s">
        <v>391</v>
      </c>
      <c r="C1148" s="88" t="s">
        <v>392</v>
      </c>
      <c r="D1148" s="88" t="s">
        <v>393</v>
      </c>
      <c r="E1148" s="115"/>
      <c r="F1148" s="361">
        <v>3</v>
      </c>
      <c r="G1148" s="361"/>
      <c r="H1148" s="109" t="s">
        <v>394</v>
      </c>
    </row>
    <row r="1149" spans="1:8" x14ac:dyDescent="0.3">
      <c r="A1149" s="85" t="s">
        <v>395</v>
      </c>
      <c r="B1149" s="88" t="s">
        <v>396</v>
      </c>
      <c r="C1149" s="88" t="s">
        <v>397</v>
      </c>
      <c r="D1149" s="88" t="s">
        <v>398</v>
      </c>
      <c r="E1149" s="115"/>
      <c r="F1149" s="361">
        <v>2</v>
      </c>
      <c r="G1149" s="361"/>
      <c r="H1149" s="109" t="s">
        <v>399</v>
      </c>
    </row>
    <row r="1150" spans="1:8" x14ac:dyDescent="0.3">
      <c r="A1150" s="85" t="s">
        <v>400</v>
      </c>
      <c r="B1150" s="88" t="s">
        <v>401</v>
      </c>
      <c r="C1150" s="88" t="s">
        <v>402</v>
      </c>
      <c r="D1150" s="88" t="s">
        <v>403</v>
      </c>
      <c r="E1150" s="115"/>
      <c r="F1150" s="361">
        <v>1</v>
      </c>
      <c r="G1150" s="361"/>
      <c r="H1150" s="109" t="s">
        <v>404</v>
      </c>
    </row>
    <row r="1151" spans="1:8" x14ac:dyDescent="0.3">
      <c r="A1151" s="85" t="s">
        <v>405</v>
      </c>
      <c r="B1151" s="88" t="s">
        <v>406</v>
      </c>
      <c r="C1151" s="88" t="s">
        <v>407</v>
      </c>
      <c r="D1151" s="88" t="s">
        <v>408</v>
      </c>
      <c r="E1151" s="117"/>
      <c r="F1151" s="362"/>
      <c r="G1151" s="363"/>
      <c r="H1151" s="118"/>
    </row>
    <row r="1152" spans="1:8" ht="58.5" customHeight="1" thickBot="1" x14ac:dyDescent="0.35">
      <c r="A1152" s="384" t="s">
        <v>443</v>
      </c>
      <c r="B1152" s="385"/>
      <c r="C1152" s="386" t="s">
        <v>32</v>
      </c>
      <c r="D1152" s="387"/>
      <c r="E1152" s="387"/>
      <c r="F1152" s="387"/>
      <c r="G1152" s="386" t="s">
        <v>16</v>
      </c>
      <c r="H1152" s="388"/>
    </row>
    <row r="1153" spans="1:8" ht="21" thickBot="1" x14ac:dyDescent="0.35"/>
    <row r="1154" spans="1:8" x14ac:dyDescent="0.3">
      <c r="A1154" s="376" t="s">
        <v>0</v>
      </c>
      <c r="B1154" s="377"/>
      <c r="C1154" s="377"/>
      <c r="D1154" s="377"/>
      <c r="E1154" s="377"/>
      <c r="F1154" s="377"/>
      <c r="G1154" s="377"/>
      <c r="H1154" s="378"/>
    </row>
    <row r="1155" spans="1:8" x14ac:dyDescent="0.3">
      <c r="A1155" s="383" t="s">
        <v>1</v>
      </c>
      <c r="B1155" s="380"/>
      <c r="C1155" s="380"/>
      <c r="D1155" s="380"/>
      <c r="E1155" s="380"/>
      <c r="F1155" s="380"/>
      <c r="G1155" s="380"/>
      <c r="H1155" s="381"/>
    </row>
    <row r="1156" spans="1:8" x14ac:dyDescent="0.3">
      <c r="A1156" s="383" t="s">
        <v>2</v>
      </c>
      <c r="B1156" s="380"/>
      <c r="C1156" s="380"/>
      <c r="D1156" s="380"/>
      <c r="E1156" s="380"/>
      <c r="F1156" s="380"/>
      <c r="G1156" s="380"/>
      <c r="H1156" s="381"/>
    </row>
    <row r="1157" spans="1:8" x14ac:dyDescent="0.3">
      <c r="A1157" s="383" t="s">
        <v>23</v>
      </c>
      <c r="B1157" s="380"/>
      <c r="C1157" s="380"/>
      <c r="D1157" s="380"/>
      <c r="E1157" s="380"/>
      <c r="F1157" s="380"/>
      <c r="G1157" s="380"/>
      <c r="H1157" s="381"/>
    </row>
    <row r="1158" spans="1:8" x14ac:dyDescent="0.3">
      <c r="A1158" s="383" t="s">
        <v>411</v>
      </c>
      <c r="B1158" s="380"/>
      <c r="C1158" s="380"/>
      <c r="D1158" s="380"/>
      <c r="E1158" s="380"/>
      <c r="F1158" s="380"/>
      <c r="G1158" s="380"/>
      <c r="H1158" s="381"/>
    </row>
    <row r="1159" spans="1:8" x14ac:dyDescent="0.3">
      <c r="A1159" s="77" t="s">
        <v>3</v>
      </c>
      <c r="C1159" s="356" t="s">
        <v>441</v>
      </c>
      <c r="D1159" s="356"/>
      <c r="E1159" s="78"/>
      <c r="F1159" s="79"/>
      <c r="G1159" s="79"/>
      <c r="H1159" s="80"/>
    </row>
    <row r="1160" spans="1:8" x14ac:dyDescent="0.3">
      <c r="A1160" s="77" t="s">
        <v>4</v>
      </c>
      <c r="C1160" s="357" t="s">
        <v>90</v>
      </c>
      <c r="D1160" s="358"/>
      <c r="E1160" s="81" t="s">
        <v>24</v>
      </c>
      <c r="F1160" s="81"/>
      <c r="G1160" s="353">
        <v>25</v>
      </c>
      <c r="H1160" s="353"/>
    </row>
    <row r="1161" spans="1:8" x14ac:dyDescent="0.3">
      <c r="A1161" s="77" t="s">
        <v>5</v>
      </c>
      <c r="C1161" s="357" t="s">
        <v>167</v>
      </c>
      <c r="D1161" s="358"/>
      <c r="E1161" s="78"/>
      <c r="F1161" s="78"/>
      <c r="G1161" s="354"/>
      <c r="H1161" s="354"/>
    </row>
    <row r="1162" spans="1:8" x14ac:dyDescent="0.3">
      <c r="A1162" s="77" t="s">
        <v>17</v>
      </c>
      <c r="B1162" s="78"/>
      <c r="C1162" s="410" t="s">
        <v>360</v>
      </c>
      <c r="D1162" s="410"/>
      <c r="E1162" s="78" t="s">
        <v>31</v>
      </c>
      <c r="F1162" s="78"/>
      <c r="G1162" s="351" t="s">
        <v>361</v>
      </c>
      <c r="H1162" s="355"/>
    </row>
    <row r="1163" spans="1:8" x14ac:dyDescent="0.3">
      <c r="A1163" s="374" t="s">
        <v>6</v>
      </c>
      <c r="B1163" s="375"/>
      <c r="C1163" s="375"/>
      <c r="D1163" s="375"/>
      <c r="E1163" s="375"/>
      <c r="F1163" s="375"/>
      <c r="G1163" s="375"/>
      <c r="H1163" s="406"/>
    </row>
    <row r="1164" spans="1:8" x14ac:dyDescent="0.3">
      <c r="A1164" s="367" t="s">
        <v>7</v>
      </c>
      <c r="B1164" s="368"/>
      <c r="C1164" s="368"/>
      <c r="D1164" s="368"/>
      <c r="E1164" s="368"/>
      <c r="F1164" s="368"/>
      <c r="G1164" s="368"/>
      <c r="H1164" s="369"/>
    </row>
    <row r="1165" spans="1:8" ht="15" customHeight="1" x14ac:dyDescent="0.3">
      <c r="A1165" s="407" t="s">
        <v>8</v>
      </c>
      <c r="B1165" s="408" t="s">
        <v>9</v>
      </c>
      <c r="C1165" s="389" t="s">
        <v>27</v>
      </c>
      <c r="D1165" s="389" t="s">
        <v>26</v>
      </c>
      <c r="E1165" s="389" t="s">
        <v>28</v>
      </c>
      <c r="F1165" s="392" t="s">
        <v>29</v>
      </c>
      <c r="G1165" s="389" t="s">
        <v>30</v>
      </c>
      <c r="H1165" s="396" t="s">
        <v>19</v>
      </c>
    </row>
    <row r="1166" spans="1:8" ht="15" customHeight="1" x14ac:dyDescent="0.3">
      <c r="A1166" s="407"/>
      <c r="B1166" s="408"/>
      <c r="C1166" s="390"/>
      <c r="D1166" s="390"/>
      <c r="E1166" s="390"/>
      <c r="F1166" s="393"/>
      <c r="G1166" s="390"/>
      <c r="H1166" s="397"/>
    </row>
    <row r="1167" spans="1:8" ht="22.5" customHeight="1" x14ac:dyDescent="0.3">
      <c r="A1167" s="407"/>
      <c r="B1167" s="408"/>
      <c r="C1167" s="391"/>
      <c r="D1167" s="391"/>
      <c r="E1167" s="391"/>
      <c r="F1167" s="394"/>
      <c r="G1167" s="391"/>
      <c r="H1167" s="398"/>
    </row>
    <row r="1168" spans="1:8" x14ac:dyDescent="0.3">
      <c r="A1168" s="85">
        <v>1</v>
      </c>
      <c r="B1168" s="86" t="s">
        <v>11</v>
      </c>
      <c r="C1168" s="89">
        <v>7.25</v>
      </c>
      <c r="D1168" s="88">
        <v>5</v>
      </c>
      <c r="E1168" s="88">
        <v>4</v>
      </c>
      <c r="F1168" s="89">
        <v>64</v>
      </c>
      <c r="G1168" s="89">
        <f>SUM(C1168:F1168)</f>
        <v>80.25</v>
      </c>
      <c r="H1168" s="90" t="str">
        <f>IF(G1168&gt;=91,"A1",IF(G1168&gt;=81,"A2",IF(G1168&gt;=71,"B1",IF(G1168&gt;=61,"B2",IF(G1168&gt;=51,"C1",IF(G1168&gt;=41,"C2",IF(G1168&gt;=33,"D","E")))))))</f>
        <v>B1</v>
      </c>
    </row>
    <row r="1169" spans="1:8" x14ac:dyDescent="0.3">
      <c r="A1169" s="85">
        <v>2</v>
      </c>
      <c r="B1169" s="86" t="s">
        <v>12</v>
      </c>
      <c r="C1169" s="89">
        <v>7.75</v>
      </c>
      <c r="D1169" s="88">
        <v>4</v>
      </c>
      <c r="E1169" s="88">
        <v>4</v>
      </c>
      <c r="F1169" s="88">
        <v>54.5</v>
      </c>
      <c r="G1169" s="89">
        <f>SUM(C1169:F1169)</f>
        <v>70.25</v>
      </c>
      <c r="H1169" s="90" t="str">
        <f t="shared" ref="H1169:H1172" si="72">IF(G1169&gt;=91,"A1",IF(G1169&gt;=81,"A2",IF(G1169&gt;=71,"B1",IF(G1169&gt;=61,"B2",IF(G1169&gt;=51,"C1",IF(G1169&gt;=41,"C2",IF(G1169&gt;=33,"D","E")))))))</f>
        <v>B2</v>
      </c>
    </row>
    <row r="1170" spans="1:8" x14ac:dyDescent="0.3">
      <c r="A1170" s="85">
        <v>3</v>
      </c>
      <c r="B1170" s="86" t="s">
        <v>13</v>
      </c>
      <c r="C1170" s="88">
        <v>7.75</v>
      </c>
      <c r="D1170" s="88">
        <v>4.5</v>
      </c>
      <c r="E1170" s="88">
        <v>4.5</v>
      </c>
      <c r="F1170" s="88">
        <v>63</v>
      </c>
      <c r="G1170" s="89">
        <f t="shared" ref="G1170:G1172" si="73">SUM(C1170:F1170)</f>
        <v>79.75</v>
      </c>
      <c r="H1170" s="90" t="str">
        <f t="shared" si="72"/>
        <v>B1</v>
      </c>
    </row>
    <row r="1171" spans="1:8" x14ac:dyDescent="0.3">
      <c r="A1171" s="85">
        <v>4</v>
      </c>
      <c r="B1171" s="86" t="s">
        <v>22</v>
      </c>
      <c r="C1171" s="88">
        <v>8.75</v>
      </c>
      <c r="D1171" s="88">
        <v>4.5</v>
      </c>
      <c r="E1171" s="88">
        <v>3.5</v>
      </c>
      <c r="F1171" s="88">
        <v>61</v>
      </c>
      <c r="G1171" s="89">
        <f t="shared" si="73"/>
        <v>77.75</v>
      </c>
      <c r="H1171" s="90" t="str">
        <f t="shared" si="72"/>
        <v>B1</v>
      </c>
    </row>
    <row r="1172" spans="1:8" x14ac:dyDescent="0.3">
      <c r="A1172" s="85">
        <v>5</v>
      </c>
      <c r="B1172" s="86" t="s">
        <v>25</v>
      </c>
      <c r="C1172" s="88">
        <v>9.25</v>
      </c>
      <c r="D1172" s="88">
        <v>4.5</v>
      </c>
      <c r="E1172" s="88">
        <v>5</v>
      </c>
      <c r="F1172" s="88">
        <v>63.5</v>
      </c>
      <c r="G1172" s="89">
        <f t="shared" si="73"/>
        <v>82.25</v>
      </c>
      <c r="H1172" s="119" t="str">
        <f t="shared" si="72"/>
        <v>A2</v>
      </c>
    </row>
    <row r="1173" spans="1:8" x14ac:dyDescent="0.3">
      <c r="A1173" s="85">
        <v>6</v>
      </c>
      <c r="B1173" s="92" t="s">
        <v>419</v>
      </c>
      <c r="C1173" s="93"/>
      <c r="D1173" s="93"/>
      <c r="E1173" s="93"/>
      <c r="F1173" s="88"/>
      <c r="G1173" s="88">
        <v>49</v>
      </c>
      <c r="H1173" s="119"/>
    </row>
    <row r="1174" spans="1:8" x14ac:dyDescent="0.3">
      <c r="A1174" s="85">
        <v>7</v>
      </c>
      <c r="B1174" s="86" t="s">
        <v>20</v>
      </c>
      <c r="C1174" s="94"/>
      <c r="D1174" s="94"/>
      <c r="E1174" s="94"/>
      <c r="F1174" s="95"/>
      <c r="G1174" s="89">
        <v>45</v>
      </c>
      <c r="H1174" s="119"/>
    </row>
    <row r="1175" spans="1:8" x14ac:dyDescent="0.3">
      <c r="A1175" s="85">
        <v>8</v>
      </c>
      <c r="B1175" s="86" t="s">
        <v>21</v>
      </c>
      <c r="C1175" s="96"/>
      <c r="D1175" s="96"/>
      <c r="E1175" s="96"/>
      <c r="F1175" s="97"/>
      <c r="G1175" s="89">
        <v>41.5</v>
      </c>
      <c r="H1175" s="119"/>
    </row>
    <row r="1176" spans="1:8" x14ac:dyDescent="0.3">
      <c r="A1176" s="85">
        <v>9</v>
      </c>
      <c r="B1176" s="86" t="s">
        <v>442</v>
      </c>
      <c r="C1176" s="96"/>
      <c r="D1176" s="96"/>
      <c r="E1176" s="96"/>
      <c r="F1176" s="97"/>
      <c r="G1176" s="89">
        <v>16.5</v>
      </c>
      <c r="H1176" s="119"/>
    </row>
    <row r="1177" spans="1:8" x14ac:dyDescent="0.3">
      <c r="A1177" s="98" t="s">
        <v>10</v>
      </c>
      <c r="B1177" s="99"/>
      <c r="C1177" s="100"/>
      <c r="D1177" s="100"/>
      <c r="E1177" s="100"/>
      <c r="F1177" s="101"/>
      <c r="G1177" s="102">
        <f>SUM(G1168:G1173)</f>
        <v>439.25</v>
      </c>
      <c r="H1177" s="120"/>
    </row>
    <row r="1178" spans="1:8" x14ac:dyDescent="0.3">
      <c r="A1178" s="98" t="s">
        <v>14</v>
      </c>
      <c r="B1178" s="99"/>
      <c r="C1178" s="100"/>
      <c r="D1178" s="100"/>
      <c r="E1178" s="100"/>
      <c r="F1178" s="101"/>
      <c r="G1178" s="122">
        <f>G1177/550*100</f>
        <v>79.86363636363636</v>
      </c>
      <c r="H1178" s="120" t="str">
        <f t="shared" ref="H1178" si="74">IF(G1178&gt;=91,"A1",IF(G1178&gt;=81,"A2",IF(G1178&gt;=71,"B1",IF(G1178&gt;=61,"B2",IF(G1178&gt;=51,"C1",IF(G1178&gt;=41,"C2",IF(G1178&gt;=33,"D","E")))))))</f>
        <v>B1</v>
      </c>
    </row>
    <row r="1179" spans="1:8" x14ac:dyDescent="0.3">
      <c r="A1179" s="400" t="s">
        <v>59</v>
      </c>
      <c r="B1179" s="401"/>
      <c r="C1179" s="401"/>
      <c r="D1179" s="401"/>
      <c r="E1179" s="401"/>
      <c r="F1179" s="401"/>
      <c r="G1179" s="401"/>
      <c r="H1179" s="402"/>
    </row>
    <row r="1180" spans="1:8" x14ac:dyDescent="0.3">
      <c r="A1180" s="403" t="s">
        <v>373</v>
      </c>
      <c r="B1180" s="404"/>
      <c r="C1180" s="404"/>
      <c r="D1180" s="404"/>
      <c r="E1180" s="404"/>
      <c r="F1180" s="404"/>
      <c r="G1180" s="404"/>
      <c r="H1180" s="405"/>
    </row>
    <row r="1181" spans="1:8" x14ac:dyDescent="0.3">
      <c r="A1181" s="367" t="s">
        <v>374</v>
      </c>
      <c r="B1181" s="368"/>
      <c r="C1181" s="368"/>
      <c r="D1181" s="368"/>
      <c r="E1181" s="368"/>
      <c r="F1181" s="368"/>
      <c r="G1181" s="368"/>
      <c r="H1181" s="369"/>
    </row>
    <row r="1182" spans="1:8" x14ac:dyDescent="0.3">
      <c r="A1182" s="367" t="s">
        <v>375</v>
      </c>
      <c r="B1182" s="368"/>
      <c r="C1182" s="368"/>
      <c r="D1182" s="368"/>
      <c r="E1182" s="368"/>
      <c r="F1182" s="382"/>
      <c r="G1182" s="370" t="s">
        <v>376</v>
      </c>
      <c r="H1182" s="369"/>
    </row>
    <row r="1183" spans="1:8" x14ac:dyDescent="0.3">
      <c r="A1183" s="105" t="s">
        <v>377</v>
      </c>
      <c r="B1183" s="106"/>
      <c r="C1183" s="106"/>
      <c r="D1183" s="106"/>
      <c r="E1183" s="106"/>
      <c r="F1183" s="89"/>
      <c r="G1183" s="89"/>
      <c r="H1183" s="110" t="s">
        <v>404</v>
      </c>
    </row>
    <row r="1184" spans="1:8" x14ac:dyDescent="0.3">
      <c r="A1184" s="367" t="s">
        <v>378</v>
      </c>
      <c r="B1184" s="368"/>
      <c r="C1184" s="368"/>
      <c r="D1184" s="368"/>
      <c r="E1184" s="368"/>
      <c r="F1184" s="382"/>
      <c r="G1184" s="104"/>
      <c r="H1184" s="108"/>
    </row>
    <row r="1185" spans="1:8" x14ac:dyDescent="0.3">
      <c r="A1185" s="367" t="s">
        <v>375</v>
      </c>
      <c r="B1185" s="368"/>
      <c r="C1185" s="368"/>
      <c r="D1185" s="368"/>
      <c r="E1185" s="368"/>
      <c r="F1185" s="382"/>
      <c r="G1185" s="370" t="s">
        <v>376</v>
      </c>
      <c r="H1185" s="369"/>
    </row>
    <row r="1186" spans="1:8" x14ac:dyDescent="0.3">
      <c r="A1186" s="364" t="s">
        <v>379</v>
      </c>
      <c r="B1186" s="365"/>
      <c r="C1186" s="365"/>
      <c r="D1186" s="365"/>
      <c r="E1186" s="365"/>
      <c r="F1186" s="366"/>
      <c r="G1186" s="104"/>
      <c r="H1186" s="108" t="s">
        <v>394</v>
      </c>
    </row>
    <row r="1187" spans="1:8" x14ac:dyDescent="0.3">
      <c r="A1187" s="364" t="s">
        <v>380</v>
      </c>
      <c r="B1187" s="365"/>
      <c r="C1187" s="365"/>
      <c r="D1187" s="365"/>
      <c r="E1187" s="365"/>
      <c r="F1187" s="366"/>
      <c r="G1187" s="89"/>
      <c r="H1187" s="110" t="s">
        <v>394</v>
      </c>
    </row>
    <row r="1188" spans="1:8" x14ac:dyDescent="0.3">
      <c r="A1188" s="364" t="s">
        <v>381</v>
      </c>
      <c r="B1188" s="365"/>
      <c r="C1188" s="365"/>
      <c r="D1188" s="365"/>
      <c r="E1188" s="365"/>
      <c r="F1188" s="365"/>
      <c r="G1188" s="89"/>
      <c r="H1188" s="110" t="s">
        <v>394</v>
      </c>
    </row>
    <row r="1189" spans="1:8" x14ac:dyDescent="0.3">
      <c r="A1189" s="364" t="s">
        <v>382</v>
      </c>
      <c r="B1189" s="365"/>
      <c r="C1189" s="365"/>
      <c r="D1189" s="365"/>
      <c r="E1189" s="365"/>
      <c r="F1189" s="365"/>
      <c r="G1189" s="89"/>
      <c r="H1189" s="110" t="s">
        <v>394</v>
      </c>
    </row>
    <row r="1190" spans="1:8" x14ac:dyDescent="0.3">
      <c r="A1190" s="367" t="s">
        <v>383</v>
      </c>
      <c r="B1190" s="368"/>
      <c r="C1190" s="368"/>
      <c r="D1190" s="368"/>
      <c r="E1190" s="368"/>
      <c r="F1190" s="368"/>
      <c r="G1190" s="368"/>
      <c r="H1190" s="369"/>
    </row>
    <row r="1191" spans="1:8" x14ac:dyDescent="0.3">
      <c r="A1191" s="367" t="s">
        <v>375</v>
      </c>
      <c r="B1191" s="368"/>
      <c r="C1191" s="368"/>
      <c r="D1191" s="368"/>
      <c r="E1191" s="368"/>
      <c r="F1191" s="368"/>
      <c r="G1191" s="368"/>
      <c r="H1191" s="369"/>
    </row>
    <row r="1192" spans="1:8" x14ac:dyDescent="0.3">
      <c r="A1192" s="105" t="s">
        <v>384</v>
      </c>
      <c r="B1192" s="370" t="s">
        <v>435</v>
      </c>
      <c r="C1192" s="368"/>
      <c r="D1192" s="368"/>
      <c r="E1192" s="368"/>
      <c r="F1192" s="368"/>
      <c r="G1192" s="368"/>
      <c r="H1192" s="369"/>
    </row>
    <row r="1193" spans="1:8" x14ac:dyDescent="0.3">
      <c r="A1193" s="98" t="s">
        <v>385</v>
      </c>
      <c r="B1193" s="371"/>
      <c r="C1193" s="372"/>
      <c r="D1193" s="372"/>
      <c r="E1193" s="372"/>
      <c r="F1193" s="372"/>
      <c r="G1193" s="372"/>
      <c r="H1193" s="373"/>
    </row>
    <row r="1194" spans="1:8" x14ac:dyDescent="0.3">
      <c r="A1194" s="374" t="s">
        <v>386</v>
      </c>
      <c r="B1194" s="375"/>
      <c r="C1194" s="375"/>
      <c r="D1194" s="375"/>
      <c r="E1194" s="111"/>
      <c r="F1194" s="112"/>
      <c r="G1194" s="104" t="s">
        <v>387</v>
      </c>
      <c r="H1194" s="113"/>
    </row>
    <row r="1195" spans="1:8" x14ac:dyDescent="0.3">
      <c r="A1195" s="114" t="s">
        <v>388</v>
      </c>
      <c r="B1195" s="104" t="s">
        <v>19</v>
      </c>
      <c r="C1195" s="104" t="s">
        <v>388</v>
      </c>
      <c r="D1195" s="104" t="s">
        <v>19</v>
      </c>
      <c r="E1195" s="115"/>
      <c r="F1195" s="375" t="s">
        <v>389</v>
      </c>
      <c r="G1195" s="375"/>
      <c r="H1195" s="116" t="s">
        <v>19</v>
      </c>
    </row>
    <row r="1196" spans="1:8" x14ac:dyDescent="0.3">
      <c r="A1196" s="85" t="s">
        <v>390</v>
      </c>
      <c r="B1196" s="88" t="s">
        <v>391</v>
      </c>
      <c r="C1196" s="88" t="s">
        <v>392</v>
      </c>
      <c r="D1196" s="88" t="s">
        <v>393</v>
      </c>
      <c r="E1196" s="115"/>
      <c r="F1196" s="361">
        <v>3</v>
      </c>
      <c r="G1196" s="361"/>
      <c r="H1196" s="109" t="s">
        <v>394</v>
      </c>
    </row>
    <row r="1197" spans="1:8" x14ac:dyDescent="0.3">
      <c r="A1197" s="85" t="s">
        <v>395</v>
      </c>
      <c r="B1197" s="88" t="s">
        <v>396</v>
      </c>
      <c r="C1197" s="88" t="s">
        <v>397</v>
      </c>
      <c r="D1197" s="88" t="s">
        <v>398</v>
      </c>
      <c r="E1197" s="115"/>
      <c r="F1197" s="361">
        <v>2</v>
      </c>
      <c r="G1197" s="361"/>
      <c r="H1197" s="109" t="s">
        <v>399</v>
      </c>
    </row>
    <row r="1198" spans="1:8" x14ac:dyDescent="0.3">
      <c r="A1198" s="85" t="s">
        <v>400</v>
      </c>
      <c r="B1198" s="88" t="s">
        <v>401</v>
      </c>
      <c r="C1198" s="88" t="s">
        <v>402</v>
      </c>
      <c r="D1198" s="88" t="s">
        <v>403</v>
      </c>
      <c r="E1198" s="115"/>
      <c r="F1198" s="361">
        <v>1</v>
      </c>
      <c r="G1198" s="361"/>
      <c r="H1198" s="109" t="s">
        <v>404</v>
      </c>
    </row>
    <row r="1199" spans="1:8" x14ac:dyDescent="0.3">
      <c r="A1199" s="85" t="s">
        <v>405</v>
      </c>
      <c r="B1199" s="88" t="s">
        <v>406</v>
      </c>
      <c r="C1199" s="88" t="s">
        <v>407</v>
      </c>
      <c r="D1199" s="88" t="s">
        <v>408</v>
      </c>
      <c r="E1199" s="117"/>
      <c r="F1199" s="362"/>
      <c r="G1199" s="363"/>
      <c r="H1199" s="118"/>
    </row>
    <row r="1200" spans="1:8" ht="58.5" customHeight="1" thickBot="1" x14ac:dyDescent="0.35">
      <c r="A1200" s="384" t="s">
        <v>443</v>
      </c>
      <c r="B1200" s="385"/>
      <c r="C1200" s="386" t="s">
        <v>32</v>
      </c>
      <c r="D1200" s="387"/>
      <c r="E1200" s="387"/>
      <c r="F1200" s="387"/>
      <c r="G1200" s="386" t="s">
        <v>16</v>
      </c>
      <c r="H1200" s="388"/>
    </row>
    <row r="1201" spans="1:8" ht="21" thickBot="1" x14ac:dyDescent="0.35"/>
    <row r="1202" spans="1:8" x14ac:dyDescent="0.3">
      <c r="A1202" s="376" t="s">
        <v>0</v>
      </c>
      <c r="B1202" s="377"/>
      <c r="C1202" s="377"/>
      <c r="D1202" s="377"/>
      <c r="E1202" s="377"/>
      <c r="F1202" s="377"/>
      <c r="G1202" s="377"/>
      <c r="H1202" s="378"/>
    </row>
    <row r="1203" spans="1:8" x14ac:dyDescent="0.3">
      <c r="A1203" s="383" t="s">
        <v>1</v>
      </c>
      <c r="B1203" s="380"/>
      <c r="C1203" s="380"/>
      <c r="D1203" s="380"/>
      <c r="E1203" s="380"/>
      <c r="F1203" s="380"/>
      <c r="G1203" s="380"/>
      <c r="H1203" s="381"/>
    </row>
    <row r="1204" spans="1:8" x14ac:dyDescent="0.3">
      <c r="A1204" s="383" t="s">
        <v>2</v>
      </c>
      <c r="B1204" s="380"/>
      <c r="C1204" s="380"/>
      <c r="D1204" s="380"/>
      <c r="E1204" s="380"/>
      <c r="F1204" s="380"/>
      <c r="G1204" s="380"/>
      <c r="H1204" s="381"/>
    </row>
    <row r="1205" spans="1:8" x14ac:dyDescent="0.3">
      <c r="A1205" s="383" t="s">
        <v>23</v>
      </c>
      <c r="B1205" s="380"/>
      <c r="C1205" s="380"/>
      <c r="D1205" s="380"/>
      <c r="E1205" s="380"/>
      <c r="F1205" s="380"/>
      <c r="G1205" s="380"/>
      <c r="H1205" s="381"/>
    </row>
    <row r="1206" spans="1:8" x14ac:dyDescent="0.3">
      <c r="A1206" s="383" t="s">
        <v>411</v>
      </c>
      <c r="B1206" s="380"/>
      <c r="C1206" s="380"/>
      <c r="D1206" s="380"/>
      <c r="E1206" s="380"/>
      <c r="F1206" s="380"/>
      <c r="G1206" s="380"/>
      <c r="H1206" s="381"/>
    </row>
    <row r="1207" spans="1:8" x14ac:dyDescent="0.3">
      <c r="A1207" s="77" t="s">
        <v>3</v>
      </c>
      <c r="C1207" s="356" t="s">
        <v>441</v>
      </c>
      <c r="D1207" s="356"/>
      <c r="E1207" s="78"/>
      <c r="F1207" s="79"/>
      <c r="G1207" s="79"/>
      <c r="H1207" s="80"/>
    </row>
    <row r="1208" spans="1:8" x14ac:dyDescent="0.3">
      <c r="A1208" s="77" t="s">
        <v>4</v>
      </c>
      <c r="C1208" s="357" t="s">
        <v>91</v>
      </c>
      <c r="D1208" s="358"/>
      <c r="E1208" s="81" t="s">
        <v>24</v>
      </c>
      <c r="F1208" s="81"/>
      <c r="G1208" s="353">
        <v>26</v>
      </c>
      <c r="H1208" s="353"/>
    </row>
    <row r="1209" spans="1:8" x14ac:dyDescent="0.3">
      <c r="A1209" s="77" t="s">
        <v>5</v>
      </c>
      <c r="C1209" s="357" t="s">
        <v>170</v>
      </c>
      <c r="D1209" s="358"/>
      <c r="E1209" s="78"/>
      <c r="F1209" s="78"/>
      <c r="G1209" s="354"/>
      <c r="H1209" s="354"/>
    </row>
    <row r="1210" spans="1:8" x14ac:dyDescent="0.3">
      <c r="A1210" s="77" t="s">
        <v>17</v>
      </c>
      <c r="B1210" s="78"/>
      <c r="C1210" s="399" t="s">
        <v>444</v>
      </c>
      <c r="D1210" s="399"/>
      <c r="E1210" s="78" t="s">
        <v>31</v>
      </c>
      <c r="F1210" s="78"/>
      <c r="G1210" s="359" t="s">
        <v>445</v>
      </c>
      <c r="H1210" s="360"/>
    </row>
    <row r="1211" spans="1:8" x14ac:dyDescent="0.3">
      <c r="A1211" s="374" t="s">
        <v>6</v>
      </c>
      <c r="B1211" s="375"/>
      <c r="C1211" s="375"/>
      <c r="D1211" s="375"/>
      <c r="E1211" s="375"/>
      <c r="F1211" s="375"/>
      <c r="G1211" s="375"/>
      <c r="H1211" s="406"/>
    </row>
    <row r="1212" spans="1:8" x14ac:dyDescent="0.3">
      <c r="A1212" s="367" t="s">
        <v>7</v>
      </c>
      <c r="B1212" s="368"/>
      <c r="C1212" s="368"/>
      <c r="D1212" s="368"/>
      <c r="E1212" s="368"/>
      <c r="F1212" s="368"/>
      <c r="G1212" s="368"/>
      <c r="H1212" s="369"/>
    </row>
    <row r="1213" spans="1:8" ht="15" customHeight="1" x14ac:dyDescent="0.3">
      <c r="A1213" s="407" t="s">
        <v>8</v>
      </c>
      <c r="B1213" s="408" t="s">
        <v>9</v>
      </c>
      <c r="C1213" s="389" t="s">
        <v>27</v>
      </c>
      <c r="D1213" s="389" t="s">
        <v>26</v>
      </c>
      <c r="E1213" s="389" t="s">
        <v>28</v>
      </c>
      <c r="F1213" s="392" t="s">
        <v>29</v>
      </c>
      <c r="G1213" s="389" t="s">
        <v>30</v>
      </c>
      <c r="H1213" s="396" t="s">
        <v>19</v>
      </c>
    </row>
    <row r="1214" spans="1:8" ht="15" customHeight="1" x14ac:dyDescent="0.3">
      <c r="A1214" s="407"/>
      <c r="B1214" s="408"/>
      <c r="C1214" s="390"/>
      <c r="D1214" s="390"/>
      <c r="E1214" s="390"/>
      <c r="F1214" s="393"/>
      <c r="G1214" s="390"/>
      <c r="H1214" s="397"/>
    </row>
    <row r="1215" spans="1:8" ht="22.5" customHeight="1" x14ac:dyDescent="0.3">
      <c r="A1215" s="407"/>
      <c r="B1215" s="408"/>
      <c r="C1215" s="391"/>
      <c r="D1215" s="391"/>
      <c r="E1215" s="391"/>
      <c r="F1215" s="394"/>
      <c r="G1215" s="391"/>
      <c r="H1215" s="398"/>
    </row>
    <row r="1216" spans="1:8" x14ac:dyDescent="0.3">
      <c r="A1216" s="85">
        <v>1</v>
      </c>
      <c r="B1216" s="86" t="s">
        <v>11</v>
      </c>
      <c r="C1216" s="89">
        <v>4.75</v>
      </c>
      <c r="D1216" s="88">
        <v>3</v>
      </c>
      <c r="E1216" s="88">
        <v>4</v>
      </c>
      <c r="F1216" s="89">
        <v>36.5</v>
      </c>
      <c r="G1216" s="89">
        <f>SUM(C1216:F1216)</f>
        <v>48.25</v>
      </c>
      <c r="H1216" s="90" t="str">
        <f>IF(G1216&gt;=91,"A1",IF(G1216&gt;=81,"A2",IF(G1216&gt;=71,"B1",IF(G1216&gt;=61,"B2",IF(G1216&gt;=51,"C1",IF(G1216&gt;=41,"C2",IF(G1216&gt;=33,"D","E")))))))</f>
        <v>C2</v>
      </c>
    </row>
    <row r="1217" spans="1:8" x14ac:dyDescent="0.3">
      <c r="A1217" s="85">
        <v>2</v>
      </c>
      <c r="B1217" s="86" t="s">
        <v>12</v>
      </c>
      <c r="C1217" s="89">
        <v>3.5</v>
      </c>
      <c r="D1217" s="88">
        <v>2</v>
      </c>
      <c r="E1217" s="88">
        <v>2</v>
      </c>
      <c r="F1217" s="88">
        <v>38</v>
      </c>
      <c r="G1217" s="89">
        <f>SUM(C1217:F1217)</f>
        <v>45.5</v>
      </c>
      <c r="H1217" s="90" t="str">
        <f t="shared" ref="H1217:H1220" si="75">IF(G1217&gt;=91,"A1",IF(G1217&gt;=81,"A2",IF(G1217&gt;=71,"B1",IF(G1217&gt;=61,"B2",IF(G1217&gt;=51,"C1",IF(G1217&gt;=41,"C2",IF(G1217&gt;=33,"D","E")))))))</f>
        <v>C2</v>
      </c>
    </row>
    <row r="1218" spans="1:8" x14ac:dyDescent="0.3">
      <c r="A1218" s="85">
        <v>3</v>
      </c>
      <c r="B1218" s="86" t="s">
        <v>13</v>
      </c>
      <c r="C1218" s="88" t="s">
        <v>372</v>
      </c>
      <c r="D1218" s="88">
        <v>3</v>
      </c>
      <c r="E1218" s="88">
        <v>3</v>
      </c>
      <c r="F1218" s="88">
        <v>22</v>
      </c>
      <c r="G1218" s="89">
        <f t="shared" ref="G1218:G1220" si="76">SUM(C1218:F1218)</f>
        <v>28</v>
      </c>
      <c r="H1218" s="90" t="str">
        <f t="shared" si="75"/>
        <v>E</v>
      </c>
    </row>
    <row r="1219" spans="1:8" x14ac:dyDescent="0.3">
      <c r="A1219" s="85">
        <v>4</v>
      </c>
      <c r="B1219" s="86" t="s">
        <v>22</v>
      </c>
      <c r="C1219" s="88">
        <v>3.75</v>
      </c>
      <c r="D1219" s="88">
        <v>4</v>
      </c>
      <c r="E1219" s="88">
        <v>3</v>
      </c>
      <c r="F1219" s="88">
        <v>43</v>
      </c>
      <c r="G1219" s="89">
        <f t="shared" si="76"/>
        <v>53.75</v>
      </c>
      <c r="H1219" s="90" t="str">
        <f t="shared" si="75"/>
        <v>C1</v>
      </c>
    </row>
    <row r="1220" spans="1:8" x14ac:dyDescent="0.3">
      <c r="A1220" s="85">
        <v>5</v>
      </c>
      <c r="B1220" s="86" t="s">
        <v>25</v>
      </c>
      <c r="C1220" s="88" t="s">
        <v>372</v>
      </c>
      <c r="D1220" s="88">
        <v>4</v>
      </c>
      <c r="E1220" s="88">
        <v>4</v>
      </c>
      <c r="F1220" s="88">
        <v>47.5</v>
      </c>
      <c r="G1220" s="89">
        <f t="shared" si="76"/>
        <v>55.5</v>
      </c>
      <c r="H1220" s="119" t="str">
        <f t="shared" si="75"/>
        <v>C1</v>
      </c>
    </row>
    <row r="1221" spans="1:8" x14ac:dyDescent="0.3">
      <c r="A1221" s="85">
        <v>6</v>
      </c>
      <c r="B1221" s="92" t="s">
        <v>419</v>
      </c>
      <c r="C1221" s="93"/>
      <c r="D1221" s="93"/>
      <c r="E1221" s="93"/>
      <c r="F1221" s="88"/>
      <c r="G1221" s="88">
        <v>33.5</v>
      </c>
      <c r="H1221" s="119"/>
    </row>
    <row r="1222" spans="1:8" x14ac:dyDescent="0.3">
      <c r="A1222" s="85">
        <v>7</v>
      </c>
      <c r="B1222" s="86" t="s">
        <v>20</v>
      </c>
      <c r="C1222" s="94"/>
      <c r="D1222" s="94"/>
      <c r="E1222" s="94"/>
      <c r="F1222" s="95"/>
      <c r="G1222" s="89">
        <v>29</v>
      </c>
      <c r="H1222" s="119"/>
    </row>
    <row r="1223" spans="1:8" x14ac:dyDescent="0.3">
      <c r="A1223" s="85">
        <v>8</v>
      </c>
      <c r="B1223" s="86" t="s">
        <v>21</v>
      </c>
      <c r="C1223" s="96"/>
      <c r="D1223" s="96"/>
      <c r="E1223" s="96"/>
      <c r="F1223" s="97"/>
      <c r="G1223" s="89">
        <v>35.5</v>
      </c>
      <c r="H1223" s="119"/>
    </row>
    <row r="1224" spans="1:8" x14ac:dyDescent="0.3">
      <c r="A1224" s="85">
        <v>9</v>
      </c>
      <c r="B1224" s="86" t="s">
        <v>442</v>
      </c>
      <c r="C1224" s="96"/>
      <c r="D1224" s="96"/>
      <c r="E1224" s="96"/>
      <c r="F1224" s="97"/>
      <c r="G1224" s="89">
        <v>0</v>
      </c>
      <c r="H1224" s="119"/>
    </row>
    <row r="1225" spans="1:8" x14ac:dyDescent="0.3">
      <c r="A1225" s="98" t="s">
        <v>10</v>
      </c>
      <c r="B1225" s="99"/>
      <c r="C1225" s="100"/>
      <c r="D1225" s="100"/>
      <c r="E1225" s="100"/>
      <c r="F1225" s="101"/>
      <c r="G1225" s="102">
        <f>SUM(G1216:G1221)</f>
        <v>264.5</v>
      </c>
      <c r="H1225" s="120"/>
    </row>
    <row r="1226" spans="1:8" x14ac:dyDescent="0.3">
      <c r="A1226" s="98" t="s">
        <v>14</v>
      </c>
      <c r="B1226" s="99"/>
      <c r="C1226" s="100"/>
      <c r="D1226" s="100"/>
      <c r="E1226" s="100"/>
      <c r="F1226" s="101"/>
      <c r="G1226" s="104">
        <f>G1225/550*100</f>
        <v>48.090909090909086</v>
      </c>
      <c r="H1226" s="120" t="str">
        <f t="shared" ref="H1226" si="77">IF(G1226&gt;=91,"A1",IF(G1226&gt;=81,"A2",IF(G1226&gt;=71,"B1",IF(G1226&gt;=61,"B2",IF(G1226&gt;=51,"C1",IF(G1226&gt;=41,"C2",IF(G1226&gt;=33,"D","E")))))))</f>
        <v>C2</v>
      </c>
    </row>
    <row r="1227" spans="1:8" x14ac:dyDescent="0.3">
      <c r="A1227" s="400" t="s">
        <v>59</v>
      </c>
      <c r="B1227" s="401"/>
      <c r="C1227" s="401"/>
      <c r="D1227" s="401"/>
      <c r="E1227" s="401"/>
      <c r="F1227" s="401"/>
      <c r="G1227" s="401"/>
      <c r="H1227" s="402"/>
    </row>
    <row r="1228" spans="1:8" x14ac:dyDescent="0.3">
      <c r="A1228" s="403" t="s">
        <v>373</v>
      </c>
      <c r="B1228" s="404"/>
      <c r="C1228" s="404"/>
      <c r="D1228" s="404"/>
      <c r="E1228" s="404"/>
      <c r="F1228" s="404"/>
      <c r="G1228" s="404"/>
      <c r="H1228" s="405"/>
    </row>
    <row r="1229" spans="1:8" x14ac:dyDescent="0.3">
      <c r="A1229" s="367" t="s">
        <v>374</v>
      </c>
      <c r="B1229" s="368"/>
      <c r="C1229" s="368"/>
      <c r="D1229" s="368"/>
      <c r="E1229" s="368"/>
      <c r="F1229" s="368"/>
      <c r="G1229" s="368"/>
      <c r="H1229" s="369"/>
    </row>
    <row r="1230" spans="1:8" x14ac:dyDescent="0.3">
      <c r="A1230" s="367" t="s">
        <v>375</v>
      </c>
      <c r="B1230" s="368"/>
      <c r="C1230" s="368"/>
      <c r="D1230" s="368"/>
      <c r="E1230" s="368"/>
      <c r="F1230" s="382"/>
      <c r="G1230" s="370" t="s">
        <v>376</v>
      </c>
      <c r="H1230" s="369"/>
    </row>
    <row r="1231" spans="1:8" x14ac:dyDescent="0.3">
      <c r="A1231" s="105" t="s">
        <v>377</v>
      </c>
      <c r="B1231" s="106"/>
      <c r="C1231" s="106"/>
      <c r="D1231" s="106"/>
      <c r="E1231" s="106"/>
      <c r="F1231" s="89"/>
      <c r="G1231" s="89"/>
      <c r="H1231" s="110" t="s">
        <v>404</v>
      </c>
    </row>
    <row r="1232" spans="1:8" x14ac:dyDescent="0.3">
      <c r="A1232" s="367" t="s">
        <v>378</v>
      </c>
      <c r="B1232" s="368"/>
      <c r="C1232" s="368"/>
      <c r="D1232" s="368"/>
      <c r="E1232" s="368"/>
      <c r="F1232" s="382"/>
      <c r="G1232" s="104"/>
      <c r="H1232" s="108"/>
    </row>
    <row r="1233" spans="1:8" x14ac:dyDescent="0.3">
      <c r="A1233" s="367" t="s">
        <v>375</v>
      </c>
      <c r="B1233" s="368"/>
      <c r="C1233" s="368"/>
      <c r="D1233" s="368"/>
      <c r="E1233" s="368"/>
      <c r="F1233" s="382"/>
      <c r="G1233" s="370" t="s">
        <v>376</v>
      </c>
      <c r="H1233" s="369"/>
    </row>
    <row r="1234" spans="1:8" x14ac:dyDescent="0.3">
      <c r="A1234" s="364" t="s">
        <v>379</v>
      </c>
      <c r="B1234" s="365"/>
      <c r="C1234" s="365"/>
      <c r="D1234" s="365"/>
      <c r="E1234" s="365"/>
      <c r="F1234" s="366"/>
      <c r="G1234" s="104"/>
      <c r="H1234" s="108" t="s">
        <v>394</v>
      </c>
    </row>
    <row r="1235" spans="1:8" x14ac:dyDescent="0.3">
      <c r="A1235" s="364" t="s">
        <v>380</v>
      </c>
      <c r="B1235" s="365"/>
      <c r="C1235" s="365"/>
      <c r="D1235" s="365"/>
      <c r="E1235" s="365"/>
      <c r="F1235" s="366"/>
      <c r="G1235" s="89"/>
      <c r="H1235" s="110" t="s">
        <v>394</v>
      </c>
    </row>
    <row r="1236" spans="1:8" x14ac:dyDescent="0.3">
      <c r="A1236" s="364" t="s">
        <v>381</v>
      </c>
      <c r="B1236" s="365"/>
      <c r="C1236" s="365"/>
      <c r="D1236" s="365"/>
      <c r="E1236" s="365"/>
      <c r="F1236" s="365"/>
      <c r="G1236" s="89"/>
      <c r="H1236" s="110" t="s">
        <v>399</v>
      </c>
    </row>
    <row r="1237" spans="1:8" x14ac:dyDescent="0.3">
      <c r="A1237" s="364" t="s">
        <v>382</v>
      </c>
      <c r="B1237" s="365"/>
      <c r="C1237" s="365"/>
      <c r="D1237" s="365"/>
      <c r="E1237" s="365"/>
      <c r="F1237" s="365"/>
      <c r="G1237" s="89"/>
      <c r="H1237" s="110" t="s">
        <v>399</v>
      </c>
    </row>
    <row r="1238" spans="1:8" x14ac:dyDescent="0.3">
      <c r="A1238" s="367" t="s">
        <v>383</v>
      </c>
      <c r="B1238" s="368"/>
      <c r="C1238" s="368"/>
      <c r="D1238" s="368"/>
      <c r="E1238" s="368"/>
      <c r="F1238" s="368"/>
      <c r="G1238" s="368"/>
      <c r="H1238" s="369"/>
    </row>
    <row r="1239" spans="1:8" x14ac:dyDescent="0.3">
      <c r="A1239" s="367" t="s">
        <v>375</v>
      </c>
      <c r="B1239" s="368"/>
      <c r="C1239" s="368"/>
      <c r="D1239" s="368"/>
      <c r="E1239" s="368"/>
      <c r="F1239" s="368"/>
      <c r="G1239" s="368"/>
      <c r="H1239" s="369"/>
    </row>
    <row r="1240" spans="1:8" x14ac:dyDescent="0.3">
      <c r="A1240" s="105" t="s">
        <v>384</v>
      </c>
      <c r="B1240" s="370" t="s">
        <v>440</v>
      </c>
      <c r="C1240" s="368"/>
      <c r="D1240" s="368"/>
      <c r="E1240" s="368"/>
      <c r="F1240" s="368"/>
      <c r="G1240" s="368"/>
      <c r="H1240" s="369"/>
    </row>
    <row r="1241" spans="1:8" x14ac:dyDescent="0.3">
      <c r="A1241" s="98" t="s">
        <v>385</v>
      </c>
      <c r="B1241" s="371"/>
      <c r="C1241" s="372"/>
      <c r="D1241" s="372"/>
      <c r="E1241" s="372"/>
      <c r="F1241" s="372"/>
      <c r="G1241" s="372"/>
      <c r="H1241" s="373"/>
    </row>
    <row r="1242" spans="1:8" x14ac:dyDescent="0.3">
      <c r="A1242" s="374" t="s">
        <v>386</v>
      </c>
      <c r="B1242" s="375"/>
      <c r="C1242" s="375"/>
      <c r="D1242" s="375"/>
      <c r="E1242" s="111"/>
      <c r="F1242" s="112"/>
      <c r="G1242" s="104" t="s">
        <v>387</v>
      </c>
      <c r="H1242" s="113"/>
    </row>
    <row r="1243" spans="1:8" x14ac:dyDescent="0.3">
      <c r="A1243" s="114" t="s">
        <v>388</v>
      </c>
      <c r="B1243" s="104" t="s">
        <v>19</v>
      </c>
      <c r="C1243" s="104" t="s">
        <v>388</v>
      </c>
      <c r="D1243" s="104" t="s">
        <v>19</v>
      </c>
      <c r="E1243" s="115"/>
      <c r="F1243" s="375" t="s">
        <v>389</v>
      </c>
      <c r="G1243" s="375"/>
      <c r="H1243" s="116" t="s">
        <v>19</v>
      </c>
    </row>
    <row r="1244" spans="1:8" x14ac:dyDescent="0.3">
      <c r="A1244" s="85" t="s">
        <v>390</v>
      </c>
      <c r="B1244" s="88" t="s">
        <v>391</v>
      </c>
      <c r="C1244" s="88" t="s">
        <v>392</v>
      </c>
      <c r="D1244" s="88" t="s">
        <v>393</v>
      </c>
      <c r="E1244" s="115"/>
      <c r="F1244" s="361">
        <v>3</v>
      </c>
      <c r="G1244" s="361"/>
      <c r="H1244" s="109" t="s">
        <v>394</v>
      </c>
    </row>
    <row r="1245" spans="1:8" x14ac:dyDescent="0.3">
      <c r="A1245" s="85" t="s">
        <v>395</v>
      </c>
      <c r="B1245" s="88" t="s">
        <v>396</v>
      </c>
      <c r="C1245" s="88" t="s">
        <v>397</v>
      </c>
      <c r="D1245" s="88" t="s">
        <v>398</v>
      </c>
      <c r="E1245" s="115"/>
      <c r="F1245" s="361">
        <v>2</v>
      </c>
      <c r="G1245" s="361"/>
      <c r="H1245" s="109" t="s">
        <v>399</v>
      </c>
    </row>
    <row r="1246" spans="1:8" x14ac:dyDescent="0.3">
      <c r="A1246" s="85" t="s">
        <v>400</v>
      </c>
      <c r="B1246" s="88" t="s">
        <v>401</v>
      </c>
      <c r="C1246" s="88" t="s">
        <v>402</v>
      </c>
      <c r="D1246" s="88" t="s">
        <v>403</v>
      </c>
      <c r="E1246" s="115"/>
      <c r="F1246" s="361">
        <v>1</v>
      </c>
      <c r="G1246" s="361"/>
      <c r="H1246" s="109" t="s">
        <v>404</v>
      </c>
    </row>
    <row r="1247" spans="1:8" x14ac:dyDescent="0.3">
      <c r="A1247" s="85" t="s">
        <v>405</v>
      </c>
      <c r="B1247" s="88" t="s">
        <v>406</v>
      </c>
      <c r="C1247" s="88" t="s">
        <v>407</v>
      </c>
      <c r="D1247" s="88" t="s">
        <v>408</v>
      </c>
      <c r="E1247" s="117"/>
      <c r="F1247" s="362"/>
      <c r="G1247" s="363"/>
      <c r="H1247" s="118"/>
    </row>
    <row r="1248" spans="1:8" ht="58.5" customHeight="1" thickBot="1" x14ac:dyDescent="0.35">
      <c r="A1248" s="384" t="s">
        <v>443</v>
      </c>
      <c r="B1248" s="385"/>
      <c r="C1248" s="386" t="s">
        <v>32</v>
      </c>
      <c r="D1248" s="387"/>
      <c r="E1248" s="387"/>
      <c r="F1248" s="387"/>
      <c r="G1248" s="386" t="s">
        <v>16</v>
      </c>
      <c r="H1248" s="388"/>
    </row>
  </sheetData>
  <mergeCells count="1207">
    <mergeCell ref="F1244:G1244"/>
    <mergeCell ref="F1245:G1245"/>
    <mergeCell ref="F1246:G1246"/>
    <mergeCell ref="F1247:G1247"/>
    <mergeCell ref="A1248:B1248"/>
    <mergeCell ref="C1248:F1248"/>
    <mergeCell ref="G1248:H1248"/>
    <mergeCell ref="A1235:F1235"/>
    <mergeCell ref="A1236:F1236"/>
    <mergeCell ref="A1237:F1237"/>
    <mergeCell ref="A1238:H1238"/>
    <mergeCell ref="A1239:H1239"/>
    <mergeCell ref="B1240:H1240"/>
    <mergeCell ref="B1241:H1241"/>
    <mergeCell ref="A1242:D1242"/>
    <mergeCell ref="F1243:G1243"/>
    <mergeCell ref="A1227:H1227"/>
    <mergeCell ref="A1228:H1228"/>
    <mergeCell ref="A1229:H1229"/>
    <mergeCell ref="A1230:F1230"/>
    <mergeCell ref="G1230:H1230"/>
    <mergeCell ref="A1232:F1232"/>
    <mergeCell ref="A1233:F1233"/>
    <mergeCell ref="G1233:H1233"/>
    <mergeCell ref="A1234:F1234"/>
    <mergeCell ref="A1179:H1179"/>
    <mergeCell ref="A1180:H1180"/>
    <mergeCell ref="A1181:H1181"/>
    <mergeCell ref="A1182:F1182"/>
    <mergeCell ref="G1182:H1182"/>
    <mergeCell ref="A1184:F1184"/>
    <mergeCell ref="A1185:F1185"/>
    <mergeCell ref="G1185:H1185"/>
    <mergeCell ref="A1186:F1186"/>
    <mergeCell ref="A1204:H1204"/>
    <mergeCell ref="A1205:H1205"/>
    <mergeCell ref="A1206:H1206"/>
    <mergeCell ref="C1210:D1210"/>
    <mergeCell ref="A1211:H1211"/>
    <mergeCell ref="A1212:H1212"/>
    <mergeCell ref="A1213:A1215"/>
    <mergeCell ref="B1213:B1215"/>
    <mergeCell ref="C1213:C1215"/>
    <mergeCell ref="D1213:D1215"/>
    <mergeCell ref="E1213:E1215"/>
    <mergeCell ref="F1213:F1215"/>
    <mergeCell ref="G1213:G1215"/>
    <mergeCell ref="H1213:H1215"/>
    <mergeCell ref="F1196:G1196"/>
    <mergeCell ref="F1197:G1197"/>
    <mergeCell ref="F1198:G1198"/>
    <mergeCell ref="F1199:G1199"/>
    <mergeCell ref="A1200:B1200"/>
    <mergeCell ref="C1200:F1200"/>
    <mergeCell ref="G1200:H1200"/>
    <mergeCell ref="A1202:H1202"/>
    <mergeCell ref="A1203:H1203"/>
    <mergeCell ref="A28:H28"/>
    <mergeCell ref="A1156:H1156"/>
    <mergeCell ref="A1157:H1157"/>
    <mergeCell ref="A1158:H1158"/>
    <mergeCell ref="C1162:D1162"/>
    <mergeCell ref="A1163:H1163"/>
    <mergeCell ref="A1164:H1164"/>
    <mergeCell ref="A1165:A1167"/>
    <mergeCell ref="B1165:B1167"/>
    <mergeCell ref="C1165:C1167"/>
    <mergeCell ref="D1165:D1167"/>
    <mergeCell ref="E1165:E1167"/>
    <mergeCell ref="F1165:F1167"/>
    <mergeCell ref="G1165:G1167"/>
    <mergeCell ref="H1165:H1167"/>
    <mergeCell ref="C826:D826"/>
    <mergeCell ref="C874:D874"/>
    <mergeCell ref="C922:D922"/>
    <mergeCell ref="C970:D970"/>
    <mergeCell ref="C1018:D1018"/>
    <mergeCell ref="C1066:D1066"/>
    <mergeCell ref="C1114:D1114"/>
    <mergeCell ref="A1154:H1154"/>
    <mergeCell ref="A1155:H1155"/>
    <mergeCell ref="A848:F848"/>
    <mergeCell ref="A849:F849"/>
    <mergeCell ref="G849:H849"/>
    <mergeCell ref="A850:F850"/>
    <mergeCell ref="A851:F851"/>
    <mergeCell ref="A843:H843"/>
    <mergeCell ref="A844:H844"/>
    <mergeCell ref="A845:H845"/>
    <mergeCell ref="A26:H26"/>
    <mergeCell ref="A27:H27"/>
    <mergeCell ref="A1:H1"/>
    <mergeCell ref="A2:H2"/>
    <mergeCell ref="A3:H3"/>
    <mergeCell ref="A4:H4"/>
    <mergeCell ref="A5:H5"/>
    <mergeCell ref="A10:H10"/>
    <mergeCell ref="A11:H11"/>
    <mergeCell ref="B12:B14"/>
    <mergeCell ref="C12:C14"/>
    <mergeCell ref="D12:D14"/>
    <mergeCell ref="E12:E14"/>
    <mergeCell ref="F12:F14"/>
    <mergeCell ref="G12:G14"/>
    <mergeCell ref="H12:H14"/>
    <mergeCell ref="A12:A14"/>
    <mergeCell ref="C9:D9"/>
    <mergeCell ref="C8:D8"/>
    <mergeCell ref="A29:F29"/>
    <mergeCell ref="G29:H29"/>
    <mergeCell ref="A31:F31"/>
    <mergeCell ref="A41:D41"/>
    <mergeCell ref="F42:G42"/>
    <mergeCell ref="F43:G43"/>
    <mergeCell ref="F44:G44"/>
    <mergeCell ref="F45:G45"/>
    <mergeCell ref="A36:F36"/>
    <mergeCell ref="A37:H37"/>
    <mergeCell ref="A38:H38"/>
    <mergeCell ref="B39:H39"/>
    <mergeCell ref="B40:H40"/>
    <mergeCell ref="A49:H49"/>
    <mergeCell ref="A50:H50"/>
    <mergeCell ref="A51:H51"/>
    <mergeCell ref="A52:H52"/>
    <mergeCell ref="A32:F32"/>
    <mergeCell ref="G32:H32"/>
    <mergeCell ref="A33:F33"/>
    <mergeCell ref="A34:F34"/>
    <mergeCell ref="A35:F35"/>
    <mergeCell ref="A53:H53"/>
    <mergeCell ref="F46:G46"/>
    <mergeCell ref="A47:B47"/>
    <mergeCell ref="C47:F47"/>
    <mergeCell ref="G47:H47"/>
    <mergeCell ref="A58:H58"/>
    <mergeCell ref="A59:H59"/>
    <mergeCell ref="A60:A62"/>
    <mergeCell ref="B60:B62"/>
    <mergeCell ref="C60:C62"/>
    <mergeCell ref="D60:D62"/>
    <mergeCell ref="E60:E62"/>
    <mergeCell ref="F60:F62"/>
    <mergeCell ref="G60:G62"/>
    <mergeCell ref="H60:H62"/>
    <mergeCell ref="A79:F79"/>
    <mergeCell ref="A80:F80"/>
    <mergeCell ref="G80:H80"/>
    <mergeCell ref="C57:D57"/>
    <mergeCell ref="A81:F81"/>
    <mergeCell ref="A82:F82"/>
    <mergeCell ref="A74:H74"/>
    <mergeCell ref="A75:H75"/>
    <mergeCell ref="A76:H76"/>
    <mergeCell ref="A77:F77"/>
    <mergeCell ref="G77:H77"/>
    <mergeCell ref="B88:H88"/>
    <mergeCell ref="A89:D89"/>
    <mergeCell ref="F90:G90"/>
    <mergeCell ref="F91:G91"/>
    <mergeCell ref="F92:G92"/>
    <mergeCell ref="A83:F83"/>
    <mergeCell ref="A84:F84"/>
    <mergeCell ref="A85:H85"/>
    <mergeCell ref="A86:H86"/>
    <mergeCell ref="B87:H87"/>
    <mergeCell ref="A97:H97"/>
    <mergeCell ref="A98:H98"/>
    <mergeCell ref="A99:H99"/>
    <mergeCell ref="A100:H100"/>
    <mergeCell ref="A101:H101"/>
    <mergeCell ref="F93:G93"/>
    <mergeCell ref="F94:G94"/>
    <mergeCell ref="A95:B95"/>
    <mergeCell ref="C95:F95"/>
    <mergeCell ref="G95:H95"/>
    <mergeCell ref="A106:H106"/>
    <mergeCell ref="A107:H107"/>
    <mergeCell ref="A108:A110"/>
    <mergeCell ref="B108:B110"/>
    <mergeCell ref="C108:C110"/>
    <mergeCell ref="D108:D110"/>
    <mergeCell ref="E108:E110"/>
    <mergeCell ref="F108:F110"/>
    <mergeCell ref="G108:G110"/>
    <mergeCell ref="H108:H110"/>
    <mergeCell ref="C105:D105"/>
    <mergeCell ref="A127:F127"/>
    <mergeCell ref="A128:F128"/>
    <mergeCell ref="G128:H128"/>
    <mergeCell ref="A129:F129"/>
    <mergeCell ref="A130:F130"/>
    <mergeCell ref="A122:H122"/>
    <mergeCell ref="A123:H123"/>
    <mergeCell ref="A124:H124"/>
    <mergeCell ref="A125:F125"/>
    <mergeCell ref="G125:H125"/>
    <mergeCell ref="B136:H136"/>
    <mergeCell ref="A137:D137"/>
    <mergeCell ref="F138:G138"/>
    <mergeCell ref="F139:G139"/>
    <mergeCell ref="F140:G140"/>
    <mergeCell ref="A131:F131"/>
    <mergeCell ref="A132:F132"/>
    <mergeCell ref="A133:H133"/>
    <mergeCell ref="A134:H134"/>
    <mergeCell ref="B135:H135"/>
    <mergeCell ref="A145:H145"/>
    <mergeCell ref="A146:H146"/>
    <mergeCell ref="A147:H147"/>
    <mergeCell ref="A148:H148"/>
    <mergeCell ref="A149:H149"/>
    <mergeCell ref="F141:G141"/>
    <mergeCell ref="F142:G142"/>
    <mergeCell ref="A143:B143"/>
    <mergeCell ref="C143:F143"/>
    <mergeCell ref="G143:H143"/>
    <mergeCell ref="A154:H154"/>
    <mergeCell ref="A155:H155"/>
    <mergeCell ref="A156:A158"/>
    <mergeCell ref="B156:B158"/>
    <mergeCell ref="C156:C158"/>
    <mergeCell ref="D156:D158"/>
    <mergeCell ref="E156:E158"/>
    <mergeCell ref="F156:F158"/>
    <mergeCell ref="G156:G158"/>
    <mergeCell ref="H156:H158"/>
    <mergeCell ref="C153:D153"/>
    <mergeCell ref="A175:F175"/>
    <mergeCell ref="A176:F176"/>
    <mergeCell ref="G176:H176"/>
    <mergeCell ref="A177:F177"/>
    <mergeCell ref="A178:F178"/>
    <mergeCell ref="A170:H170"/>
    <mergeCell ref="A171:H171"/>
    <mergeCell ref="A172:H172"/>
    <mergeCell ref="A173:F173"/>
    <mergeCell ref="G173:H173"/>
    <mergeCell ref="B184:H184"/>
    <mergeCell ref="A185:D185"/>
    <mergeCell ref="F186:G186"/>
    <mergeCell ref="F187:G187"/>
    <mergeCell ref="F188:G188"/>
    <mergeCell ref="A179:F179"/>
    <mergeCell ref="A180:F180"/>
    <mergeCell ref="A181:H181"/>
    <mergeCell ref="A182:H182"/>
    <mergeCell ref="B183:H183"/>
    <mergeCell ref="A193:H193"/>
    <mergeCell ref="A194:H194"/>
    <mergeCell ref="A195:H195"/>
    <mergeCell ref="A196:H196"/>
    <mergeCell ref="A197:H197"/>
    <mergeCell ref="F189:G189"/>
    <mergeCell ref="F190:G190"/>
    <mergeCell ref="A191:B191"/>
    <mergeCell ref="C191:F191"/>
    <mergeCell ref="G191:H191"/>
    <mergeCell ref="A202:H202"/>
    <mergeCell ref="A203:H203"/>
    <mergeCell ref="A204:A206"/>
    <mergeCell ref="B204:B206"/>
    <mergeCell ref="C204:C206"/>
    <mergeCell ref="D204:D206"/>
    <mergeCell ref="E204:E206"/>
    <mergeCell ref="F204:F206"/>
    <mergeCell ref="G204:G206"/>
    <mergeCell ref="H204:H206"/>
    <mergeCell ref="C201:D201"/>
    <mergeCell ref="G201:H201"/>
    <mergeCell ref="B198:D198"/>
    <mergeCell ref="B199:D199"/>
    <mergeCell ref="B200:D200"/>
    <mergeCell ref="G199:H199"/>
    <mergeCell ref="E200:H200"/>
    <mergeCell ref="A223:F223"/>
    <mergeCell ref="A224:F224"/>
    <mergeCell ref="G224:H224"/>
    <mergeCell ref="A225:F225"/>
    <mergeCell ref="A226:F226"/>
    <mergeCell ref="A218:H218"/>
    <mergeCell ref="A219:H219"/>
    <mergeCell ref="A220:H220"/>
    <mergeCell ref="A221:F221"/>
    <mergeCell ref="G221:H221"/>
    <mergeCell ref="B232:H232"/>
    <mergeCell ref="A233:D233"/>
    <mergeCell ref="F234:G234"/>
    <mergeCell ref="F235:G235"/>
    <mergeCell ref="F236:G236"/>
    <mergeCell ref="A227:F227"/>
    <mergeCell ref="A228:F228"/>
    <mergeCell ref="A229:H229"/>
    <mergeCell ref="A230:H230"/>
    <mergeCell ref="B231:H231"/>
    <mergeCell ref="A241:H241"/>
    <mergeCell ref="A242:H242"/>
    <mergeCell ref="A243:H243"/>
    <mergeCell ref="A244:H244"/>
    <mergeCell ref="A245:H245"/>
    <mergeCell ref="F237:G237"/>
    <mergeCell ref="F238:G238"/>
    <mergeCell ref="A239:B239"/>
    <mergeCell ref="C239:F239"/>
    <mergeCell ref="G239:H239"/>
    <mergeCell ref="A250:H250"/>
    <mergeCell ref="A251:H251"/>
    <mergeCell ref="A252:A254"/>
    <mergeCell ref="B252:B254"/>
    <mergeCell ref="C252:C254"/>
    <mergeCell ref="D252:D254"/>
    <mergeCell ref="E252:E254"/>
    <mergeCell ref="F252:F254"/>
    <mergeCell ref="G252:G254"/>
    <mergeCell ref="H252:H254"/>
    <mergeCell ref="C249:D249"/>
    <mergeCell ref="G249:H249"/>
    <mergeCell ref="B246:D246"/>
    <mergeCell ref="B247:D247"/>
    <mergeCell ref="B248:D248"/>
    <mergeCell ref="G247:H247"/>
    <mergeCell ref="E248:H248"/>
    <mergeCell ref="A267:H267"/>
    <mergeCell ref="A268:H268"/>
    <mergeCell ref="A269:F269"/>
    <mergeCell ref="G269:H269"/>
    <mergeCell ref="B280:H280"/>
    <mergeCell ref="A281:D281"/>
    <mergeCell ref="F282:G282"/>
    <mergeCell ref="F283:G283"/>
    <mergeCell ref="F284:G284"/>
    <mergeCell ref="A275:F275"/>
    <mergeCell ref="A276:F276"/>
    <mergeCell ref="A277:H277"/>
    <mergeCell ref="A278:H278"/>
    <mergeCell ref="B279:H279"/>
    <mergeCell ref="G298:H298"/>
    <mergeCell ref="B295:D295"/>
    <mergeCell ref="B296:D296"/>
    <mergeCell ref="B297:D297"/>
    <mergeCell ref="G296:H296"/>
    <mergeCell ref="E297:H297"/>
    <mergeCell ref="A347:H347"/>
    <mergeCell ref="A348:H348"/>
    <mergeCell ref="A349:A351"/>
    <mergeCell ref="B349:B351"/>
    <mergeCell ref="C349:C351"/>
    <mergeCell ref="D349:D351"/>
    <mergeCell ref="E349:E351"/>
    <mergeCell ref="F349:F351"/>
    <mergeCell ref="G349:G351"/>
    <mergeCell ref="H349:H351"/>
    <mergeCell ref="C346:D346"/>
    <mergeCell ref="A290:H290"/>
    <mergeCell ref="A291:H291"/>
    <mergeCell ref="A292:H292"/>
    <mergeCell ref="A293:H293"/>
    <mergeCell ref="A294:H294"/>
    <mergeCell ref="F285:G285"/>
    <mergeCell ref="F286:G286"/>
    <mergeCell ref="A287:B287"/>
    <mergeCell ref="C287:F287"/>
    <mergeCell ref="G287:H287"/>
    <mergeCell ref="A315:H315"/>
    <mergeCell ref="A316:H316"/>
    <mergeCell ref="A317:H317"/>
    <mergeCell ref="A318:F318"/>
    <mergeCell ref="G318:H318"/>
    <mergeCell ref="A299:H299"/>
    <mergeCell ref="A300:H300"/>
    <mergeCell ref="A301:A303"/>
    <mergeCell ref="B301:B303"/>
    <mergeCell ref="C301:C303"/>
    <mergeCell ref="D301:D303"/>
    <mergeCell ref="A368:F368"/>
    <mergeCell ref="A369:F369"/>
    <mergeCell ref="G369:H369"/>
    <mergeCell ref="A370:F370"/>
    <mergeCell ref="A371:F371"/>
    <mergeCell ref="A363:H363"/>
    <mergeCell ref="A364:H364"/>
    <mergeCell ref="A365:H365"/>
    <mergeCell ref="A366:F366"/>
    <mergeCell ref="G366:H366"/>
    <mergeCell ref="B377:H377"/>
    <mergeCell ref="A378:D378"/>
    <mergeCell ref="F379:G379"/>
    <mergeCell ref="F380:G380"/>
    <mergeCell ref="F381:G381"/>
    <mergeCell ref="A372:F372"/>
    <mergeCell ref="A373:F373"/>
    <mergeCell ref="A374:H374"/>
    <mergeCell ref="A375:H375"/>
    <mergeCell ref="B376:H376"/>
    <mergeCell ref="A386:H386"/>
    <mergeCell ref="A387:H387"/>
    <mergeCell ref="A388:H388"/>
    <mergeCell ref="A389:H389"/>
    <mergeCell ref="A390:H390"/>
    <mergeCell ref="F382:G382"/>
    <mergeCell ref="F383:G383"/>
    <mergeCell ref="A384:B384"/>
    <mergeCell ref="C384:F384"/>
    <mergeCell ref="G384:H384"/>
    <mergeCell ref="A395:H395"/>
    <mergeCell ref="A396:H396"/>
    <mergeCell ref="A397:A399"/>
    <mergeCell ref="B397:B399"/>
    <mergeCell ref="C397:C399"/>
    <mergeCell ref="D397:D399"/>
    <mergeCell ref="E397:E399"/>
    <mergeCell ref="F397:F399"/>
    <mergeCell ref="G397:G399"/>
    <mergeCell ref="H397:H399"/>
    <mergeCell ref="C394:D394"/>
    <mergeCell ref="A416:F416"/>
    <mergeCell ref="A417:F417"/>
    <mergeCell ref="G417:H417"/>
    <mergeCell ref="A418:F418"/>
    <mergeCell ref="A419:F419"/>
    <mergeCell ref="A411:H411"/>
    <mergeCell ref="A412:H412"/>
    <mergeCell ref="A413:H413"/>
    <mergeCell ref="A414:F414"/>
    <mergeCell ref="G414:H414"/>
    <mergeCell ref="B425:H425"/>
    <mergeCell ref="A426:D426"/>
    <mergeCell ref="F427:G427"/>
    <mergeCell ref="F428:G428"/>
    <mergeCell ref="F429:G429"/>
    <mergeCell ref="A420:F420"/>
    <mergeCell ref="A421:F421"/>
    <mergeCell ref="A422:H422"/>
    <mergeCell ref="A423:H423"/>
    <mergeCell ref="B424:H424"/>
    <mergeCell ref="A434:H434"/>
    <mergeCell ref="A435:H435"/>
    <mergeCell ref="A436:H436"/>
    <mergeCell ref="A437:H437"/>
    <mergeCell ref="A438:H438"/>
    <mergeCell ref="F430:G430"/>
    <mergeCell ref="F431:G431"/>
    <mergeCell ref="A432:B432"/>
    <mergeCell ref="C432:F432"/>
    <mergeCell ref="G432:H432"/>
    <mergeCell ref="A443:H443"/>
    <mergeCell ref="A444:H444"/>
    <mergeCell ref="A445:A447"/>
    <mergeCell ref="B445:B447"/>
    <mergeCell ref="C445:C447"/>
    <mergeCell ref="D445:D447"/>
    <mergeCell ref="E445:E447"/>
    <mergeCell ref="F445:F447"/>
    <mergeCell ref="G445:G447"/>
    <mergeCell ref="H445:H447"/>
    <mergeCell ref="A464:F464"/>
    <mergeCell ref="A465:F465"/>
    <mergeCell ref="G465:H465"/>
    <mergeCell ref="A466:F466"/>
    <mergeCell ref="A467:F467"/>
    <mergeCell ref="A459:H459"/>
    <mergeCell ref="A460:H460"/>
    <mergeCell ref="A461:H461"/>
    <mergeCell ref="A462:F462"/>
    <mergeCell ref="G462:H462"/>
    <mergeCell ref="B473:H473"/>
    <mergeCell ref="A474:D474"/>
    <mergeCell ref="F475:G475"/>
    <mergeCell ref="F476:G476"/>
    <mergeCell ref="F477:G477"/>
    <mergeCell ref="A468:F468"/>
    <mergeCell ref="A469:F469"/>
    <mergeCell ref="A470:H470"/>
    <mergeCell ref="A471:H471"/>
    <mergeCell ref="B472:H472"/>
    <mergeCell ref="A482:H482"/>
    <mergeCell ref="A483:H483"/>
    <mergeCell ref="A484:H484"/>
    <mergeCell ref="A485:H485"/>
    <mergeCell ref="A486:H486"/>
    <mergeCell ref="F478:G478"/>
    <mergeCell ref="F479:G479"/>
    <mergeCell ref="A480:B480"/>
    <mergeCell ref="C480:F480"/>
    <mergeCell ref="G480:H480"/>
    <mergeCell ref="A491:H491"/>
    <mergeCell ref="A492:H492"/>
    <mergeCell ref="A493:A495"/>
    <mergeCell ref="B493:B495"/>
    <mergeCell ref="C493:C495"/>
    <mergeCell ref="D493:D495"/>
    <mergeCell ref="E493:E495"/>
    <mergeCell ref="F493:F495"/>
    <mergeCell ref="G493:G495"/>
    <mergeCell ref="H493:H495"/>
    <mergeCell ref="C490:D490"/>
    <mergeCell ref="G490:H490"/>
    <mergeCell ref="C487:D487"/>
    <mergeCell ref="C488:D488"/>
    <mergeCell ref="C489:D489"/>
    <mergeCell ref="G488:H488"/>
    <mergeCell ref="E489:H489"/>
    <mergeCell ref="A512:F512"/>
    <mergeCell ref="A513:F513"/>
    <mergeCell ref="G513:H513"/>
    <mergeCell ref="A514:F514"/>
    <mergeCell ref="A515:F515"/>
    <mergeCell ref="A507:H507"/>
    <mergeCell ref="A508:H508"/>
    <mergeCell ref="A509:H509"/>
    <mergeCell ref="A510:F510"/>
    <mergeCell ref="G510:H510"/>
    <mergeCell ref="B521:H521"/>
    <mergeCell ref="A522:D522"/>
    <mergeCell ref="F523:G523"/>
    <mergeCell ref="F524:G524"/>
    <mergeCell ref="F525:G525"/>
    <mergeCell ref="A516:F516"/>
    <mergeCell ref="A517:F517"/>
    <mergeCell ref="A518:H518"/>
    <mergeCell ref="A519:H519"/>
    <mergeCell ref="B520:H520"/>
    <mergeCell ref="A530:H530"/>
    <mergeCell ref="A531:H531"/>
    <mergeCell ref="A532:H532"/>
    <mergeCell ref="A533:H533"/>
    <mergeCell ref="A534:H534"/>
    <mergeCell ref="F526:G526"/>
    <mergeCell ref="F527:G527"/>
    <mergeCell ref="A528:B528"/>
    <mergeCell ref="C528:F528"/>
    <mergeCell ref="G528:H528"/>
    <mergeCell ref="A539:H539"/>
    <mergeCell ref="A540:H540"/>
    <mergeCell ref="A541:A543"/>
    <mergeCell ref="B541:B543"/>
    <mergeCell ref="C541:C543"/>
    <mergeCell ref="D541:D543"/>
    <mergeCell ref="E541:E543"/>
    <mergeCell ref="F541:F543"/>
    <mergeCell ref="G541:G543"/>
    <mergeCell ref="H541:H543"/>
    <mergeCell ref="C538:D538"/>
    <mergeCell ref="G538:H538"/>
    <mergeCell ref="C535:D535"/>
    <mergeCell ref="C536:D536"/>
    <mergeCell ref="C537:D537"/>
    <mergeCell ref="A560:F560"/>
    <mergeCell ref="A561:F561"/>
    <mergeCell ref="G561:H561"/>
    <mergeCell ref="A562:F562"/>
    <mergeCell ref="A563:F563"/>
    <mergeCell ref="A555:H555"/>
    <mergeCell ref="A556:H556"/>
    <mergeCell ref="A557:H557"/>
    <mergeCell ref="A558:F558"/>
    <mergeCell ref="G558:H558"/>
    <mergeCell ref="B569:H569"/>
    <mergeCell ref="A570:D570"/>
    <mergeCell ref="F571:G571"/>
    <mergeCell ref="F572:G572"/>
    <mergeCell ref="F573:G573"/>
    <mergeCell ref="A564:F564"/>
    <mergeCell ref="A565:F565"/>
    <mergeCell ref="A566:H566"/>
    <mergeCell ref="A567:H567"/>
    <mergeCell ref="B568:H568"/>
    <mergeCell ref="A578:H578"/>
    <mergeCell ref="A579:H579"/>
    <mergeCell ref="A580:H580"/>
    <mergeCell ref="A581:H581"/>
    <mergeCell ref="A582:H582"/>
    <mergeCell ref="F574:G574"/>
    <mergeCell ref="F575:G575"/>
    <mergeCell ref="A576:B576"/>
    <mergeCell ref="C576:F576"/>
    <mergeCell ref="G576:H576"/>
    <mergeCell ref="A587:H587"/>
    <mergeCell ref="A588:H588"/>
    <mergeCell ref="A589:A591"/>
    <mergeCell ref="B589:B591"/>
    <mergeCell ref="C589:C591"/>
    <mergeCell ref="D589:D591"/>
    <mergeCell ref="E589:E591"/>
    <mergeCell ref="F589:F591"/>
    <mergeCell ref="G589:G591"/>
    <mergeCell ref="H589:H591"/>
    <mergeCell ref="C586:D586"/>
    <mergeCell ref="G586:H586"/>
    <mergeCell ref="C583:D583"/>
    <mergeCell ref="C584:D584"/>
    <mergeCell ref="C585:D585"/>
    <mergeCell ref="G584:H584"/>
    <mergeCell ref="G585:H585"/>
    <mergeCell ref="A608:F608"/>
    <mergeCell ref="A609:F609"/>
    <mergeCell ref="G609:H609"/>
    <mergeCell ref="A610:F610"/>
    <mergeCell ref="A611:F611"/>
    <mergeCell ref="A603:H603"/>
    <mergeCell ref="A604:H604"/>
    <mergeCell ref="A605:H605"/>
    <mergeCell ref="A606:F606"/>
    <mergeCell ref="G606:H606"/>
    <mergeCell ref="B617:H617"/>
    <mergeCell ref="A618:D618"/>
    <mergeCell ref="F619:G619"/>
    <mergeCell ref="F620:G620"/>
    <mergeCell ref="F621:G621"/>
    <mergeCell ref="A612:F612"/>
    <mergeCell ref="A613:F613"/>
    <mergeCell ref="A614:H614"/>
    <mergeCell ref="A615:H615"/>
    <mergeCell ref="B616:H616"/>
    <mergeCell ref="A626:H626"/>
    <mergeCell ref="A627:H627"/>
    <mergeCell ref="A628:H628"/>
    <mergeCell ref="A629:H629"/>
    <mergeCell ref="A630:H630"/>
    <mergeCell ref="F622:G622"/>
    <mergeCell ref="F623:G623"/>
    <mergeCell ref="A624:B624"/>
    <mergeCell ref="C624:F624"/>
    <mergeCell ref="G624:H624"/>
    <mergeCell ref="A635:H635"/>
    <mergeCell ref="A636:H636"/>
    <mergeCell ref="A637:A639"/>
    <mergeCell ref="B637:B639"/>
    <mergeCell ref="C637:C639"/>
    <mergeCell ref="D637:D639"/>
    <mergeCell ref="E637:E639"/>
    <mergeCell ref="F637:F639"/>
    <mergeCell ref="G637:G639"/>
    <mergeCell ref="H637:H639"/>
    <mergeCell ref="C634:D634"/>
    <mergeCell ref="G634:H634"/>
    <mergeCell ref="C631:D631"/>
    <mergeCell ref="C632:D632"/>
    <mergeCell ref="C633:D633"/>
    <mergeCell ref="G632:H632"/>
    <mergeCell ref="G633:H633"/>
    <mergeCell ref="A656:F656"/>
    <mergeCell ref="A657:F657"/>
    <mergeCell ref="G657:H657"/>
    <mergeCell ref="A658:F658"/>
    <mergeCell ref="A659:F659"/>
    <mergeCell ref="A651:H651"/>
    <mergeCell ref="A652:H652"/>
    <mergeCell ref="A653:H653"/>
    <mergeCell ref="A654:F654"/>
    <mergeCell ref="G654:H654"/>
    <mergeCell ref="B665:H665"/>
    <mergeCell ref="A666:D666"/>
    <mergeCell ref="F667:G667"/>
    <mergeCell ref="F668:G668"/>
    <mergeCell ref="F669:G669"/>
    <mergeCell ref="A660:F660"/>
    <mergeCell ref="A661:F661"/>
    <mergeCell ref="A662:H662"/>
    <mergeCell ref="A663:H663"/>
    <mergeCell ref="B664:H664"/>
    <mergeCell ref="A674:H674"/>
    <mergeCell ref="A675:H675"/>
    <mergeCell ref="A676:H676"/>
    <mergeCell ref="A677:H677"/>
    <mergeCell ref="A678:H678"/>
    <mergeCell ref="F670:G670"/>
    <mergeCell ref="F671:G671"/>
    <mergeCell ref="A672:B672"/>
    <mergeCell ref="C672:F672"/>
    <mergeCell ref="G672:H672"/>
    <mergeCell ref="A683:H683"/>
    <mergeCell ref="A684:H684"/>
    <mergeCell ref="A685:A687"/>
    <mergeCell ref="B685:B687"/>
    <mergeCell ref="C685:C687"/>
    <mergeCell ref="D685:D687"/>
    <mergeCell ref="E685:E687"/>
    <mergeCell ref="F685:F687"/>
    <mergeCell ref="G685:G687"/>
    <mergeCell ref="H685:H687"/>
    <mergeCell ref="C682:D682"/>
    <mergeCell ref="G682:H682"/>
    <mergeCell ref="C679:D679"/>
    <mergeCell ref="C680:D680"/>
    <mergeCell ref="C681:D681"/>
    <mergeCell ref="G680:H680"/>
    <mergeCell ref="G681:H681"/>
    <mergeCell ref="A704:F704"/>
    <mergeCell ref="A705:F705"/>
    <mergeCell ref="G705:H705"/>
    <mergeCell ref="A706:F706"/>
    <mergeCell ref="A707:F707"/>
    <mergeCell ref="A699:H699"/>
    <mergeCell ref="A700:H700"/>
    <mergeCell ref="A701:H701"/>
    <mergeCell ref="A702:F702"/>
    <mergeCell ref="G702:H702"/>
    <mergeCell ref="B713:H713"/>
    <mergeCell ref="A714:D714"/>
    <mergeCell ref="F715:G715"/>
    <mergeCell ref="F716:G716"/>
    <mergeCell ref="F717:G717"/>
    <mergeCell ref="A708:F708"/>
    <mergeCell ref="A709:F709"/>
    <mergeCell ref="A710:H710"/>
    <mergeCell ref="A711:H711"/>
    <mergeCell ref="B712:H712"/>
    <mergeCell ref="A722:H722"/>
    <mergeCell ref="A723:H723"/>
    <mergeCell ref="A724:H724"/>
    <mergeCell ref="A725:H725"/>
    <mergeCell ref="A726:H726"/>
    <mergeCell ref="F718:G718"/>
    <mergeCell ref="F719:G719"/>
    <mergeCell ref="A720:B720"/>
    <mergeCell ref="C720:F720"/>
    <mergeCell ref="G720:H720"/>
    <mergeCell ref="A731:H731"/>
    <mergeCell ref="A732:H732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C730:D730"/>
    <mergeCell ref="G730:H730"/>
    <mergeCell ref="C727:D727"/>
    <mergeCell ref="C728:D728"/>
    <mergeCell ref="C729:D729"/>
    <mergeCell ref="G728:H728"/>
    <mergeCell ref="G729:H729"/>
    <mergeCell ref="A752:F752"/>
    <mergeCell ref="A753:F753"/>
    <mergeCell ref="G753:H753"/>
    <mergeCell ref="A754:F754"/>
    <mergeCell ref="A755:F755"/>
    <mergeCell ref="A747:H747"/>
    <mergeCell ref="A748:H748"/>
    <mergeCell ref="A749:H749"/>
    <mergeCell ref="A750:F750"/>
    <mergeCell ref="G750:H750"/>
    <mergeCell ref="B761:H761"/>
    <mergeCell ref="A762:D762"/>
    <mergeCell ref="F763:G763"/>
    <mergeCell ref="F764:G764"/>
    <mergeCell ref="F765:G765"/>
    <mergeCell ref="A756:F756"/>
    <mergeCell ref="A757:F757"/>
    <mergeCell ref="A758:H758"/>
    <mergeCell ref="A759:H759"/>
    <mergeCell ref="B760:H760"/>
    <mergeCell ref="A770:H770"/>
    <mergeCell ref="A771:H771"/>
    <mergeCell ref="A772:H772"/>
    <mergeCell ref="A773:H773"/>
    <mergeCell ref="A774:H774"/>
    <mergeCell ref="F766:G766"/>
    <mergeCell ref="F767:G767"/>
    <mergeCell ref="A768:B768"/>
    <mergeCell ref="C768:F768"/>
    <mergeCell ref="G768:H768"/>
    <mergeCell ref="A779:H779"/>
    <mergeCell ref="A780:H780"/>
    <mergeCell ref="A781:A783"/>
    <mergeCell ref="B781:B783"/>
    <mergeCell ref="C781:C783"/>
    <mergeCell ref="D781:D783"/>
    <mergeCell ref="E781:E783"/>
    <mergeCell ref="F781:F783"/>
    <mergeCell ref="G781:G783"/>
    <mergeCell ref="H781:H783"/>
    <mergeCell ref="C778:D778"/>
    <mergeCell ref="G778:H778"/>
    <mergeCell ref="C775:D775"/>
    <mergeCell ref="C776:D776"/>
    <mergeCell ref="C777:D777"/>
    <mergeCell ref="G776:H776"/>
    <mergeCell ref="G777:H777"/>
    <mergeCell ref="A800:F800"/>
    <mergeCell ref="A801:F801"/>
    <mergeCell ref="G801:H801"/>
    <mergeCell ref="A802:F802"/>
    <mergeCell ref="A803:F803"/>
    <mergeCell ref="A795:H795"/>
    <mergeCell ref="A796:H796"/>
    <mergeCell ref="A797:H797"/>
    <mergeCell ref="A798:F798"/>
    <mergeCell ref="G798:H798"/>
    <mergeCell ref="B809:H809"/>
    <mergeCell ref="A810:D810"/>
    <mergeCell ref="F811:G811"/>
    <mergeCell ref="F812:G812"/>
    <mergeCell ref="F813:G813"/>
    <mergeCell ref="A804:F804"/>
    <mergeCell ref="A805:F805"/>
    <mergeCell ref="A806:H806"/>
    <mergeCell ref="A807:H807"/>
    <mergeCell ref="B808:H808"/>
    <mergeCell ref="A818:H818"/>
    <mergeCell ref="A819:H819"/>
    <mergeCell ref="A820:H820"/>
    <mergeCell ref="A821:H821"/>
    <mergeCell ref="A822:H822"/>
    <mergeCell ref="F814:G814"/>
    <mergeCell ref="F815:G815"/>
    <mergeCell ref="A816:B816"/>
    <mergeCell ref="C816:F816"/>
    <mergeCell ref="G816:H816"/>
    <mergeCell ref="A827:H827"/>
    <mergeCell ref="A828:H828"/>
    <mergeCell ref="A829:A831"/>
    <mergeCell ref="B829:B831"/>
    <mergeCell ref="C829:C831"/>
    <mergeCell ref="D829:D831"/>
    <mergeCell ref="E829:E831"/>
    <mergeCell ref="F829:F831"/>
    <mergeCell ref="G829:G831"/>
    <mergeCell ref="H829:H831"/>
    <mergeCell ref="G826:H826"/>
    <mergeCell ref="C823:D823"/>
    <mergeCell ref="C824:D824"/>
    <mergeCell ref="C825:D825"/>
    <mergeCell ref="G824:H824"/>
    <mergeCell ref="G825:H825"/>
    <mergeCell ref="G846:H846"/>
    <mergeCell ref="B857:H857"/>
    <mergeCell ref="A858:D858"/>
    <mergeCell ref="F859:G859"/>
    <mergeCell ref="F860:G860"/>
    <mergeCell ref="F861:G861"/>
    <mergeCell ref="A852:F852"/>
    <mergeCell ref="A853:F853"/>
    <mergeCell ref="A854:H854"/>
    <mergeCell ref="A855:H855"/>
    <mergeCell ref="B856:H856"/>
    <mergeCell ref="A866:H866"/>
    <mergeCell ref="A867:H867"/>
    <mergeCell ref="A868:H868"/>
    <mergeCell ref="A869:H869"/>
    <mergeCell ref="A870:H870"/>
    <mergeCell ref="F862:G862"/>
    <mergeCell ref="F863:G863"/>
    <mergeCell ref="A864:B864"/>
    <mergeCell ref="C864:F864"/>
    <mergeCell ref="G864:H864"/>
    <mergeCell ref="A846:F846"/>
    <mergeCell ref="A875:H875"/>
    <mergeCell ref="A876:H876"/>
    <mergeCell ref="A877:A879"/>
    <mergeCell ref="B877:B879"/>
    <mergeCell ref="C877:C879"/>
    <mergeCell ref="D877:D879"/>
    <mergeCell ref="E877:E879"/>
    <mergeCell ref="F877:F879"/>
    <mergeCell ref="G877:G879"/>
    <mergeCell ref="H877:H879"/>
    <mergeCell ref="A896:F896"/>
    <mergeCell ref="A897:F897"/>
    <mergeCell ref="G897:H897"/>
    <mergeCell ref="A898:F898"/>
    <mergeCell ref="A899:F899"/>
    <mergeCell ref="A891:H891"/>
    <mergeCell ref="A892:H892"/>
    <mergeCell ref="A893:H893"/>
    <mergeCell ref="A894:F894"/>
    <mergeCell ref="G894:H894"/>
    <mergeCell ref="B905:H905"/>
    <mergeCell ref="A906:D906"/>
    <mergeCell ref="F907:G907"/>
    <mergeCell ref="F908:G908"/>
    <mergeCell ref="F909:G909"/>
    <mergeCell ref="A900:F900"/>
    <mergeCell ref="A901:F901"/>
    <mergeCell ref="A902:H902"/>
    <mergeCell ref="A903:H903"/>
    <mergeCell ref="B904:H904"/>
    <mergeCell ref="A914:H914"/>
    <mergeCell ref="A915:H915"/>
    <mergeCell ref="A916:H916"/>
    <mergeCell ref="A917:H917"/>
    <mergeCell ref="A918:H918"/>
    <mergeCell ref="F910:G910"/>
    <mergeCell ref="F911:G911"/>
    <mergeCell ref="A912:B912"/>
    <mergeCell ref="C912:F912"/>
    <mergeCell ref="G912:H912"/>
    <mergeCell ref="A923:H923"/>
    <mergeCell ref="A924:H924"/>
    <mergeCell ref="A925:A927"/>
    <mergeCell ref="B925:B927"/>
    <mergeCell ref="C925:C927"/>
    <mergeCell ref="D925:D927"/>
    <mergeCell ref="E925:E927"/>
    <mergeCell ref="F925:F927"/>
    <mergeCell ref="G925:G927"/>
    <mergeCell ref="H925:H927"/>
    <mergeCell ref="A944:F944"/>
    <mergeCell ref="A945:F945"/>
    <mergeCell ref="G945:H945"/>
    <mergeCell ref="A946:F946"/>
    <mergeCell ref="A947:F947"/>
    <mergeCell ref="A939:H939"/>
    <mergeCell ref="A940:H940"/>
    <mergeCell ref="A941:H941"/>
    <mergeCell ref="A942:F942"/>
    <mergeCell ref="G942:H942"/>
    <mergeCell ref="B953:H953"/>
    <mergeCell ref="A954:D954"/>
    <mergeCell ref="F955:G955"/>
    <mergeCell ref="F956:G956"/>
    <mergeCell ref="F957:G957"/>
    <mergeCell ref="A948:F948"/>
    <mergeCell ref="A949:F949"/>
    <mergeCell ref="A950:H950"/>
    <mergeCell ref="A951:H951"/>
    <mergeCell ref="B952:H952"/>
    <mergeCell ref="A962:H962"/>
    <mergeCell ref="A963:H963"/>
    <mergeCell ref="A964:H964"/>
    <mergeCell ref="A965:H965"/>
    <mergeCell ref="A966:H966"/>
    <mergeCell ref="F958:G958"/>
    <mergeCell ref="F959:G959"/>
    <mergeCell ref="A960:B960"/>
    <mergeCell ref="C960:F960"/>
    <mergeCell ref="G960:H960"/>
    <mergeCell ref="A1011:H1011"/>
    <mergeCell ref="A1012:H1012"/>
    <mergeCell ref="A1013:H1013"/>
    <mergeCell ref="A1014:H1014"/>
    <mergeCell ref="F1006:G1006"/>
    <mergeCell ref="F1007:G1007"/>
    <mergeCell ref="A1008:B1008"/>
    <mergeCell ref="C1008:F1008"/>
    <mergeCell ref="G1008:H1008"/>
    <mergeCell ref="A971:H971"/>
    <mergeCell ref="A972:H972"/>
    <mergeCell ref="A973:A975"/>
    <mergeCell ref="B973:B975"/>
    <mergeCell ref="C973:C975"/>
    <mergeCell ref="D973:D975"/>
    <mergeCell ref="E973:E975"/>
    <mergeCell ref="F973:F975"/>
    <mergeCell ref="G973:G975"/>
    <mergeCell ref="H973:H975"/>
    <mergeCell ref="A992:F992"/>
    <mergeCell ref="A993:F993"/>
    <mergeCell ref="G993:H993"/>
    <mergeCell ref="A994:F994"/>
    <mergeCell ref="A995:F995"/>
    <mergeCell ref="A987:H987"/>
    <mergeCell ref="A988:H988"/>
    <mergeCell ref="A989:H989"/>
    <mergeCell ref="A990:F990"/>
    <mergeCell ref="G990:H990"/>
    <mergeCell ref="A1019:H1019"/>
    <mergeCell ref="A1020:H1020"/>
    <mergeCell ref="A1021:A1023"/>
    <mergeCell ref="B1021:B1023"/>
    <mergeCell ref="C1021:C1023"/>
    <mergeCell ref="D1021:D1023"/>
    <mergeCell ref="E1021:E1023"/>
    <mergeCell ref="F1021:F1023"/>
    <mergeCell ref="G1021:G1023"/>
    <mergeCell ref="H1021:H1023"/>
    <mergeCell ref="A1040:F1040"/>
    <mergeCell ref="A1041:F1041"/>
    <mergeCell ref="G1041:H1041"/>
    <mergeCell ref="A1042:F1042"/>
    <mergeCell ref="A1043:F1043"/>
    <mergeCell ref="A1035:H1035"/>
    <mergeCell ref="A1036:H1036"/>
    <mergeCell ref="A1037:H1037"/>
    <mergeCell ref="A1038:F1038"/>
    <mergeCell ref="G1038:H1038"/>
    <mergeCell ref="B1049:H1049"/>
    <mergeCell ref="A1050:D1050"/>
    <mergeCell ref="F1051:G1051"/>
    <mergeCell ref="F1052:G1052"/>
    <mergeCell ref="F1053:G1053"/>
    <mergeCell ref="A1044:F1044"/>
    <mergeCell ref="A1045:F1045"/>
    <mergeCell ref="A1046:H1046"/>
    <mergeCell ref="A1047:H1047"/>
    <mergeCell ref="B1048:H1048"/>
    <mergeCell ref="A1058:H1058"/>
    <mergeCell ref="A1059:H1059"/>
    <mergeCell ref="A1060:H1060"/>
    <mergeCell ref="A1061:H1061"/>
    <mergeCell ref="A1062:H1062"/>
    <mergeCell ref="F1054:G1054"/>
    <mergeCell ref="F1055:G1055"/>
    <mergeCell ref="A1056:B1056"/>
    <mergeCell ref="C1056:F1056"/>
    <mergeCell ref="G1056:H1056"/>
    <mergeCell ref="A1104:B1104"/>
    <mergeCell ref="C1104:F1104"/>
    <mergeCell ref="G1104:H1104"/>
    <mergeCell ref="A1067:H1067"/>
    <mergeCell ref="A1068:H1068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A1088:F1088"/>
    <mergeCell ref="A1089:F1089"/>
    <mergeCell ref="G1089:H1089"/>
    <mergeCell ref="A1090:F1090"/>
    <mergeCell ref="A1091:F1091"/>
    <mergeCell ref="A1083:H1083"/>
    <mergeCell ref="A1084:H1084"/>
    <mergeCell ref="A1085:H1085"/>
    <mergeCell ref="A1086:F1086"/>
    <mergeCell ref="G1086:H1086"/>
    <mergeCell ref="A1152:B1152"/>
    <mergeCell ref="C1152:F1152"/>
    <mergeCell ref="G1152:H1152"/>
    <mergeCell ref="B1145:H1145"/>
    <mergeCell ref="A1146:D1146"/>
    <mergeCell ref="F1147:G1147"/>
    <mergeCell ref="F1148:G1148"/>
    <mergeCell ref="F1149:G1149"/>
    <mergeCell ref="A1131:H1131"/>
    <mergeCell ref="A1132:H1132"/>
    <mergeCell ref="A1133:H1133"/>
    <mergeCell ref="A1134:F1134"/>
    <mergeCell ref="G1134:H1134"/>
    <mergeCell ref="A1115:H1115"/>
    <mergeCell ref="A1116:H1116"/>
    <mergeCell ref="A1117:A1119"/>
    <mergeCell ref="B1117:B1119"/>
    <mergeCell ref="C1117:C1119"/>
    <mergeCell ref="D1117:D1119"/>
    <mergeCell ref="E1117:E1119"/>
    <mergeCell ref="F1117:F1119"/>
    <mergeCell ref="G1117:G1119"/>
    <mergeCell ref="H1117:H1119"/>
    <mergeCell ref="A1140:F1140"/>
    <mergeCell ref="A1141:F1141"/>
    <mergeCell ref="F332:G332"/>
    <mergeCell ref="F333:G333"/>
    <mergeCell ref="A324:F324"/>
    <mergeCell ref="A325:F325"/>
    <mergeCell ref="A326:H326"/>
    <mergeCell ref="A327:H327"/>
    <mergeCell ref="B328:H328"/>
    <mergeCell ref="A1142:H1142"/>
    <mergeCell ref="A1143:H1143"/>
    <mergeCell ref="B1144:H1144"/>
    <mergeCell ref="A1136:F1136"/>
    <mergeCell ref="A1137:F1137"/>
    <mergeCell ref="G1137:H1137"/>
    <mergeCell ref="A1138:F1138"/>
    <mergeCell ref="A1139:F1139"/>
    <mergeCell ref="F1150:G1150"/>
    <mergeCell ref="F1151:G1151"/>
    <mergeCell ref="B1097:H1097"/>
    <mergeCell ref="A1098:D1098"/>
    <mergeCell ref="F1099:G1099"/>
    <mergeCell ref="F1100:G1100"/>
    <mergeCell ref="F1101:G1101"/>
    <mergeCell ref="A1092:F1092"/>
    <mergeCell ref="A1093:F1093"/>
    <mergeCell ref="A1094:H1094"/>
    <mergeCell ref="A1095:H1095"/>
    <mergeCell ref="B1096:H1096"/>
    <mergeCell ref="A1106:H1106"/>
    <mergeCell ref="A1107:H1107"/>
    <mergeCell ref="A1108:H1108"/>
    <mergeCell ref="A1109:H1109"/>
    <mergeCell ref="A1110:H1110"/>
    <mergeCell ref="E301:E303"/>
    <mergeCell ref="F301:F303"/>
    <mergeCell ref="G301:G303"/>
    <mergeCell ref="C6:D6"/>
    <mergeCell ref="C7:D7"/>
    <mergeCell ref="B54:D54"/>
    <mergeCell ref="B55:D55"/>
    <mergeCell ref="B56:D56"/>
    <mergeCell ref="G57:H57"/>
    <mergeCell ref="G55:H55"/>
    <mergeCell ref="G56:H56"/>
    <mergeCell ref="B102:D102"/>
    <mergeCell ref="B103:D103"/>
    <mergeCell ref="B104:D104"/>
    <mergeCell ref="G103:H103"/>
    <mergeCell ref="G105:H105"/>
    <mergeCell ref="E104:H104"/>
    <mergeCell ref="G153:H153"/>
    <mergeCell ref="B150:D150"/>
    <mergeCell ref="B151:D151"/>
    <mergeCell ref="B152:D152"/>
    <mergeCell ref="E150:H150"/>
    <mergeCell ref="G151:H151"/>
    <mergeCell ref="E152:H152"/>
    <mergeCell ref="H301:H303"/>
    <mergeCell ref="C298:D298"/>
    <mergeCell ref="A271:F271"/>
    <mergeCell ref="A272:F272"/>
    <mergeCell ref="G272:H272"/>
    <mergeCell ref="A273:F273"/>
    <mergeCell ref="A274:F274"/>
    <mergeCell ref="A266:H266"/>
    <mergeCell ref="G346:H346"/>
    <mergeCell ref="B343:D343"/>
    <mergeCell ref="B344:D344"/>
    <mergeCell ref="B345:D345"/>
    <mergeCell ref="G344:H344"/>
    <mergeCell ref="E345:H345"/>
    <mergeCell ref="G394:H394"/>
    <mergeCell ref="C391:D391"/>
    <mergeCell ref="C392:D392"/>
    <mergeCell ref="C393:D393"/>
    <mergeCell ref="E393:H393"/>
    <mergeCell ref="C439:E439"/>
    <mergeCell ref="C440:D440"/>
    <mergeCell ref="G442:H442"/>
    <mergeCell ref="A320:F320"/>
    <mergeCell ref="A321:F321"/>
    <mergeCell ref="G321:H321"/>
    <mergeCell ref="A322:F322"/>
    <mergeCell ref="A323:F323"/>
    <mergeCell ref="A338:H338"/>
    <mergeCell ref="A339:H339"/>
    <mergeCell ref="A340:H340"/>
    <mergeCell ref="A341:H341"/>
    <mergeCell ref="A342:H342"/>
    <mergeCell ref="F334:G334"/>
    <mergeCell ref="F335:G335"/>
    <mergeCell ref="A336:B336"/>
    <mergeCell ref="C336:F336"/>
    <mergeCell ref="G336:H336"/>
    <mergeCell ref="B329:H329"/>
    <mergeCell ref="A330:D330"/>
    <mergeCell ref="F331:G331"/>
    <mergeCell ref="G874:H874"/>
    <mergeCell ref="C871:D871"/>
    <mergeCell ref="C872:D872"/>
    <mergeCell ref="C873:D873"/>
    <mergeCell ref="G872:H872"/>
    <mergeCell ref="G873:H873"/>
    <mergeCell ref="G922:H922"/>
    <mergeCell ref="C919:D919"/>
    <mergeCell ref="C920:D920"/>
    <mergeCell ref="C921:D921"/>
    <mergeCell ref="G920:H920"/>
    <mergeCell ref="G921:H921"/>
    <mergeCell ref="G970:H970"/>
    <mergeCell ref="G968:H968"/>
    <mergeCell ref="G969:H969"/>
    <mergeCell ref="G1018:H1018"/>
    <mergeCell ref="C1015:D1015"/>
    <mergeCell ref="C1016:D1016"/>
    <mergeCell ref="C1017:D1017"/>
    <mergeCell ref="G1016:H1016"/>
    <mergeCell ref="G1017:H1017"/>
    <mergeCell ref="B1001:H1001"/>
    <mergeCell ref="A1002:D1002"/>
    <mergeCell ref="F1003:G1003"/>
    <mergeCell ref="F1004:G1004"/>
    <mergeCell ref="F1005:G1005"/>
    <mergeCell ref="A996:F996"/>
    <mergeCell ref="A997:F997"/>
    <mergeCell ref="A998:H998"/>
    <mergeCell ref="A999:H999"/>
    <mergeCell ref="B1000:H1000"/>
    <mergeCell ref="A1010:H1010"/>
    <mergeCell ref="G1066:H1066"/>
    <mergeCell ref="G1064:H1064"/>
    <mergeCell ref="G1065:H1065"/>
    <mergeCell ref="G1114:H1114"/>
    <mergeCell ref="C1111:D1111"/>
    <mergeCell ref="C1112:D1112"/>
    <mergeCell ref="C1113:D1113"/>
    <mergeCell ref="G1112:H1112"/>
    <mergeCell ref="G1113:H1113"/>
    <mergeCell ref="G1162:H1162"/>
    <mergeCell ref="C1159:D1159"/>
    <mergeCell ref="C1160:D1160"/>
    <mergeCell ref="C1161:D1161"/>
    <mergeCell ref="G1160:H1160"/>
    <mergeCell ref="G1161:H1161"/>
    <mergeCell ref="G1210:H1210"/>
    <mergeCell ref="C1207:D1207"/>
    <mergeCell ref="C1208:D1208"/>
    <mergeCell ref="C1209:D1209"/>
    <mergeCell ref="G1208:H1208"/>
    <mergeCell ref="G1209:H1209"/>
    <mergeCell ref="F1102:G1102"/>
    <mergeCell ref="F1103:G1103"/>
    <mergeCell ref="A1187:F1187"/>
    <mergeCell ref="A1188:F1188"/>
    <mergeCell ref="A1189:F1189"/>
    <mergeCell ref="A1190:H1190"/>
    <mergeCell ref="A1191:H1191"/>
    <mergeCell ref="B1192:H1192"/>
    <mergeCell ref="B1193:H1193"/>
    <mergeCell ref="A1194:D1194"/>
    <mergeCell ref="F1195:G1195"/>
  </mergeCells>
  <hyperlinks>
    <hyperlink ref="A3" r:id="rId1" display="http://www.kcgurukulschool.org/"/>
    <hyperlink ref="A51" r:id="rId2" display="http://www.kcgurukulschool.org/"/>
    <hyperlink ref="A99" r:id="rId3" display="http://www.kcgurukulschool.org/"/>
    <hyperlink ref="A147" r:id="rId4" display="http://www.kcgurukulschool.org/"/>
    <hyperlink ref="A195" r:id="rId5" display="http://www.kcgurukulschool.org/"/>
    <hyperlink ref="A243" r:id="rId6" display="http://www.kcgurukulschool.org/"/>
    <hyperlink ref="A292" r:id="rId7" display="http://www.kcgurukulschool.org/"/>
    <hyperlink ref="A340" r:id="rId8" display="http://www.kcgurukulschool.org/"/>
    <hyperlink ref="A388" r:id="rId9" display="http://www.kcgurukulschool.org/"/>
    <hyperlink ref="A436" r:id="rId10" display="http://www.kcgurukulschool.org/"/>
    <hyperlink ref="A484" r:id="rId11" display="http://www.kcgurukulschool.org/"/>
    <hyperlink ref="A532" r:id="rId12" display="http://www.kcgurukulschool.org/"/>
    <hyperlink ref="A580" r:id="rId13" display="http://www.kcgurukulschool.org/"/>
    <hyperlink ref="A628" r:id="rId14" display="http://www.kcgurukulschool.org/"/>
    <hyperlink ref="A676" r:id="rId15" display="http://www.kcgurukulschool.org/"/>
    <hyperlink ref="A724" r:id="rId16" display="http://www.kcgurukulschool.org/"/>
    <hyperlink ref="A772" r:id="rId17" display="http://www.kcgurukulschool.org/"/>
    <hyperlink ref="A820" r:id="rId18" display="http://www.kcgurukulschool.org/"/>
    <hyperlink ref="A868" r:id="rId19" display="http://www.kcgurukulschool.org/"/>
    <hyperlink ref="A916" r:id="rId20" display="http://www.kcgurukulschool.org/"/>
    <hyperlink ref="A964" r:id="rId21" display="http://www.kcgurukulschool.org/"/>
    <hyperlink ref="A1012" r:id="rId22" display="http://www.kcgurukulschool.org/"/>
    <hyperlink ref="A1060" r:id="rId23" display="http://www.kcgurukulschool.org/"/>
    <hyperlink ref="A1108" r:id="rId24" display="http://www.kcgurukulschool.org/"/>
    <hyperlink ref="A1156" r:id="rId25" display="http://www.kcgurukulschool.org/"/>
    <hyperlink ref="A1204" r:id="rId26" display="http://www.kcgurukulschool.org/"/>
  </hyperlinks>
  <pageMargins left="0.28000000000000003" right="0.22" top="0.23" bottom="0.18" header="0.22" footer="0.16"/>
  <pageSetup paperSize="9" scale="55" orientation="portrait" r:id="rId27"/>
  <rowBreaks count="16" manualBreakCount="16">
    <brk id="47" max="16383" man="1"/>
    <brk id="95" max="16383" man="1"/>
    <brk id="143" max="16383" man="1"/>
    <brk id="191" max="16383" man="1"/>
    <brk id="239" max="16383" man="1"/>
    <brk id="287" max="16383" man="1"/>
    <brk id="336" max="16383" man="1"/>
    <brk id="384" max="16383" man="1"/>
    <brk id="432" max="16383" man="1"/>
    <brk id="480" max="16383" man="1"/>
    <brk id="528" max="16383" man="1"/>
    <brk id="576" max="16383" man="1"/>
    <brk id="624" max="16383" man="1"/>
    <brk id="672" max="16383" man="1"/>
    <brk id="720" max="16383" man="1"/>
    <brk id="768" max="16383" man="1"/>
  </rowBreaks>
  <drawing r:id="rId2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F15" sqref="F15"/>
    </sheetView>
  </sheetViews>
  <sheetFormatPr defaultRowHeight="15" x14ac:dyDescent="0.25"/>
  <cols>
    <col min="1" max="1" width="5" customWidth="1"/>
    <col min="2" max="2" width="24.42578125" customWidth="1"/>
    <col min="3" max="3" width="11.42578125" customWidth="1"/>
    <col min="5" max="5" width="10.7109375" customWidth="1"/>
    <col min="6" max="6" width="10.85546875" customWidth="1"/>
    <col min="8" max="8" width="10.5703125" customWidth="1"/>
  </cols>
  <sheetData>
    <row r="1" spans="1:9" ht="18.75" x14ac:dyDescent="0.3">
      <c r="A1" s="325" t="s">
        <v>40</v>
      </c>
      <c r="B1" s="325"/>
      <c r="C1" s="325"/>
      <c r="D1" s="325"/>
      <c r="E1" s="325"/>
      <c r="F1" s="325"/>
      <c r="G1" s="325"/>
      <c r="H1" s="325"/>
    </row>
    <row r="2" spans="1:9" ht="16.5" x14ac:dyDescent="0.25">
      <c r="A2" s="326" t="s">
        <v>425</v>
      </c>
      <c r="B2" s="326"/>
      <c r="C2" s="326"/>
      <c r="D2" s="326"/>
      <c r="E2" s="326"/>
      <c r="F2" s="326"/>
      <c r="G2" s="326"/>
      <c r="H2" s="326"/>
    </row>
    <row r="3" spans="1:9" ht="16.5" x14ac:dyDescent="0.25">
      <c r="A3" s="326" t="s">
        <v>92</v>
      </c>
      <c r="B3" s="326"/>
      <c r="C3" s="326"/>
      <c r="D3" s="326"/>
      <c r="E3" s="326"/>
      <c r="F3" s="326"/>
      <c r="G3" s="326"/>
      <c r="H3" s="326"/>
    </row>
    <row r="4" spans="1:9" ht="16.5" x14ac:dyDescent="0.25">
      <c r="A4" s="326" t="s">
        <v>93</v>
      </c>
      <c r="B4" s="326"/>
      <c r="C4" s="326"/>
      <c r="D4" s="326"/>
      <c r="E4" s="326"/>
      <c r="F4" s="326"/>
      <c r="G4" s="326"/>
      <c r="H4" s="326"/>
    </row>
    <row r="5" spans="1:9" ht="15.75" x14ac:dyDescent="0.25">
      <c r="A5" s="8" t="s">
        <v>41</v>
      </c>
      <c r="B5" s="9" t="s">
        <v>39</v>
      </c>
      <c r="C5" s="8" t="s">
        <v>420</v>
      </c>
      <c r="D5" s="8" t="s">
        <v>421</v>
      </c>
      <c r="E5" s="8" t="s">
        <v>422</v>
      </c>
      <c r="F5" s="51" t="s">
        <v>423</v>
      </c>
      <c r="G5" s="8" t="s">
        <v>424</v>
      </c>
      <c r="H5" s="8" t="s">
        <v>410</v>
      </c>
    </row>
    <row r="6" spans="1:9" ht="15.75" x14ac:dyDescent="0.25">
      <c r="A6" s="16">
        <v>1</v>
      </c>
      <c r="B6" s="25" t="s">
        <v>66</v>
      </c>
      <c r="C6" s="68">
        <v>28.5</v>
      </c>
      <c r="D6" s="56">
        <v>21.5</v>
      </c>
      <c r="E6" s="56">
        <v>16</v>
      </c>
      <c r="F6" s="56">
        <v>31</v>
      </c>
      <c r="G6" s="56">
        <v>21.5</v>
      </c>
      <c r="H6" s="56">
        <v>37</v>
      </c>
      <c r="I6" s="71"/>
    </row>
    <row r="7" spans="1:9" ht="15.75" x14ac:dyDescent="0.25">
      <c r="A7" s="16">
        <v>2</v>
      </c>
      <c r="B7" s="25" t="s">
        <v>67</v>
      </c>
      <c r="C7" s="68">
        <v>31.5</v>
      </c>
      <c r="D7" s="56">
        <v>29.5</v>
      </c>
      <c r="E7" s="56">
        <v>30</v>
      </c>
      <c r="F7" s="56">
        <v>28</v>
      </c>
      <c r="G7" s="56">
        <v>23</v>
      </c>
      <c r="H7" s="56">
        <v>22</v>
      </c>
      <c r="I7" s="71"/>
    </row>
    <row r="8" spans="1:9" ht="15.75" x14ac:dyDescent="0.25">
      <c r="A8" s="16">
        <v>3</v>
      </c>
      <c r="B8" s="26" t="s">
        <v>68</v>
      </c>
      <c r="C8" s="6">
        <v>46</v>
      </c>
      <c r="D8" s="56">
        <v>40</v>
      </c>
      <c r="E8" s="56">
        <v>40</v>
      </c>
      <c r="F8" s="56">
        <v>50</v>
      </c>
      <c r="G8" s="56">
        <v>46.5</v>
      </c>
      <c r="H8" s="56">
        <v>40.5</v>
      </c>
      <c r="I8" s="71"/>
    </row>
    <row r="9" spans="1:9" ht="15.75" x14ac:dyDescent="0.25">
      <c r="A9" s="16">
        <v>4</v>
      </c>
      <c r="B9" s="25" t="s">
        <v>69</v>
      </c>
      <c r="C9" s="6">
        <v>27</v>
      </c>
      <c r="D9" s="56" t="s">
        <v>415</v>
      </c>
      <c r="E9" s="56" t="s">
        <v>415</v>
      </c>
      <c r="F9" s="56">
        <v>30.5</v>
      </c>
      <c r="G9" s="56">
        <v>15.5</v>
      </c>
      <c r="H9" s="56">
        <v>23.5</v>
      </c>
      <c r="I9" s="71"/>
    </row>
    <row r="10" spans="1:9" ht="15.75" x14ac:dyDescent="0.25">
      <c r="A10" s="16">
        <v>5</v>
      </c>
      <c r="B10" s="25" t="s">
        <v>70</v>
      </c>
      <c r="C10" s="6">
        <v>27</v>
      </c>
      <c r="D10" s="56">
        <v>28</v>
      </c>
      <c r="E10" s="56">
        <v>25</v>
      </c>
      <c r="F10" s="56">
        <v>40</v>
      </c>
      <c r="G10" s="56">
        <v>19.5</v>
      </c>
      <c r="H10" s="56">
        <v>31.5</v>
      </c>
      <c r="I10" s="71"/>
    </row>
    <row r="11" spans="1:9" ht="26.25" x14ac:dyDescent="0.25">
      <c r="A11" s="16">
        <v>6</v>
      </c>
      <c r="B11" s="25" t="s">
        <v>71</v>
      </c>
      <c r="C11" s="6">
        <v>37.5</v>
      </c>
      <c r="D11" s="56">
        <v>32</v>
      </c>
      <c r="E11" s="56">
        <v>38</v>
      </c>
      <c r="F11" s="56">
        <v>31</v>
      </c>
      <c r="G11" s="56">
        <v>44.5</v>
      </c>
      <c r="H11" s="56">
        <v>35</v>
      </c>
      <c r="I11" s="71"/>
    </row>
    <row r="12" spans="1:9" ht="15.75" x14ac:dyDescent="0.25">
      <c r="A12" s="16">
        <v>7</v>
      </c>
      <c r="B12" s="25" t="s">
        <v>72</v>
      </c>
      <c r="C12" s="6">
        <v>62</v>
      </c>
      <c r="D12" s="56">
        <v>53.5</v>
      </c>
      <c r="E12" s="56">
        <v>68</v>
      </c>
      <c r="F12" s="56">
        <v>68</v>
      </c>
      <c r="G12" s="56">
        <v>57.5</v>
      </c>
      <c r="H12" s="56">
        <v>49</v>
      </c>
      <c r="I12" s="71"/>
    </row>
    <row r="13" spans="1:9" ht="15.75" x14ac:dyDescent="0.25">
      <c r="A13" s="16">
        <v>8</v>
      </c>
      <c r="B13" s="25" t="s">
        <v>73</v>
      </c>
      <c r="C13" s="6">
        <v>37</v>
      </c>
      <c r="D13" s="56">
        <v>42.5</v>
      </c>
      <c r="E13" s="56">
        <v>39.5</v>
      </c>
      <c r="F13" s="56">
        <v>53.5</v>
      </c>
      <c r="G13" s="56">
        <v>42.5</v>
      </c>
      <c r="H13" s="56">
        <v>37</v>
      </c>
      <c r="I13" s="71"/>
    </row>
    <row r="14" spans="1:9" ht="15.75" x14ac:dyDescent="0.25">
      <c r="A14" s="16">
        <v>9</v>
      </c>
      <c r="B14" s="25" t="s">
        <v>74</v>
      </c>
      <c r="C14" s="6">
        <v>51.5</v>
      </c>
      <c r="D14" s="56">
        <v>50.5</v>
      </c>
      <c r="E14" s="56">
        <v>50</v>
      </c>
      <c r="F14" s="56">
        <v>59.5</v>
      </c>
      <c r="G14" s="56">
        <v>51.5</v>
      </c>
      <c r="H14" s="56">
        <v>43.5</v>
      </c>
      <c r="I14" s="71"/>
    </row>
    <row r="15" spans="1:9" ht="15.75" x14ac:dyDescent="0.25">
      <c r="A15" s="16">
        <v>10</v>
      </c>
      <c r="B15" s="25" t="s">
        <v>75</v>
      </c>
      <c r="C15" s="6">
        <v>46.5</v>
      </c>
      <c r="D15" s="56">
        <v>36</v>
      </c>
      <c r="E15" s="56">
        <v>42.5</v>
      </c>
      <c r="F15" s="56">
        <v>67.5</v>
      </c>
      <c r="G15" s="56">
        <v>41.5</v>
      </c>
      <c r="H15" s="56">
        <v>47</v>
      </c>
      <c r="I15" s="71"/>
    </row>
    <row r="16" spans="1:9" ht="15.75" x14ac:dyDescent="0.25">
      <c r="A16" s="16">
        <v>11</v>
      </c>
      <c r="B16" s="25" t="s">
        <v>76</v>
      </c>
      <c r="C16" s="6">
        <v>63.5</v>
      </c>
      <c r="D16" s="56">
        <v>59</v>
      </c>
      <c r="E16" s="56">
        <v>47</v>
      </c>
      <c r="F16" s="56">
        <v>55</v>
      </c>
      <c r="G16" s="56">
        <v>64</v>
      </c>
      <c r="H16" s="56">
        <v>46</v>
      </c>
      <c r="I16" s="71"/>
    </row>
    <row r="17" spans="1:9" ht="15.75" x14ac:dyDescent="0.25">
      <c r="A17" s="16">
        <v>12</v>
      </c>
      <c r="B17" s="25" t="s">
        <v>77</v>
      </c>
      <c r="C17" s="6">
        <v>70</v>
      </c>
      <c r="D17" s="56">
        <v>67</v>
      </c>
      <c r="E17" s="56">
        <v>64</v>
      </c>
      <c r="F17" s="56">
        <v>72</v>
      </c>
      <c r="G17" s="56">
        <v>65.5</v>
      </c>
      <c r="H17" s="56">
        <v>49</v>
      </c>
      <c r="I17" s="71"/>
    </row>
    <row r="18" spans="1:9" ht="15.75" x14ac:dyDescent="0.25">
      <c r="A18" s="16">
        <v>13</v>
      </c>
      <c r="B18" s="25" t="s">
        <v>78</v>
      </c>
      <c r="C18" s="6">
        <v>32</v>
      </c>
      <c r="D18" s="56">
        <v>38</v>
      </c>
      <c r="E18" s="56">
        <v>23.5</v>
      </c>
      <c r="F18" s="56">
        <v>41.5</v>
      </c>
      <c r="G18" s="56">
        <v>29.5</v>
      </c>
      <c r="H18" s="56">
        <v>29.5</v>
      </c>
      <c r="I18" s="71"/>
    </row>
    <row r="19" spans="1:9" ht="15.75" x14ac:dyDescent="0.25">
      <c r="A19" s="16">
        <v>14</v>
      </c>
      <c r="B19" s="25" t="s">
        <v>79</v>
      </c>
      <c r="C19" s="6">
        <v>36.5</v>
      </c>
      <c r="D19" s="56" t="s">
        <v>415</v>
      </c>
      <c r="E19" s="56" t="s">
        <v>415</v>
      </c>
      <c r="F19" s="56">
        <v>32.5</v>
      </c>
      <c r="G19" s="56">
        <v>18.5</v>
      </c>
      <c r="H19" s="56">
        <v>39</v>
      </c>
      <c r="I19" s="71"/>
    </row>
    <row r="20" spans="1:9" ht="15.75" x14ac:dyDescent="0.25">
      <c r="A20" s="16">
        <v>15</v>
      </c>
      <c r="B20" s="25" t="s">
        <v>80</v>
      </c>
      <c r="C20" s="6">
        <v>57</v>
      </c>
      <c r="D20" s="56">
        <v>44</v>
      </c>
      <c r="E20" s="56">
        <v>54.5</v>
      </c>
      <c r="F20" s="56">
        <v>55.5</v>
      </c>
      <c r="G20" s="56">
        <v>49.5</v>
      </c>
      <c r="H20" s="56">
        <v>39</v>
      </c>
      <c r="I20" s="71"/>
    </row>
    <row r="21" spans="1:9" ht="15.75" x14ac:dyDescent="0.25">
      <c r="A21" s="16">
        <v>16</v>
      </c>
      <c r="B21" s="25" t="s">
        <v>81</v>
      </c>
      <c r="C21" s="6">
        <v>53.5</v>
      </c>
      <c r="D21" s="56">
        <v>36</v>
      </c>
      <c r="E21" s="56">
        <v>35</v>
      </c>
      <c r="F21" s="56">
        <v>36.5</v>
      </c>
      <c r="G21" s="56">
        <v>42.5</v>
      </c>
      <c r="H21" s="56">
        <v>30</v>
      </c>
      <c r="I21" s="71"/>
    </row>
    <row r="22" spans="1:9" ht="15.75" x14ac:dyDescent="0.25">
      <c r="A22" s="16">
        <v>17</v>
      </c>
      <c r="B22" s="25" t="s">
        <v>82</v>
      </c>
      <c r="C22" s="6">
        <v>36.5</v>
      </c>
      <c r="D22" s="56">
        <v>37.5</v>
      </c>
      <c r="E22" s="56">
        <v>19</v>
      </c>
      <c r="F22" s="56">
        <v>40</v>
      </c>
      <c r="G22" s="56">
        <v>23.5</v>
      </c>
      <c r="H22" s="56">
        <v>33</v>
      </c>
      <c r="I22" s="71"/>
    </row>
    <row r="23" spans="1:9" ht="15.75" x14ac:dyDescent="0.25">
      <c r="A23" s="16">
        <v>18</v>
      </c>
      <c r="B23" s="25" t="s">
        <v>83</v>
      </c>
      <c r="C23" s="6">
        <v>63</v>
      </c>
      <c r="D23" s="56">
        <v>49</v>
      </c>
      <c r="E23" s="56">
        <v>49.5</v>
      </c>
      <c r="F23" s="56">
        <v>58.5</v>
      </c>
      <c r="G23" s="56">
        <v>58.5</v>
      </c>
      <c r="H23" s="56">
        <v>34</v>
      </c>
      <c r="I23" s="71"/>
    </row>
    <row r="24" spans="1:9" ht="15.75" x14ac:dyDescent="0.25">
      <c r="A24" s="16">
        <v>19</v>
      </c>
      <c r="B24" s="25" t="s">
        <v>84</v>
      </c>
      <c r="C24" s="6">
        <v>69.5</v>
      </c>
      <c r="D24" s="56">
        <v>67</v>
      </c>
      <c r="E24" s="56">
        <v>68.5</v>
      </c>
      <c r="F24" s="56">
        <v>73</v>
      </c>
      <c r="G24" s="56">
        <v>65.5</v>
      </c>
      <c r="H24" s="56">
        <v>47</v>
      </c>
      <c r="I24" s="71"/>
    </row>
    <row r="25" spans="1:9" ht="21.75" customHeight="1" x14ac:dyDescent="0.25">
      <c r="A25" s="16">
        <v>20</v>
      </c>
      <c r="B25" s="25" t="s">
        <v>85</v>
      </c>
      <c r="C25" s="6">
        <v>66.5</v>
      </c>
      <c r="D25" s="56">
        <v>52.5</v>
      </c>
      <c r="E25" s="56">
        <v>29.5</v>
      </c>
      <c r="F25" s="56">
        <v>53</v>
      </c>
      <c r="G25" s="56">
        <v>64</v>
      </c>
      <c r="H25" s="56">
        <v>38</v>
      </c>
      <c r="I25" s="71"/>
    </row>
    <row r="26" spans="1:9" ht="15.75" x14ac:dyDescent="0.25">
      <c r="A26" s="16">
        <v>21</v>
      </c>
      <c r="B26" s="25" t="s">
        <v>86</v>
      </c>
      <c r="C26" s="6">
        <v>74.5</v>
      </c>
      <c r="D26" s="56">
        <v>62</v>
      </c>
      <c r="E26" s="56">
        <v>68</v>
      </c>
      <c r="F26" s="56">
        <v>67.5</v>
      </c>
      <c r="G26" s="56">
        <v>73.5</v>
      </c>
      <c r="H26" s="56">
        <v>49</v>
      </c>
      <c r="I26" s="71"/>
    </row>
    <row r="27" spans="1:9" ht="15.75" x14ac:dyDescent="0.25">
      <c r="A27" s="16">
        <v>22</v>
      </c>
      <c r="B27" s="25" t="s">
        <v>87</v>
      </c>
      <c r="C27" s="6">
        <v>50</v>
      </c>
      <c r="D27" s="56">
        <v>40</v>
      </c>
      <c r="E27" s="56">
        <v>38.5</v>
      </c>
      <c r="F27" s="56">
        <v>49</v>
      </c>
      <c r="G27" s="56">
        <v>55</v>
      </c>
      <c r="H27" s="56">
        <v>33</v>
      </c>
      <c r="I27" s="71"/>
    </row>
    <row r="28" spans="1:9" ht="15.75" x14ac:dyDescent="0.25">
      <c r="A28" s="16">
        <v>23</v>
      </c>
      <c r="B28" s="25" t="s">
        <v>88</v>
      </c>
      <c r="C28" s="6">
        <v>70</v>
      </c>
      <c r="D28" s="56">
        <v>72</v>
      </c>
      <c r="E28" s="56">
        <v>68</v>
      </c>
      <c r="F28" s="56">
        <v>60.5</v>
      </c>
      <c r="G28" s="56">
        <v>73</v>
      </c>
      <c r="H28" s="56">
        <v>40</v>
      </c>
      <c r="I28" s="71"/>
    </row>
    <row r="29" spans="1:9" ht="15.75" x14ac:dyDescent="0.25">
      <c r="A29" s="16">
        <v>24</v>
      </c>
      <c r="B29" s="25" t="s">
        <v>89</v>
      </c>
      <c r="C29" s="6">
        <v>72</v>
      </c>
      <c r="D29" s="56">
        <v>58</v>
      </c>
      <c r="E29" s="56">
        <v>71</v>
      </c>
      <c r="F29" s="56">
        <v>69.5</v>
      </c>
      <c r="G29" s="56">
        <v>58.5</v>
      </c>
      <c r="H29" s="56">
        <v>37</v>
      </c>
      <c r="I29" s="71"/>
    </row>
    <row r="30" spans="1:9" ht="15.75" x14ac:dyDescent="0.25">
      <c r="A30" s="16">
        <v>25</v>
      </c>
      <c r="B30" s="25" t="s">
        <v>90</v>
      </c>
      <c r="C30" s="6">
        <v>64</v>
      </c>
      <c r="D30" s="56">
        <v>54.5</v>
      </c>
      <c r="E30" s="56">
        <v>63</v>
      </c>
      <c r="F30" s="56">
        <v>61</v>
      </c>
      <c r="G30" s="56">
        <v>63.5</v>
      </c>
      <c r="H30" s="56">
        <v>49</v>
      </c>
      <c r="I30" s="71"/>
    </row>
    <row r="31" spans="1:9" ht="22.5" customHeight="1" x14ac:dyDescent="0.25">
      <c r="A31" s="16">
        <v>26</v>
      </c>
      <c r="B31" s="5" t="s">
        <v>91</v>
      </c>
      <c r="C31" s="6">
        <v>36.5</v>
      </c>
      <c r="D31" s="56">
        <v>38</v>
      </c>
      <c r="E31" s="56">
        <v>22</v>
      </c>
      <c r="F31" s="56">
        <v>43</v>
      </c>
      <c r="G31" s="56">
        <v>47.5</v>
      </c>
      <c r="H31" s="56">
        <v>33.5</v>
      </c>
      <c r="I31" s="71"/>
    </row>
  </sheetData>
  <mergeCells count="4">
    <mergeCell ref="A1:H1"/>
    <mergeCell ref="A2:H2"/>
    <mergeCell ref="A3:H3"/>
    <mergeCell ref="A4:H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topLeftCell="E19" zoomScale="136" zoomScaleNormal="136" workbookViewId="0">
      <selection activeCell="M35" sqref="M35"/>
    </sheetView>
  </sheetViews>
  <sheetFormatPr defaultRowHeight="15" x14ac:dyDescent="0.25"/>
  <cols>
    <col min="1" max="1" width="6.85546875" customWidth="1"/>
    <col min="2" max="2" width="19.85546875" customWidth="1"/>
    <col min="3" max="3" width="11.42578125" customWidth="1"/>
    <col min="5" max="5" width="10.7109375" customWidth="1"/>
    <col min="6" max="6" width="10.85546875" customWidth="1"/>
    <col min="8" max="8" width="10.5703125" customWidth="1"/>
    <col min="10" max="10" width="7.28515625" customWidth="1"/>
  </cols>
  <sheetData>
    <row r="1" spans="1:18" ht="18.75" x14ac:dyDescent="0.3">
      <c r="A1" s="413" t="s">
        <v>40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5"/>
    </row>
    <row r="2" spans="1:18" ht="16.5" x14ac:dyDescent="0.25">
      <c r="A2" s="416" t="s">
        <v>63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8"/>
    </row>
    <row r="3" spans="1:18" ht="16.5" x14ac:dyDescent="0.25">
      <c r="A3" s="416" t="s">
        <v>450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8"/>
    </row>
    <row r="4" spans="1:18" ht="16.5" x14ac:dyDescent="0.25">
      <c r="A4" s="416" t="s">
        <v>451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8"/>
    </row>
    <row r="5" spans="1:18" ht="15.75" x14ac:dyDescent="0.25">
      <c r="A5" s="8" t="s">
        <v>41</v>
      </c>
      <c r="B5" s="9" t="s">
        <v>39</v>
      </c>
      <c r="C5" s="8" t="s">
        <v>420</v>
      </c>
      <c r="D5" s="8" t="s">
        <v>421</v>
      </c>
      <c r="E5" s="8" t="s">
        <v>422</v>
      </c>
      <c r="F5" s="126" t="s">
        <v>423</v>
      </c>
      <c r="G5" s="8" t="s">
        <v>452</v>
      </c>
      <c r="H5" s="8" t="s">
        <v>453</v>
      </c>
      <c r="I5" s="8"/>
      <c r="J5" s="11" t="s">
        <v>10</v>
      </c>
      <c r="K5" s="11" t="s">
        <v>15</v>
      </c>
      <c r="L5" s="11" t="s">
        <v>34</v>
      </c>
      <c r="M5" s="8" t="s">
        <v>420</v>
      </c>
      <c r="N5" s="8" t="s">
        <v>421</v>
      </c>
      <c r="O5" s="8" t="s">
        <v>422</v>
      </c>
      <c r="P5" s="126" t="s">
        <v>423</v>
      </c>
      <c r="Q5" s="8" t="s">
        <v>452</v>
      </c>
      <c r="R5" s="8" t="s">
        <v>453</v>
      </c>
    </row>
    <row r="6" spans="1:18" ht="15.75" x14ac:dyDescent="0.25">
      <c r="A6" s="8"/>
      <c r="B6" s="127"/>
      <c r="C6" s="8">
        <v>20</v>
      </c>
      <c r="D6" s="8">
        <v>20</v>
      </c>
      <c r="E6" s="8">
        <v>20</v>
      </c>
      <c r="F6" s="51">
        <v>20</v>
      </c>
      <c r="G6" s="8">
        <v>20</v>
      </c>
      <c r="H6" s="8">
        <v>20</v>
      </c>
      <c r="I6" s="8"/>
      <c r="J6" s="11">
        <f t="shared" ref="J6:J32" si="0">(C6+D6+E6+F6+G6)</f>
        <v>100</v>
      </c>
      <c r="K6" s="10"/>
      <c r="L6" s="11"/>
      <c r="M6">
        <f>C6/2</f>
        <v>10</v>
      </c>
      <c r="N6">
        <f>D6/2</f>
        <v>10</v>
      </c>
      <c r="O6">
        <f>E6/2</f>
        <v>10</v>
      </c>
      <c r="P6">
        <f>F6/2</f>
        <v>10</v>
      </c>
      <c r="Q6">
        <f>G6/2</f>
        <v>10</v>
      </c>
    </row>
    <row r="7" spans="1:18" ht="15.75" x14ac:dyDescent="0.25">
      <c r="A7" s="16">
        <v>1</v>
      </c>
      <c r="B7" s="128" t="s">
        <v>454</v>
      </c>
      <c r="C7" s="12">
        <v>5</v>
      </c>
      <c r="D7" s="12">
        <v>4</v>
      </c>
      <c r="E7" s="12">
        <v>4</v>
      </c>
      <c r="F7" s="12">
        <v>8.5</v>
      </c>
      <c r="G7" s="12">
        <v>2.5</v>
      </c>
      <c r="H7" s="12">
        <v>7</v>
      </c>
      <c r="I7" s="12"/>
      <c r="J7" s="129">
        <f t="shared" si="0"/>
        <v>24</v>
      </c>
      <c r="K7" s="130">
        <f t="shared" ref="K7:K32" si="1">(J7/100*100)</f>
        <v>24</v>
      </c>
      <c r="L7" s="129" t="str">
        <f>IF(K7&gt;=91,"A1",IF(K7&gt;=81,"A2",IF(K7&gt;=71,"B1",IF(K7&gt;=61,"B2",IF(K7&gt;=51,"C1",IF(K7&gt;=41,"C2",IF(K7&gt;=33,"D","E")))))))</f>
        <v>E</v>
      </c>
      <c r="M7">
        <f t="shared" ref="M7:M32" si="2">C7/2</f>
        <v>2.5</v>
      </c>
      <c r="N7">
        <f t="shared" ref="N7:Q32" si="3">D7/2</f>
        <v>2</v>
      </c>
      <c r="O7">
        <f t="shared" si="3"/>
        <v>2</v>
      </c>
      <c r="P7">
        <f t="shared" si="3"/>
        <v>4.25</v>
      </c>
      <c r="Q7">
        <f t="shared" si="3"/>
        <v>1.25</v>
      </c>
    </row>
    <row r="8" spans="1:18" ht="15.75" x14ac:dyDescent="0.25">
      <c r="A8" s="16">
        <v>2</v>
      </c>
      <c r="B8" s="131" t="s">
        <v>455</v>
      </c>
      <c r="C8" s="12">
        <v>5</v>
      </c>
      <c r="D8" s="12">
        <v>6.5</v>
      </c>
      <c r="E8" s="12">
        <v>3.5</v>
      </c>
      <c r="F8" s="14">
        <v>2</v>
      </c>
      <c r="G8" s="12">
        <v>4.5</v>
      </c>
      <c r="H8" s="12">
        <v>8.5</v>
      </c>
      <c r="I8" s="12"/>
      <c r="J8" s="129">
        <f t="shared" si="0"/>
        <v>21.5</v>
      </c>
      <c r="K8" s="130">
        <f t="shared" si="1"/>
        <v>21.5</v>
      </c>
      <c r="L8" s="129" t="str">
        <f t="shared" ref="L8:L32" si="4">IF(K8&gt;=91,"A1",IF(K8&gt;=81,"A2",IF(K8&gt;=71,"B1",IF(K8&gt;=61,"B2",IF(K8&gt;=51,"C1",IF(K8&gt;=41,"C2",IF(K8&gt;=33,"D","E")))))))</f>
        <v>E</v>
      </c>
      <c r="M8">
        <f t="shared" si="2"/>
        <v>2.5</v>
      </c>
      <c r="N8">
        <f t="shared" si="3"/>
        <v>3.25</v>
      </c>
      <c r="O8">
        <f t="shared" si="3"/>
        <v>1.75</v>
      </c>
      <c r="P8">
        <f t="shared" si="3"/>
        <v>1</v>
      </c>
      <c r="Q8">
        <f t="shared" si="3"/>
        <v>2.25</v>
      </c>
    </row>
    <row r="9" spans="1:18" ht="15.75" x14ac:dyDescent="0.25">
      <c r="A9" s="16">
        <v>3</v>
      </c>
      <c r="B9" s="131" t="s">
        <v>456</v>
      </c>
      <c r="C9" s="12">
        <v>9</v>
      </c>
      <c r="D9" s="12">
        <v>7</v>
      </c>
      <c r="E9" s="12">
        <v>8.5</v>
      </c>
      <c r="F9" s="12">
        <v>13</v>
      </c>
      <c r="G9" s="12">
        <v>11.5</v>
      </c>
      <c r="H9" s="12">
        <v>10</v>
      </c>
      <c r="I9" s="12"/>
      <c r="J9" s="129">
        <f t="shared" si="0"/>
        <v>49</v>
      </c>
      <c r="K9" s="130">
        <f t="shared" si="1"/>
        <v>49</v>
      </c>
      <c r="L9" s="140" t="s">
        <v>393</v>
      </c>
      <c r="M9">
        <f t="shared" si="2"/>
        <v>4.5</v>
      </c>
      <c r="N9">
        <f t="shared" si="3"/>
        <v>3.5</v>
      </c>
      <c r="O9">
        <f t="shared" si="3"/>
        <v>4.25</v>
      </c>
      <c r="P9">
        <f t="shared" si="3"/>
        <v>6.5</v>
      </c>
      <c r="Q9">
        <f t="shared" si="3"/>
        <v>5.75</v>
      </c>
    </row>
    <row r="10" spans="1:18" ht="15.75" x14ac:dyDescent="0.25">
      <c r="A10" s="16">
        <v>4</v>
      </c>
      <c r="B10" s="131" t="s">
        <v>457</v>
      </c>
      <c r="C10" s="12">
        <v>6.5</v>
      </c>
      <c r="D10" s="12">
        <v>6.5</v>
      </c>
      <c r="E10" s="12">
        <v>8.5</v>
      </c>
      <c r="F10" s="12">
        <v>7.5</v>
      </c>
      <c r="G10" s="12">
        <v>4.5</v>
      </c>
      <c r="H10" s="12">
        <v>10.5</v>
      </c>
      <c r="I10" s="12"/>
      <c r="J10" s="129">
        <f t="shared" si="0"/>
        <v>33.5</v>
      </c>
      <c r="K10" s="130">
        <f t="shared" si="1"/>
        <v>33.5</v>
      </c>
      <c r="L10" s="129" t="str">
        <f t="shared" si="4"/>
        <v>D</v>
      </c>
      <c r="M10">
        <f t="shared" si="2"/>
        <v>3.25</v>
      </c>
      <c r="N10">
        <f t="shared" si="3"/>
        <v>3.25</v>
      </c>
      <c r="O10">
        <f t="shared" si="3"/>
        <v>4.25</v>
      </c>
      <c r="P10">
        <f t="shared" si="3"/>
        <v>3.75</v>
      </c>
      <c r="Q10">
        <f t="shared" si="3"/>
        <v>2.25</v>
      </c>
    </row>
    <row r="11" spans="1:18" ht="15.75" x14ac:dyDescent="0.25">
      <c r="A11" s="16">
        <v>5</v>
      </c>
      <c r="B11" s="131" t="s">
        <v>458</v>
      </c>
      <c r="C11" s="12">
        <v>5</v>
      </c>
      <c r="D11" s="12">
        <v>7.5</v>
      </c>
      <c r="E11" s="12">
        <v>4</v>
      </c>
      <c r="F11" s="12">
        <v>12.5</v>
      </c>
      <c r="G11" s="12">
        <v>9</v>
      </c>
      <c r="H11" s="15">
        <v>7</v>
      </c>
      <c r="I11" s="15"/>
      <c r="J11" s="129">
        <f t="shared" si="0"/>
        <v>38</v>
      </c>
      <c r="K11" s="130">
        <f t="shared" si="1"/>
        <v>38</v>
      </c>
      <c r="L11" s="129" t="str">
        <f t="shared" si="4"/>
        <v>D</v>
      </c>
      <c r="M11">
        <f t="shared" si="2"/>
        <v>2.5</v>
      </c>
      <c r="N11">
        <f t="shared" si="3"/>
        <v>3.75</v>
      </c>
      <c r="O11">
        <f t="shared" si="3"/>
        <v>2</v>
      </c>
      <c r="P11">
        <f t="shared" si="3"/>
        <v>6.25</v>
      </c>
      <c r="Q11">
        <f t="shared" si="3"/>
        <v>4.5</v>
      </c>
    </row>
    <row r="12" spans="1:18" ht="15.75" x14ac:dyDescent="0.25">
      <c r="A12" s="16">
        <v>6</v>
      </c>
      <c r="B12" s="131" t="s">
        <v>459</v>
      </c>
      <c r="C12" s="12">
        <v>9</v>
      </c>
      <c r="D12" s="12">
        <v>10</v>
      </c>
      <c r="E12" s="12">
        <v>5</v>
      </c>
      <c r="F12" s="12">
        <v>9</v>
      </c>
      <c r="G12" s="12">
        <v>7.5</v>
      </c>
      <c r="H12" s="12">
        <v>11.5</v>
      </c>
      <c r="I12" s="12"/>
      <c r="J12" s="129">
        <f t="shared" si="0"/>
        <v>40.5</v>
      </c>
      <c r="K12" s="130">
        <f t="shared" si="1"/>
        <v>40.5</v>
      </c>
      <c r="L12" s="129" t="str">
        <f t="shared" si="4"/>
        <v>D</v>
      </c>
      <c r="M12">
        <f t="shared" si="2"/>
        <v>4.5</v>
      </c>
      <c r="N12">
        <f t="shared" si="3"/>
        <v>5</v>
      </c>
      <c r="O12">
        <f t="shared" si="3"/>
        <v>2.5</v>
      </c>
      <c r="P12">
        <f t="shared" si="3"/>
        <v>4.5</v>
      </c>
      <c r="Q12">
        <f t="shared" si="3"/>
        <v>3.75</v>
      </c>
    </row>
    <row r="13" spans="1:18" ht="15.75" x14ac:dyDescent="0.25">
      <c r="A13" s="16">
        <v>7</v>
      </c>
      <c r="B13" s="131" t="s">
        <v>460</v>
      </c>
      <c r="C13" s="12">
        <v>11</v>
      </c>
      <c r="D13" s="15">
        <v>13</v>
      </c>
      <c r="E13" s="12">
        <v>18</v>
      </c>
      <c r="F13" s="12">
        <v>19.5</v>
      </c>
      <c r="G13" s="12">
        <v>14.5</v>
      </c>
      <c r="H13" s="12">
        <v>20</v>
      </c>
      <c r="I13" s="12"/>
      <c r="J13" s="129">
        <f t="shared" si="0"/>
        <v>76</v>
      </c>
      <c r="K13" s="130">
        <f t="shared" si="1"/>
        <v>76</v>
      </c>
      <c r="L13" s="129" t="str">
        <f t="shared" si="4"/>
        <v>B1</v>
      </c>
      <c r="M13">
        <f t="shared" si="2"/>
        <v>5.5</v>
      </c>
      <c r="N13">
        <f t="shared" si="3"/>
        <v>6.5</v>
      </c>
      <c r="O13">
        <f t="shared" si="3"/>
        <v>9</v>
      </c>
      <c r="P13">
        <f t="shared" si="3"/>
        <v>9.75</v>
      </c>
      <c r="Q13">
        <f t="shared" si="3"/>
        <v>7.25</v>
      </c>
    </row>
    <row r="14" spans="1:18" ht="15.75" x14ac:dyDescent="0.25">
      <c r="A14" s="16">
        <v>8</v>
      </c>
      <c r="B14" s="131" t="s">
        <v>461</v>
      </c>
      <c r="C14" s="12">
        <v>8</v>
      </c>
      <c r="D14" s="12">
        <v>15</v>
      </c>
      <c r="E14" s="12">
        <v>9.5</v>
      </c>
      <c r="F14" s="12">
        <v>15.5</v>
      </c>
      <c r="G14" s="12">
        <v>11</v>
      </c>
      <c r="H14" s="12">
        <v>13</v>
      </c>
      <c r="I14" s="12"/>
      <c r="J14" s="129">
        <f t="shared" si="0"/>
        <v>59</v>
      </c>
      <c r="K14" s="130">
        <f t="shared" si="1"/>
        <v>59</v>
      </c>
      <c r="L14" s="129" t="str">
        <f t="shared" si="4"/>
        <v>C1</v>
      </c>
      <c r="M14">
        <f t="shared" si="2"/>
        <v>4</v>
      </c>
      <c r="N14">
        <f t="shared" si="3"/>
        <v>7.5</v>
      </c>
      <c r="O14">
        <f t="shared" si="3"/>
        <v>4.75</v>
      </c>
      <c r="P14">
        <f t="shared" si="3"/>
        <v>7.75</v>
      </c>
      <c r="Q14">
        <f t="shared" si="3"/>
        <v>5.5</v>
      </c>
    </row>
    <row r="15" spans="1:18" ht="15.75" x14ac:dyDescent="0.25">
      <c r="A15" s="16">
        <v>9</v>
      </c>
      <c r="B15" s="131" t="s">
        <v>462</v>
      </c>
      <c r="C15" s="12">
        <v>12.5</v>
      </c>
      <c r="D15" s="12">
        <v>14.5</v>
      </c>
      <c r="E15" s="12">
        <v>17</v>
      </c>
      <c r="F15" s="12">
        <v>16</v>
      </c>
      <c r="G15" s="12">
        <v>12</v>
      </c>
      <c r="H15" s="12">
        <v>20</v>
      </c>
      <c r="I15" s="12"/>
      <c r="J15" s="129">
        <f t="shared" si="0"/>
        <v>72</v>
      </c>
      <c r="K15" s="130">
        <f t="shared" si="1"/>
        <v>72</v>
      </c>
      <c r="L15" s="129" t="str">
        <f t="shared" si="4"/>
        <v>B1</v>
      </c>
      <c r="M15">
        <f t="shared" si="2"/>
        <v>6.25</v>
      </c>
      <c r="N15">
        <f t="shared" si="3"/>
        <v>7.25</v>
      </c>
      <c r="O15">
        <f t="shared" si="3"/>
        <v>8.5</v>
      </c>
      <c r="P15">
        <f t="shared" si="3"/>
        <v>8</v>
      </c>
      <c r="Q15">
        <f t="shared" si="3"/>
        <v>6</v>
      </c>
    </row>
    <row r="16" spans="1:18" ht="15.75" x14ac:dyDescent="0.25">
      <c r="A16" s="16">
        <v>10</v>
      </c>
      <c r="B16" s="131" t="s">
        <v>463</v>
      </c>
      <c r="C16" s="12">
        <v>14</v>
      </c>
      <c r="D16" s="12">
        <v>14</v>
      </c>
      <c r="E16" s="12">
        <v>15</v>
      </c>
      <c r="F16" s="12">
        <v>16</v>
      </c>
      <c r="G16" s="12">
        <v>10.5</v>
      </c>
      <c r="H16" s="12">
        <v>14</v>
      </c>
      <c r="I16" s="12"/>
      <c r="J16" s="129">
        <f t="shared" si="0"/>
        <v>69.5</v>
      </c>
      <c r="K16" s="130">
        <f t="shared" si="1"/>
        <v>69.5</v>
      </c>
      <c r="L16" s="129" t="str">
        <f t="shared" si="4"/>
        <v>B2</v>
      </c>
      <c r="M16">
        <f t="shared" si="2"/>
        <v>7</v>
      </c>
      <c r="N16">
        <f t="shared" si="3"/>
        <v>7</v>
      </c>
      <c r="O16">
        <f t="shared" si="3"/>
        <v>7.5</v>
      </c>
      <c r="P16">
        <f t="shared" si="3"/>
        <v>8</v>
      </c>
      <c r="Q16">
        <f t="shared" si="3"/>
        <v>5.25</v>
      </c>
    </row>
    <row r="17" spans="1:17" ht="15.75" x14ac:dyDescent="0.25">
      <c r="A17" s="16">
        <v>11</v>
      </c>
      <c r="B17" s="131" t="s">
        <v>464</v>
      </c>
      <c r="C17" s="12">
        <v>13.5</v>
      </c>
      <c r="D17" s="12">
        <v>14.5</v>
      </c>
      <c r="E17" s="12">
        <v>19</v>
      </c>
      <c r="F17" s="12">
        <v>17.5</v>
      </c>
      <c r="G17" s="12">
        <v>13.5</v>
      </c>
      <c r="H17" s="15">
        <v>19</v>
      </c>
      <c r="I17" s="15"/>
      <c r="J17" s="129">
        <f t="shared" si="0"/>
        <v>78</v>
      </c>
      <c r="K17" s="130">
        <f t="shared" si="1"/>
        <v>78</v>
      </c>
      <c r="L17" s="129" t="str">
        <f t="shared" si="4"/>
        <v>B1</v>
      </c>
      <c r="M17">
        <f t="shared" si="2"/>
        <v>6.75</v>
      </c>
      <c r="N17">
        <f t="shared" si="3"/>
        <v>7.25</v>
      </c>
      <c r="O17">
        <f t="shared" si="3"/>
        <v>9.5</v>
      </c>
      <c r="P17">
        <f t="shared" si="3"/>
        <v>8.75</v>
      </c>
      <c r="Q17">
        <f t="shared" si="3"/>
        <v>6.75</v>
      </c>
    </row>
    <row r="18" spans="1:17" ht="15.75" x14ac:dyDescent="0.25">
      <c r="A18" s="16">
        <v>12</v>
      </c>
      <c r="B18" s="131" t="s">
        <v>465</v>
      </c>
      <c r="C18" s="12">
        <v>15</v>
      </c>
      <c r="D18" s="12">
        <v>17</v>
      </c>
      <c r="E18" s="12">
        <v>16</v>
      </c>
      <c r="F18" s="12">
        <v>16.5</v>
      </c>
      <c r="G18" s="12">
        <v>14</v>
      </c>
      <c r="H18" s="12">
        <v>20</v>
      </c>
      <c r="I18" s="12"/>
      <c r="J18" s="129">
        <f t="shared" si="0"/>
        <v>78.5</v>
      </c>
      <c r="K18" s="130">
        <f t="shared" si="1"/>
        <v>78.5</v>
      </c>
      <c r="L18" s="129" t="str">
        <f t="shared" si="4"/>
        <v>B1</v>
      </c>
      <c r="M18">
        <f t="shared" si="2"/>
        <v>7.5</v>
      </c>
      <c r="N18">
        <f t="shared" si="3"/>
        <v>8.5</v>
      </c>
      <c r="O18">
        <f t="shared" si="3"/>
        <v>8</v>
      </c>
      <c r="P18">
        <f t="shared" si="3"/>
        <v>8.25</v>
      </c>
      <c r="Q18">
        <f t="shared" si="3"/>
        <v>7</v>
      </c>
    </row>
    <row r="19" spans="1:17" ht="15.75" x14ac:dyDescent="0.25">
      <c r="A19" s="16">
        <v>13</v>
      </c>
      <c r="B19" s="131" t="s">
        <v>466</v>
      </c>
      <c r="C19" s="12">
        <v>7</v>
      </c>
      <c r="D19" s="12">
        <v>9.5</v>
      </c>
      <c r="E19" s="12">
        <v>2</v>
      </c>
      <c r="F19" s="12">
        <v>5</v>
      </c>
      <c r="G19" s="12">
        <v>5.5</v>
      </c>
      <c r="H19" s="12">
        <v>14</v>
      </c>
      <c r="I19" s="12"/>
      <c r="J19" s="129">
        <f t="shared" si="0"/>
        <v>29</v>
      </c>
      <c r="K19" s="130">
        <f t="shared" si="1"/>
        <v>28.999999999999996</v>
      </c>
      <c r="L19" s="129" t="str">
        <f t="shared" si="4"/>
        <v>E</v>
      </c>
      <c r="M19">
        <f t="shared" si="2"/>
        <v>3.5</v>
      </c>
      <c r="N19">
        <f t="shared" si="3"/>
        <v>4.75</v>
      </c>
      <c r="O19">
        <f t="shared" si="3"/>
        <v>1</v>
      </c>
      <c r="P19">
        <f t="shared" si="3"/>
        <v>2.5</v>
      </c>
      <c r="Q19">
        <f t="shared" si="3"/>
        <v>2.75</v>
      </c>
    </row>
    <row r="20" spans="1:17" ht="15.75" x14ac:dyDescent="0.25">
      <c r="A20" s="16">
        <v>14</v>
      </c>
      <c r="B20" s="131" t="s">
        <v>467</v>
      </c>
      <c r="C20" s="12">
        <v>5</v>
      </c>
      <c r="D20" s="12">
        <v>15</v>
      </c>
      <c r="E20" s="12">
        <v>7</v>
      </c>
      <c r="F20" s="12">
        <v>7.5</v>
      </c>
      <c r="G20" s="12">
        <v>8</v>
      </c>
      <c r="H20" s="12">
        <v>12</v>
      </c>
      <c r="I20" s="12"/>
      <c r="J20" s="129">
        <f t="shared" si="0"/>
        <v>42.5</v>
      </c>
      <c r="K20" s="130">
        <f t="shared" si="1"/>
        <v>42.5</v>
      </c>
      <c r="L20" s="129" t="str">
        <f t="shared" si="4"/>
        <v>C2</v>
      </c>
      <c r="M20">
        <f t="shared" si="2"/>
        <v>2.5</v>
      </c>
      <c r="N20">
        <f t="shared" si="3"/>
        <v>7.5</v>
      </c>
      <c r="O20">
        <f t="shared" si="3"/>
        <v>3.5</v>
      </c>
      <c r="P20">
        <f t="shared" si="3"/>
        <v>3.75</v>
      </c>
      <c r="Q20">
        <f t="shared" si="3"/>
        <v>4</v>
      </c>
    </row>
    <row r="21" spans="1:17" ht="15.75" x14ac:dyDescent="0.25">
      <c r="A21" s="16">
        <v>15</v>
      </c>
      <c r="B21" s="131" t="s">
        <v>468</v>
      </c>
      <c r="C21" s="12">
        <v>15.5</v>
      </c>
      <c r="D21" s="12">
        <v>15</v>
      </c>
      <c r="E21" s="12">
        <v>18</v>
      </c>
      <c r="F21" s="12">
        <v>18.5</v>
      </c>
      <c r="G21" s="12">
        <v>11</v>
      </c>
      <c r="H21" s="12">
        <v>20</v>
      </c>
      <c r="I21" s="12"/>
      <c r="J21" s="129">
        <f t="shared" si="0"/>
        <v>78</v>
      </c>
      <c r="K21" s="130">
        <f t="shared" si="1"/>
        <v>78</v>
      </c>
      <c r="L21" s="129" t="str">
        <f t="shared" si="4"/>
        <v>B1</v>
      </c>
      <c r="M21">
        <f t="shared" si="2"/>
        <v>7.75</v>
      </c>
      <c r="N21">
        <f t="shared" si="3"/>
        <v>7.5</v>
      </c>
      <c r="O21">
        <f t="shared" si="3"/>
        <v>9</v>
      </c>
      <c r="P21">
        <f t="shared" si="3"/>
        <v>9.25</v>
      </c>
      <c r="Q21">
        <f t="shared" si="3"/>
        <v>5.5</v>
      </c>
    </row>
    <row r="22" spans="1:17" ht="15.75" x14ac:dyDescent="0.25">
      <c r="A22" s="16">
        <v>16</v>
      </c>
      <c r="B22" s="131" t="s">
        <v>469</v>
      </c>
      <c r="C22" s="12">
        <v>10.5</v>
      </c>
      <c r="D22" s="12">
        <v>12</v>
      </c>
      <c r="E22" s="12">
        <v>11.5</v>
      </c>
      <c r="F22" s="12">
        <v>5.5</v>
      </c>
      <c r="G22" s="12">
        <v>9.5</v>
      </c>
      <c r="H22" s="12">
        <v>15</v>
      </c>
      <c r="I22" s="12"/>
      <c r="J22" s="129">
        <f t="shared" si="0"/>
        <v>49</v>
      </c>
      <c r="K22" s="130">
        <f t="shared" si="1"/>
        <v>49</v>
      </c>
      <c r="L22" s="129" t="str">
        <f t="shared" si="4"/>
        <v>C2</v>
      </c>
      <c r="M22">
        <f t="shared" si="2"/>
        <v>5.25</v>
      </c>
      <c r="N22">
        <f t="shared" si="3"/>
        <v>6</v>
      </c>
      <c r="O22">
        <f t="shared" si="3"/>
        <v>5.75</v>
      </c>
      <c r="P22">
        <f t="shared" si="3"/>
        <v>2.75</v>
      </c>
      <c r="Q22">
        <f t="shared" si="3"/>
        <v>4.75</v>
      </c>
    </row>
    <row r="23" spans="1:17" ht="15.75" x14ac:dyDescent="0.25">
      <c r="A23" s="16">
        <v>17</v>
      </c>
      <c r="B23" s="131" t="s">
        <v>470</v>
      </c>
      <c r="C23" s="12">
        <v>6</v>
      </c>
      <c r="D23" s="12">
        <v>11.5</v>
      </c>
      <c r="E23" s="12">
        <v>7</v>
      </c>
      <c r="F23" s="12">
        <v>13.5</v>
      </c>
      <c r="G23" s="12">
        <v>9.5</v>
      </c>
      <c r="H23" s="12">
        <v>5</v>
      </c>
      <c r="I23" s="12"/>
      <c r="J23" s="129">
        <f t="shared" si="0"/>
        <v>47.5</v>
      </c>
      <c r="K23" s="130">
        <f t="shared" si="1"/>
        <v>47.5</v>
      </c>
      <c r="L23" s="129" t="str">
        <f t="shared" si="4"/>
        <v>C2</v>
      </c>
      <c r="M23">
        <f t="shared" si="2"/>
        <v>3</v>
      </c>
      <c r="N23">
        <f t="shared" si="3"/>
        <v>5.75</v>
      </c>
      <c r="O23">
        <f t="shared" si="3"/>
        <v>3.5</v>
      </c>
      <c r="P23">
        <f t="shared" si="3"/>
        <v>6.75</v>
      </c>
      <c r="Q23">
        <f t="shared" si="3"/>
        <v>4.75</v>
      </c>
    </row>
    <row r="24" spans="1:17" ht="15.75" x14ac:dyDescent="0.25">
      <c r="A24" s="16">
        <v>18</v>
      </c>
      <c r="B24" s="131" t="s">
        <v>471</v>
      </c>
      <c r="C24" s="15">
        <v>11.5</v>
      </c>
      <c r="D24" s="15">
        <v>15.5</v>
      </c>
      <c r="E24" s="12">
        <v>14.5</v>
      </c>
      <c r="F24" s="12">
        <v>14</v>
      </c>
      <c r="G24" s="15">
        <v>16.5</v>
      </c>
      <c r="H24" s="15">
        <v>15</v>
      </c>
      <c r="I24" s="15"/>
      <c r="J24" s="129">
        <f t="shared" si="0"/>
        <v>72</v>
      </c>
      <c r="K24" s="130">
        <f t="shared" si="1"/>
        <v>72</v>
      </c>
      <c r="L24" s="129" t="str">
        <f t="shared" si="4"/>
        <v>B1</v>
      </c>
      <c r="M24">
        <f t="shared" si="2"/>
        <v>5.75</v>
      </c>
      <c r="N24">
        <f t="shared" si="3"/>
        <v>7.75</v>
      </c>
      <c r="O24">
        <f t="shared" si="3"/>
        <v>7.25</v>
      </c>
      <c r="P24">
        <f t="shared" si="3"/>
        <v>7</v>
      </c>
      <c r="Q24">
        <f t="shared" si="3"/>
        <v>8.25</v>
      </c>
    </row>
    <row r="25" spans="1:17" ht="15.75" x14ac:dyDescent="0.25">
      <c r="A25" s="16">
        <v>19</v>
      </c>
      <c r="B25" s="131" t="s">
        <v>472</v>
      </c>
      <c r="C25" s="12">
        <v>14</v>
      </c>
      <c r="D25" s="12">
        <v>17</v>
      </c>
      <c r="E25" s="12">
        <v>18</v>
      </c>
      <c r="F25" s="12">
        <v>18.5</v>
      </c>
      <c r="G25" s="12">
        <v>17.5</v>
      </c>
      <c r="H25" s="12">
        <v>20</v>
      </c>
      <c r="I25" s="12"/>
      <c r="J25" s="129">
        <f t="shared" si="0"/>
        <v>85</v>
      </c>
      <c r="K25" s="130">
        <f t="shared" si="1"/>
        <v>85</v>
      </c>
      <c r="L25" s="129" t="str">
        <f t="shared" si="4"/>
        <v>A2</v>
      </c>
      <c r="M25">
        <f t="shared" si="2"/>
        <v>7</v>
      </c>
      <c r="N25">
        <f t="shared" si="3"/>
        <v>8.5</v>
      </c>
      <c r="O25">
        <f t="shared" si="3"/>
        <v>9</v>
      </c>
      <c r="P25">
        <f t="shared" si="3"/>
        <v>9.25</v>
      </c>
      <c r="Q25">
        <f t="shared" si="3"/>
        <v>8.75</v>
      </c>
    </row>
    <row r="26" spans="1:17" ht="15.75" x14ac:dyDescent="0.25">
      <c r="A26" s="16">
        <v>20</v>
      </c>
      <c r="B26" s="131" t="s">
        <v>473</v>
      </c>
      <c r="C26" s="12">
        <v>13</v>
      </c>
      <c r="D26" s="12">
        <v>14</v>
      </c>
      <c r="E26" s="12">
        <v>9</v>
      </c>
      <c r="F26" s="12">
        <v>15.5</v>
      </c>
      <c r="G26" s="12">
        <v>14.5</v>
      </c>
      <c r="H26" s="12">
        <v>16</v>
      </c>
      <c r="I26" s="12"/>
      <c r="J26" s="129">
        <f t="shared" si="0"/>
        <v>66</v>
      </c>
      <c r="K26" s="130">
        <f t="shared" si="1"/>
        <v>66</v>
      </c>
      <c r="L26" s="129" t="str">
        <f t="shared" si="4"/>
        <v>B2</v>
      </c>
      <c r="M26">
        <f t="shared" si="2"/>
        <v>6.5</v>
      </c>
      <c r="N26">
        <f t="shared" si="3"/>
        <v>7</v>
      </c>
      <c r="O26">
        <f t="shared" si="3"/>
        <v>4.5</v>
      </c>
      <c r="P26">
        <f t="shared" si="3"/>
        <v>7.75</v>
      </c>
      <c r="Q26">
        <f t="shared" si="3"/>
        <v>7.25</v>
      </c>
    </row>
    <row r="27" spans="1:17" ht="15.75" x14ac:dyDescent="0.25">
      <c r="A27" s="16">
        <v>21</v>
      </c>
      <c r="B27" s="131" t="s">
        <v>474</v>
      </c>
      <c r="C27" s="15">
        <v>16.5</v>
      </c>
      <c r="D27" s="15">
        <v>17.5</v>
      </c>
      <c r="E27" s="15">
        <v>18.5</v>
      </c>
      <c r="F27" s="15">
        <v>20</v>
      </c>
      <c r="G27" s="15">
        <v>18</v>
      </c>
      <c r="H27" s="15">
        <v>20</v>
      </c>
      <c r="I27" s="15"/>
      <c r="J27" s="129">
        <f t="shared" si="0"/>
        <v>90.5</v>
      </c>
      <c r="K27" s="130">
        <f t="shared" si="1"/>
        <v>90.5</v>
      </c>
      <c r="L27" s="129" t="str">
        <f t="shared" si="4"/>
        <v>A2</v>
      </c>
      <c r="M27">
        <f t="shared" si="2"/>
        <v>8.25</v>
      </c>
      <c r="N27">
        <f t="shared" si="3"/>
        <v>8.75</v>
      </c>
      <c r="O27">
        <f t="shared" si="3"/>
        <v>9.25</v>
      </c>
      <c r="P27">
        <f t="shared" si="3"/>
        <v>10</v>
      </c>
      <c r="Q27">
        <f t="shared" si="3"/>
        <v>9</v>
      </c>
    </row>
    <row r="28" spans="1:17" ht="15.75" x14ac:dyDescent="0.25">
      <c r="A28" s="16">
        <v>22</v>
      </c>
      <c r="B28" s="131" t="s">
        <v>475</v>
      </c>
      <c r="C28" s="15">
        <v>12.5</v>
      </c>
      <c r="D28" s="15">
        <v>13</v>
      </c>
      <c r="E28" s="15">
        <v>8.5</v>
      </c>
      <c r="F28" s="15">
        <v>16</v>
      </c>
      <c r="G28" s="15"/>
      <c r="H28" s="15"/>
      <c r="I28" s="15"/>
      <c r="J28" s="129">
        <f t="shared" si="0"/>
        <v>50</v>
      </c>
      <c r="K28" s="130">
        <f t="shared" si="1"/>
        <v>50</v>
      </c>
      <c r="L28" s="129" t="str">
        <f t="shared" si="4"/>
        <v>C2</v>
      </c>
      <c r="M28">
        <f t="shared" si="2"/>
        <v>6.25</v>
      </c>
      <c r="N28">
        <f t="shared" si="3"/>
        <v>6.5</v>
      </c>
      <c r="O28">
        <f t="shared" si="3"/>
        <v>4.25</v>
      </c>
      <c r="P28">
        <f t="shared" si="3"/>
        <v>8</v>
      </c>
      <c r="Q28">
        <f t="shared" si="3"/>
        <v>0</v>
      </c>
    </row>
    <row r="29" spans="1:17" ht="15.75" x14ac:dyDescent="0.25">
      <c r="A29" s="16">
        <v>23</v>
      </c>
      <c r="B29" s="131" t="s">
        <v>476</v>
      </c>
      <c r="C29" s="15">
        <v>17.5</v>
      </c>
      <c r="D29" s="15">
        <v>18</v>
      </c>
      <c r="E29" s="15">
        <v>17</v>
      </c>
      <c r="F29" s="15">
        <v>20</v>
      </c>
      <c r="G29" s="15">
        <v>19</v>
      </c>
      <c r="H29" s="15" t="s">
        <v>415</v>
      </c>
      <c r="I29" s="15"/>
      <c r="J29" s="129">
        <f t="shared" si="0"/>
        <v>91.5</v>
      </c>
      <c r="K29" s="130">
        <f t="shared" si="1"/>
        <v>91.5</v>
      </c>
      <c r="L29" s="129" t="str">
        <f t="shared" si="4"/>
        <v>A1</v>
      </c>
      <c r="M29">
        <f t="shared" si="2"/>
        <v>8.75</v>
      </c>
      <c r="N29">
        <f t="shared" si="3"/>
        <v>9</v>
      </c>
      <c r="O29">
        <f t="shared" si="3"/>
        <v>8.5</v>
      </c>
      <c r="P29">
        <f t="shared" si="3"/>
        <v>10</v>
      </c>
      <c r="Q29">
        <f t="shared" si="3"/>
        <v>9.5</v>
      </c>
    </row>
    <row r="30" spans="1:17" ht="15.75" x14ac:dyDescent="0.25">
      <c r="A30" s="132">
        <v>24</v>
      </c>
      <c r="B30" s="133" t="s">
        <v>477</v>
      </c>
      <c r="C30" s="134">
        <v>15</v>
      </c>
      <c r="D30" s="134">
        <v>14.5</v>
      </c>
      <c r="E30" s="134">
        <v>19</v>
      </c>
      <c r="F30" s="134">
        <v>18.5</v>
      </c>
      <c r="G30" s="134">
        <v>17</v>
      </c>
      <c r="H30" s="134">
        <v>18</v>
      </c>
      <c r="I30" s="134"/>
      <c r="J30" s="135">
        <f t="shared" si="0"/>
        <v>84</v>
      </c>
      <c r="K30" s="136">
        <f t="shared" si="1"/>
        <v>84</v>
      </c>
      <c r="L30" s="135" t="str">
        <f t="shared" si="4"/>
        <v>A2</v>
      </c>
      <c r="M30">
        <f t="shared" si="2"/>
        <v>7.5</v>
      </c>
      <c r="N30">
        <f t="shared" si="3"/>
        <v>7.25</v>
      </c>
      <c r="O30">
        <f t="shared" si="3"/>
        <v>9.5</v>
      </c>
      <c r="P30">
        <f t="shared" si="3"/>
        <v>9.25</v>
      </c>
      <c r="Q30">
        <f t="shared" si="3"/>
        <v>8.5</v>
      </c>
    </row>
    <row r="31" spans="1:17" ht="15.75" x14ac:dyDescent="0.25">
      <c r="A31" s="16">
        <v>25</v>
      </c>
      <c r="B31" s="137" t="s">
        <v>478</v>
      </c>
      <c r="C31" s="12">
        <v>14.5</v>
      </c>
      <c r="D31" s="12">
        <v>15.5</v>
      </c>
      <c r="E31" s="12">
        <v>16</v>
      </c>
      <c r="F31" s="12">
        <v>18</v>
      </c>
      <c r="G31" s="12">
        <v>16.5</v>
      </c>
      <c r="H31" s="12">
        <v>20</v>
      </c>
      <c r="I31" s="12"/>
      <c r="J31" s="129">
        <f t="shared" si="0"/>
        <v>80.5</v>
      </c>
      <c r="K31" s="130">
        <f t="shared" si="1"/>
        <v>80.5</v>
      </c>
      <c r="L31" s="129" t="str">
        <f t="shared" si="4"/>
        <v>B1</v>
      </c>
      <c r="M31">
        <f t="shared" si="2"/>
        <v>7.25</v>
      </c>
      <c r="N31">
        <f t="shared" si="3"/>
        <v>7.75</v>
      </c>
      <c r="O31">
        <f t="shared" si="3"/>
        <v>8</v>
      </c>
      <c r="P31">
        <f t="shared" si="3"/>
        <v>9</v>
      </c>
      <c r="Q31">
        <f t="shared" si="3"/>
        <v>8.25</v>
      </c>
    </row>
    <row r="32" spans="1:17" ht="15.75" x14ac:dyDescent="0.25">
      <c r="A32" s="16">
        <v>26</v>
      </c>
      <c r="B32" s="137" t="s">
        <v>479</v>
      </c>
      <c r="C32" s="12">
        <v>11</v>
      </c>
      <c r="D32" s="12">
        <v>8.5</v>
      </c>
      <c r="E32" s="12">
        <v>7</v>
      </c>
      <c r="F32" s="12">
        <v>15.5</v>
      </c>
      <c r="G32" s="12">
        <v>8</v>
      </c>
      <c r="H32" s="12">
        <v>17</v>
      </c>
      <c r="I32" s="12"/>
      <c r="J32" s="129">
        <f t="shared" si="0"/>
        <v>50</v>
      </c>
      <c r="K32" s="130">
        <f t="shared" si="1"/>
        <v>50</v>
      </c>
      <c r="L32" s="129" t="str">
        <f t="shared" si="4"/>
        <v>C2</v>
      </c>
      <c r="M32">
        <f t="shared" si="2"/>
        <v>5.5</v>
      </c>
      <c r="N32">
        <f t="shared" si="3"/>
        <v>4.25</v>
      </c>
      <c r="O32">
        <f t="shared" si="3"/>
        <v>3.5</v>
      </c>
      <c r="P32">
        <f t="shared" si="3"/>
        <v>7.75</v>
      </c>
      <c r="Q32">
        <f t="shared" si="3"/>
        <v>4</v>
      </c>
    </row>
    <row r="33" spans="11:12" x14ac:dyDescent="0.25">
      <c r="K33" s="138"/>
      <c r="L33" s="139"/>
    </row>
  </sheetData>
  <mergeCells count="4">
    <mergeCell ref="A1:L1"/>
    <mergeCell ref="A2:L2"/>
    <mergeCell ref="A3:L3"/>
    <mergeCell ref="A4:L4"/>
  </mergeCells>
  <dataValidations count="1">
    <dataValidation allowBlank="1" showInputMessage="1" showErrorMessage="1" promptTitle="NAME" prompt="ENTER NAME IN CAPITAL LETTERS" sqref="B22:B32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5"/>
  <sheetViews>
    <sheetView view="pageBreakPreview" topLeftCell="A16" zoomScale="60" zoomScaleNormal="100" workbookViewId="0">
      <selection activeCell="B31" sqref="B31:F33"/>
    </sheetView>
  </sheetViews>
  <sheetFormatPr defaultRowHeight="24.95" customHeight="1" x14ac:dyDescent="0.35"/>
  <cols>
    <col min="1" max="1" width="29.5703125" style="142" customWidth="1"/>
    <col min="2" max="2" width="29.85546875" style="142" customWidth="1"/>
    <col min="3" max="3" width="18.140625" style="142" customWidth="1"/>
    <col min="4" max="4" width="15.5703125" style="142" customWidth="1"/>
    <col min="5" max="5" width="9.140625" style="142"/>
    <col min="6" max="6" width="51.140625" style="142" customWidth="1"/>
    <col min="7" max="16384" width="9.140625" style="142"/>
  </cols>
  <sheetData>
    <row r="1" spans="1:6" ht="24.95" customHeight="1" x14ac:dyDescent="0.35">
      <c r="A1" s="141"/>
      <c r="B1" s="419" t="s">
        <v>0</v>
      </c>
      <c r="C1" s="419"/>
      <c r="D1" s="419"/>
      <c r="E1" s="419"/>
      <c r="F1" s="419"/>
    </row>
    <row r="2" spans="1:6" ht="24.95" customHeight="1" x14ac:dyDescent="0.35">
      <c r="A2" s="141"/>
      <c r="B2" s="419" t="s">
        <v>1</v>
      </c>
      <c r="C2" s="419"/>
      <c r="D2" s="419"/>
      <c r="E2" s="419"/>
      <c r="F2" s="419"/>
    </row>
    <row r="3" spans="1:6" ht="24.95" customHeight="1" x14ac:dyDescent="0.35">
      <c r="A3" s="141"/>
      <c r="B3" s="419" t="s">
        <v>2</v>
      </c>
      <c r="C3" s="419"/>
      <c r="D3" s="419"/>
      <c r="E3" s="419"/>
      <c r="F3" s="419"/>
    </row>
    <row r="4" spans="1:6" ht="24.95" customHeight="1" x14ac:dyDescent="0.35">
      <c r="A4" s="141"/>
      <c r="B4" s="420" t="s">
        <v>47</v>
      </c>
      <c r="C4" s="420"/>
      <c r="D4" s="420"/>
      <c r="E4" s="420"/>
      <c r="F4" s="420"/>
    </row>
    <row r="5" spans="1:6" ht="24.95" customHeight="1" x14ac:dyDescent="0.35">
      <c r="A5" s="141"/>
      <c r="B5" s="419" t="s">
        <v>449</v>
      </c>
      <c r="C5" s="419"/>
      <c r="D5" s="419"/>
      <c r="E5" s="419"/>
      <c r="F5" s="419"/>
    </row>
    <row r="6" spans="1:6" ht="24.95" customHeight="1" x14ac:dyDescent="0.35">
      <c r="A6" s="419" t="s">
        <v>61</v>
      </c>
      <c r="B6" s="419"/>
      <c r="C6" s="419"/>
      <c r="D6" s="419"/>
      <c r="E6" s="419"/>
      <c r="F6" s="419"/>
    </row>
    <row r="7" spans="1:6" ht="24.95" customHeight="1" x14ac:dyDescent="0.35">
      <c r="A7" s="141" t="s">
        <v>3</v>
      </c>
      <c r="B7" s="434" t="s">
        <v>94</v>
      </c>
      <c r="C7" s="435"/>
      <c r="E7" s="419"/>
      <c r="F7" s="419"/>
    </row>
    <row r="8" spans="1:6" ht="24.95" customHeight="1" x14ac:dyDescent="0.35">
      <c r="A8" s="141" t="s">
        <v>4</v>
      </c>
      <c r="B8" s="434" t="s">
        <v>66</v>
      </c>
      <c r="C8" s="435"/>
      <c r="D8" s="141" t="s">
        <v>48</v>
      </c>
      <c r="E8" s="419">
        <v>1</v>
      </c>
      <c r="F8" s="419"/>
    </row>
    <row r="9" spans="1:6" ht="24.95" customHeight="1" x14ac:dyDescent="0.35">
      <c r="A9" s="141" t="s">
        <v>5</v>
      </c>
      <c r="B9" s="143" t="s">
        <v>97</v>
      </c>
      <c r="C9" s="144"/>
      <c r="D9" s="436"/>
      <c r="E9" s="437"/>
      <c r="F9" s="438"/>
    </row>
    <row r="10" spans="1:6" ht="24.95" customHeight="1" x14ac:dyDescent="0.35">
      <c r="A10" s="141" t="s">
        <v>64</v>
      </c>
      <c r="B10" s="143" t="s">
        <v>96</v>
      </c>
      <c r="C10" s="144"/>
      <c r="D10" s="141" t="s">
        <v>65</v>
      </c>
      <c r="E10" s="145"/>
      <c r="F10" s="145" t="s">
        <v>95</v>
      </c>
    </row>
    <row r="11" spans="1:6" ht="24.95" customHeight="1" x14ac:dyDescent="0.35">
      <c r="A11" s="145" t="s">
        <v>8</v>
      </c>
      <c r="B11" s="145" t="s">
        <v>9</v>
      </c>
      <c r="C11" s="145" t="s">
        <v>49</v>
      </c>
      <c r="D11" s="145" t="s">
        <v>19</v>
      </c>
      <c r="E11" s="428"/>
      <c r="F11" s="429"/>
    </row>
    <row r="12" spans="1:6" ht="24.95" customHeight="1" x14ac:dyDescent="0.35">
      <c r="A12" s="145">
        <v>1</v>
      </c>
      <c r="B12" s="146" t="s">
        <v>11</v>
      </c>
      <c r="C12" s="91">
        <v>5</v>
      </c>
      <c r="D12" s="147" t="str">
        <f>IF(C12&gt;=18,"A1",IF(C12&gt;=16,"A2",IF(C12&gt;=14,"B1",IF(C12&gt;=12,"B2",IF(C12&gt;=10,"C1",IF(C12&gt;=8,"C2",IF(C12&gt;=6.5,"D","E")))))))</f>
        <v>E</v>
      </c>
      <c r="E12" s="430"/>
      <c r="F12" s="431"/>
    </row>
    <row r="13" spans="1:6" ht="24.95" customHeight="1" x14ac:dyDescent="0.35">
      <c r="A13" s="145">
        <v>2</v>
      </c>
      <c r="B13" s="146" t="s">
        <v>12</v>
      </c>
      <c r="C13" s="91">
        <v>4</v>
      </c>
      <c r="D13" s="147" t="str">
        <f t="shared" ref="D13:D17" si="0">IF(C13&gt;=18,"A1",IF(C13&gt;=16,"A2",IF(C13&gt;=14,"B1",IF(C13&gt;=12,"B2",IF(C13&gt;=10,"C1",IF(C13&gt;=8,"C2",IF(C13&gt;=6.5,"D","E")))))))</f>
        <v>E</v>
      </c>
      <c r="E13" s="430"/>
      <c r="F13" s="431"/>
    </row>
    <row r="14" spans="1:6" ht="24.95" customHeight="1" x14ac:dyDescent="0.35">
      <c r="A14" s="145">
        <v>3</v>
      </c>
      <c r="B14" s="146" t="s">
        <v>13</v>
      </c>
      <c r="C14" s="91">
        <v>4</v>
      </c>
      <c r="D14" s="147" t="str">
        <f t="shared" si="0"/>
        <v>E</v>
      </c>
      <c r="E14" s="430"/>
      <c r="F14" s="431"/>
    </row>
    <row r="15" spans="1:6" ht="24.95" customHeight="1" x14ac:dyDescent="0.35">
      <c r="A15" s="145">
        <v>4</v>
      </c>
      <c r="B15" s="146" t="s">
        <v>22</v>
      </c>
      <c r="C15" s="91">
        <v>8.5</v>
      </c>
      <c r="D15" s="147" t="str">
        <f t="shared" si="0"/>
        <v>C2</v>
      </c>
      <c r="E15" s="430"/>
      <c r="F15" s="431"/>
    </row>
    <row r="16" spans="1:6" ht="24.95" customHeight="1" x14ac:dyDescent="0.35">
      <c r="A16" s="145">
        <v>5</v>
      </c>
      <c r="B16" s="146" t="s">
        <v>37</v>
      </c>
      <c r="C16" s="91">
        <v>2.5</v>
      </c>
      <c r="D16" s="147" t="str">
        <f t="shared" si="0"/>
        <v>E</v>
      </c>
      <c r="E16" s="430"/>
      <c r="F16" s="431"/>
    </row>
    <row r="17" spans="1:6" ht="24.95" customHeight="1" x14ac:dyDescent="0.35">
      <c r="A17" s="145">
        <v>6</v>
      </c>
      <c r="B17" s="146" t="s">
        <v>38</v>
      </c>
      <c r="C17" s="91">
        <v>7</v>
      </c>
      <c r="D17" s="147" t="str">
        <f t="shared" si="0"/>
        <v>D</v>
      </c>
      <c r="E17" s="430"/>
      <c r="F17" s="431"/>
    </row>
    <row r="18" spans="1:6" ht="24.95" customHeight="1" x14ac:dyDescent="0.35">
      <c r="A18" s="141"/>
      <c r="B18" s="141"/>
      <c r="C18" s="145"/>
      <c r="D18" s="141"/>
      <c r="E18" s="430"/>
      <c r="F18" s="431"/>
    </row>
    <row r="19" spans="1:6" ht="24.95" customHeight="1" x14ac:dyDescent="0.35">
      <c r="A19" s="141"/>
      <c r="B19" s="145" t="s">
        <v>10</v>
      </c>
      <c r="C19" s="145">
        <f>SUM(C12:C16)</f>
        <v>24</v>
      </c>
      <c r="D19" s="141"/>
      <c r="E19" s="430"/>
      <c r="F19" s="431"/>
    </row>
    <row r="20" spans="1:6" ht="24.95" customHeight="1" x14ac:dyDescent="0.35">
      <c r="A20" s="141"/>
      <c r="B20" s="148" t="s">
        <v>51</v>
      </c>
      <c r="C20" s="149">
        <f>(C19/100*100)</f>
        <v>24</v>
      </c>
      <c r="D20" s="141"/>
      <c r="E20" s="432"/>
      <c r="F20" s="433"/>
    </row>
    <row r="21" spans="1:6" ht="24.95" customHeight="1" x14ac:dyDescent="0.35">
      <c r="A21" s="421" t="s">
        <v>481</v>
      </c>
      <c r="B21" s="421" t="s">
        <v>57</v>
      </c>
      <c r="C21" s="421"/>
      <c r="D21" s="422" t="s">
        <v>50</v>
      </c>
      <c r="E21" s="423"/>
      <c r="F21" s="424"/>
    </row>
    <row r="22" spans="1:6" ht="24.95" customHeight="1" x14ac:dyDescent="0.35">
      <c r="A22" s="421"/>
      <c r="B22" s="421"/>
      <c r="C22" s="421"/>
      <c r="D22" s="425"/>
      <c r="E22" s="426"/>
      <c r="F22" s="427"/>
    </row>
    <row r="24" spans="1:6" ht="24.95" customHeight="1" x14ac:dyDescent="0.35">
      <c r="A24" s="141"/>
      <c r="B24" s="419" t="s">
        <v>0</v>
      </c>
      <c r="C24" s="419"/>
      <c r="D24" s="419"/>
      <c r="E24" s="419"/>
      <c r="F24" s="419"/>
    </row>
    <row r="25" spans="1:6" ht="24.95" customHeight="1" x14ac:dyDescent="0.35">
      <c r="A25" s="141"/>
      <c r="B25" s="419" t="s">
        <v>1</v>
      </c>
      <c r="C25" s="419"/>
      <c r="D25" s="419"/>
      <c r="E25" s="419"/>
      <c r="F25" s="419"/>
    </row>
    <row r="26" spans="1:6" ht="24.95" customHeight="1" x14ac:dyDescent="0.35">
      <c r="A26" s="141"/>
      <c r="B26" s="419" t="s">
        <v>2</v>
      </c>
      <c r="C26" s="419"/>
      <c r="D26" s="419"/>
      <c r="E26" s="419"/>
      <c r="F26" s="419"/>
    </row>
    <row r="27" spans="1:6" ht="24.95" customHeight="1" x14ac:dyDescent="0.35">
      <c r="A27" s="141"/>
      <c r="B27" s="420" t="s">
        <v>47</v>
      </c>
      <c r="C27" s="420"/>
      <c r="D27" s="420"/>
      <c r="E27" s="420"/>
      <c r="F27" s="420"/>
    </row>
    <row r="28" spans="1:6" ht="24.95" customHeight="1" x14ac:dyDescent="0.35">
      <c r="A28" s="141"/>
      <c r="B28" s="419" t="s">
        <v>449</v>
      </c>
      <c r="C28" s="419"/>
      <c r="D28" s="419"/>
      <c r="E28" s="419"/>
      <c r="F28" s="419"/>
    </row>
    <row r="29" spans="1:6" ht="24.95" customHeight="1" x14ac:dyDescent="0.35">
      <c r="A29" s="419" t="s">
        <v>61</v>
      </c>
      <c r="B29" s="419"/>
      <c r="C29" s="419"/>
      <c r="D29" s="419"/>
      <c r="E29" s="419"/>
      <c r="F29" s="419"/>
    </row>
    <row r="30" spans="1:6" ht="24.95" customHeight="1" x14ac:dyDescent="0.35">
      <c r="A30" s="141" t="s">
        <v>3</v>
      </c>
      <c r="B30" s="434" t="s">
        <v>94</v>
      </c>
      <c r="C30" s="435"/>
      <c r="E30" s="419"/>
      <c r="F30" s="419"/>
    </row>
    <row r="31" spans="1:6" ht="24.95" customHeight="1" x14ac:dyDescent="0.35">
      <c r="A31" s="141" t="s">
        <v>4</v>
      </c>
      <c r="B31" s="434" t="s">
        <v>67</v>
      </c>
      <c r="C31" s="435"/>
      <c r="D31" s="141" t="s">
        <v>48</v>
      </c>
      <c r="E31" s="419">
        <v>2</v>
      </c>
      <c r="F31" s="419"/>
    </row>
    <row r="32" spans="1:6" ht="24.95" customHeight="1" x14ac:dyDescent="0.35">
      <c r="A32" s="141" t="s">
        <v>5</v>
      </c>
      <c r="B32" s="143" t="s">
        <v>100</v>
      </c>
      <c r="C32" s="144"/>
      <c r="D32" s="436"/>
      <c r="E32" s="437"/>
      <c r="F32" s="438"/>
    </row>
    <row r="33" spans="1:6" ht="24.95" customHeight="1" x14ac:dyDescent="0.35">
      <c r="A33" s="141" t="s">
        <v>64</v>
      </c>
      <c r="B33" s="143" t="s">
        <v>99</v>
      </c>
      <c r="C33" s="144"/>
      <c r="D33" s="141" t="s">
        <v>65</v>
      </c>
      <c r="E33" s="145"/>
      <c r="F33" s="145" t="s">
        <v>98</v>
      </c>
    </row>
    <row r="34" spans="1:6" ht="24.95" customHeight="1" x14ac:dyDescent="0.35">
      <c r="A34" s="145" t="s">
        <v>8</v>
      </c>
      <c r="B34" s="145" t="s">
        <v>9</v>
      </c>
      <c r="C34" s="145" t="s">
        <v>49</v>
      </c>
      <c r="D34" s="145" t="s">
        <v>19</v>
      </c>
      <c r="E34" s="428"/>
      <c r="F34" s="429"/>
    </row>
    <row r="35" spans="1:6" ht="24.95" customHeight="1" x14ac:dyDescent="0.35">
      <c r="A35" s="145">
        <v>1</v>
      </c>
      <c r="B35" s="146" t="s">
        <v>11</v>
      </c>
      <c r="C35" s="91">
        <v>5</v>
      </c>
      <c r="D35" s="147" t="str">
        <f>IF(C35&gt;=18,"A1",IF(C35&gt;=16,"A2",IF(C35&gt;=14,"B1",IF(C35&gt;=12,"B2",IF(C35&gt;=10,"C1",IF(C35&gt;=8,"C2",IF(C35&gt;=6.5,"D","E")))))))</f>
        <v>E</v>
      </c>
      <c r="E35" s="430"/>
      <c r="F35" s="431"/>
    </row>
    <row r="36" spans="1:6" ht="24.95" customHeight="1" x14ac:dyDescent="0.35">
      <c r="A36" s="145">
        <v>2</v>
      </c>
      <c r="B36" s="146" t="s">
        <v>12</v>
      </c>
      <c r="C36" s="91">
        <v>6.5</v>
      </c>
      <c r="D36" s="147" t="str">
        <f t="shared" ref="D36:D40" si="1">IF(C36&gt;=18,"A1",IF(C36&gt;=16,"A2",IF(C36&gt;=14,"B1",IF(C36&gt;=12,"B2",IF(C36&gt;=10,"C1",IF(C36&gt;=8,"C2",IF(C36&gt;=6.5,"D","E")))))))</f>
        <v>D</v>
      </c>
      <c r="E36" s="430"/>
      <c r="F36" s="431"/>
    </row>
    <row r="37" spans="1:6" ht="24.95" customHeight="1" x14ac:dyDescent="0.35">
      <c r="A37" s="145">
        <v>3</v>
      </c>
      <c r="B37" s="146" t="s">
        <v>13</v>
      </c>
      <c r="C37" s="91">
        <v>3.5</v>
      </c>
      <c r="D37" s="147" t="str">
        <f t="shared" si="1"/>
        <v>E</v>
      </c>
      <c r="E37" s="430"/>
      <c r="F37" s="431"/>
    </row>
    <row r="38" spans="1:6" ht="24.95" customHeight="1" x14ac:dyDescent="0.35">
      <c r="A38" s="145">
        <v>4</v>
      </c>
      <c r="B38" s="146" t="s">
        <v>22</v>
      </c>
      <c r="C38" s="150">
        <v>2</v>
      </c>
      <c r="D38" s="147" t="str">
        <f t="shared" si="1"/>
        <v>E</v>
      </c>
      <c r="E38" s="430"/>
      <c r="F38" s="431"/>
    </row>
    <row r="39" spans="1:6" ht="24.95" customHeight="1" x14ac:dyDescent="0.35">
      <c r="A39" s="145">
        <v>5</v>
      </c>
      <c r="B39" s="146" t="s">
        <v>37</v>
      </c>
      <c r="C39" s="91">
        <v>4.5</v>
      </c>
      <c r="D39" s="147" t="str">
        <f t="shared" si="1"/>
        <v>E</v>
      </c>
      <c r="E39" s="430"/>
      <c r="F39" s="431"/>
    </row>
    <row r="40" spans="1:6" ht="24.95" customHeight="1" x14ac:dyDescent="0.35">
      <c r="A40" s="145">
        <v>6</v>
      </c>
      <c r="B40" s="146" t="s">
        <v>38</v>
      </c>
      <c r="C40" s="91">
        <v>8.5</v>
      </c>
      <c r="D40" s="147" t="str">
        <f t="shared" si="1"/>
        <v>C2</v>
      </c>
      <c r="E40" s="430"/>
      <c r="F40" s="431"/>
    </row>
    <row r="41" spans="1:6" ht="24.95" customHeight="1" x14ac:dyDescent="0.35">
      <c r="A41" s="141"/>
      <c r="B41" s="141"/>
      <c r="C41" s="145"/>
      <c r="D41" s="141"/>
      <c r="E41" s="430"/>
      <c r="F41" s="431"/>
    </row>
    <row r="42" spans="1:6" ht="24.95" customHeight="1" x14ac:dyDescent="0.35">
      <c r="A42" s="141"/>
      <c r="B42" s="145" t="s">
        <v>10</v>
      </c>
      <c r="C42" s="145">
        <f>SUM(C35:C39)</f>
        <v>21.5</v>
      </c>
      <c r="D42" s="141"/>
      <c r="E42" s="430"/>
      <c r="F42" s="431"/>
    </row>
    <row r="43" spans="1:6" ht="24.95" customHeight="1" x14ac:dyDescent="0.35">
      <c r="A43" s="141"/>
      <c r="B43" s="148" t="s">
        <v>51</v>
      </c>
      <c r="C43" s="149">
        <f>(C42/100*100)</f>
        <v>21.5</v>
      </c>
      <c r="D43" s="141"/>
      <c r="E43" s="432"/>
      <c r="F43" s="433"/>
    </row>
    <row r="44" spans="1:6" ht="24.95" customHeight="1" x14ac:dyDescent="0.35">
      <c r="A44" s="421" t="s">
        <v>481</v>
      </c>
      <c r="B44" s="421" t="s">
        <v>57</v>
      </c>
      <c r="C44" s="421"/>
      <c r="D44" s="422" t="s">
        <v>50</v>
      </c>
      <c r="E44" s="423"/>
      <c r="F44" s="424"/>
    </row>
    <row r="45" spans="1:6" ht="24.95" customHeight="1" x14ac:dyDescent="0.35">
      <c r="A45" s="421"/>
      <c r="B45" s="421"/>
      <c r="C45" s="421"/>
      <c r="D45" s="425"/>
      <c r="E45" s="426"/>
      <c r="F45" s="427"/>
    </row>
    <row r="48" spans="1:6" ht="24.95" customHeight="1" x14ac:dyDescent="0.35">
      <c r="A48" s="141"/>
      <c r="B48" s="419" t="s">
        <v>0</v>
      </c>
      <c r="C48" s="419"/>
      <c r="D48" s="419"/>
      <c r="E48" s="419"/>
      <c r="F48" s="419"/>
    </row>
    <row r="49" spans="1:6" ht="24.95" customHeight="1" x14ac:dyDescent="0.35">
      <c r="A49" s="141"/>
      <c r="B49" s="419" t="s">
        <v>1</v>
      </c>
      <c r="C49" s="419"/>
      <c r="D49" s="419"/>
      <c r="E49" s="419"/>
      <c r="F49" s="419"/>
    </row>
    <row r="50" spans="1:6" ht="24.95" customHeight="1" x14ac:dyDescent="0.35">
      <c r="A50" s="141"/>
      <c r="B50" s="419" t="s">
        <v>2</v>
      </c>
      <c r="C50" s="419"/>
      <c r="D50" s="419"/>
      <c r="E50" s="419"/>
      <c r="F50" s="419"/>
    </row>
    <row r="51" spans="1:6" ht="24.95" customHeight="1" x14ac:dyDescent="0.35">
      <c r="A51" s="141"/>
      <c r="B51" s="420" t="s">
        <v>47</v>
      </c>
      <c r="C51" s="420"/>
      <c r="D51" s="420"/>
      <c r="E51" s="420"/>
      <c r="F51" s="420"/>
    </row>
    <row r="52" spans="1:6" ht="24.95" customHeight="1" x14ac:dyDescent="0.35">
      <c r="A52" s="141"/>
      <c r="B52" s="419" t="s">
        <v>449</v>
      </c>
      <c r="C52" s="419"/>
      <c r="D52" s="419"/>
      <c r="E52" s="419"/>
      <c r="F52" s="419"/>
    </row>
    <row r="53" spans="1:6" ht="24.95" customHeight="1" x14ac:dyDescent="0.35">
      <c r="A53" s="419" t="s">
        <v>61</v>
      </c>
      <c r="B53" s="419"/>
      <c r="C53" s="419"/>
      <c r="D53" s="419"/>
      <c r="E53" s="419"/>
      <c r="F53" s="419"/>
    </row>
    <row r="54" spans="1:6" ht="24.95" customHeight="1" x14ac:dyDescent="0.35">
      <c r="A54" s="141" t="s">
        <v>3</v>
      </c>
      <c r="B54" s="434" t="s">
        <v>94</v>
      </c>
      <c r="C54" s="435"/>
      <c r="E54" s="419"/>
      <c r="F54" s="419"/>
    </row>
    <row r="55" spans="1:6" ht="24.95" customHeight="1" x14ac:dyDescent="0.35">
      <c r="A55" s="141" t="s">
        <v>4</v>
      </c>
      <c r="B55" s="434" t="s">
        <v>68</v>
      </c>
      <c r="C55" s="435"/>
      <c r="D55" s="141" t="s">
        <v>48</v>
      </c>
      <c r="E55" s="419">
        <v>3</v>
      </c>
      <c r="F55" s="419"/>
    </row>
    <row r="56" spans="1:6" ht="24.95" customHeight="1" x14ac:dyDescent="0.35">
      <c r="A56" s="141" t="s">
        <v>5</v>
      </c>
      <c r="B56" s="143" t="s">
        <v>103</v>
      </c>
      <c r="C56" s="144"/>
      <c r="D56" s="436"/>
      <c r="E56" s="437"/>
      <c r="F56" s="438"/>
    </row>
    <row r="57" spans="1:6" ht="24.95" customHeight="1" x14ac:dyDescent="0.35">
      <c r="A57" s="141" t="s">
        <v>64</v>
      </c>
      <c r="B57" s="143" t="s">
        <v>102</v>
      </c>
      <c r="C57" s="144"/>
      <c r="D57" s="141" t="s">
        <v>65</v>
      </c>
      <c r="E57" s="145"/>
      <c r="F57" s="145" t="s">
        <v>101</v>
      </c>
    </row>
    <row r="58" spans="1:6" ht="24.95" customHeight="1" x14ac:dyDescent="0.35">
      <c r="A58" s="145" t="s">
        <v>8</v>
      </c>
      <c r="B58" s="145" t="s">
        <v>9</v>
      </c>
      <c r="C58" s="145" t="s">
        <v>49</v>
      </c>
      <c r="D58" s="145" t="s">
        <v>19</v>
      </c>
      <c r="E58" s="428"/>
      <c r="F58" s="429"/>
    </row>
    <row r="59" spans="1:6" ht="24.95" customHeight="1" x14ac:dyDescent="0.35">
      <c r="A59" s="145">
        <v>1</v>
      </c>
      <c r="B59" s="146" t="s">
        <v>11</v>
      </c>
      <c r="C59" s="91">
        <v>9</v>
      </c>
      <c r="D59" s="147" t="str">
        <f>IF(C59&gt;=18,"A1",IF(C59&gt;=16,"A2",IF(C59&gt;=14,"B1",IF(C59&gt;=12,"B2",IF(C59&gt;=10,"C1",IF(C59&gt;=8,"C2",IF(C59&gt;=6.5,"D","E")))))))</f>
        <v>C2</v>
      </c>
      <c r="E59" s="430"/>
      <c r="F59" s="431"/>
    </row>
    <row r="60" spans="1:6" ht="24.95" customHeight="1" x14ac:dyDescent="0.35">
      <c r="A60" s="145">
        <v>2</v>
      </c>
      <c r="B60" s="146" t="s">
        <v>12</v>
      </c>
      <c r="C60" s="91">
        <v>7</v>
      </c>
      <c r="D60" s="147" t="str">
        <f t="shared" ref="D60:D64" si="2">IF(C60&gt;=18,"A1",IF(C60&gt;=16,"A2",IF(C60&gt;=14,"B1",IF(C60&gt;=12,"B2",IF(C60&gt;=10,"C1",IF(C60&gt;=8,"C2",IF(C60&gt;=6.5,"D","E")))))))</f>
        <v>D</v>
      </c>
      <c r="E60" s="430"/>
      <c r="F60" s="431"/>
    </row>
    <row r="61" spans="1:6" ht="24.95" customHeight="1" x14ac:dyDescent="0.35">
      <c r="A61" s="145">
        <v>3</v>
      </c>
      <c r="B61" s="146" t="s">
        <v>13</v>
      </c>
      <c r="C61" s="91">
        <v>8.5</v>
      </c>
      <c r="D61" s="147" t="str">
        <f t="shared" si="2"/>
        <v>C2</v>
      </c>
      <c r="E61" s="430"/>
      <c r="F61" s="431"/>
    </row>
    <row r="62" spans="1:6" ht="24.95" customHeight="1" x14ac:dyDescent="0.35">
      <c r="A62" s="145">
        <v>4</v>
      </c>
      <c r="B62" s="146" t="s">
        <v>22</v>
      </c>
      <c r="C62" s="91">
        <v>13</v>
      </c>
      <c r="D62" s="147" t="str">
        <f t="shared" si="2"/>
        <v>B2</v>
      </c>
      <c r="E62" s="430"/>
      <c r="F62" s="431"/>
    </row>
    <row r="63" spans="1:6" ht="24.95" customHeight="1" x14ac:dyDescent="0.35">
      <c r="A63" s="145">
        <v>5</v>
      </c>
      <c r="B63" s="146" t="s">
        <v>37</v>
      </c>
      <c r="C63" s="91">
        <v>11.5</v>
      </c>
      <c r="D63" s="147" t="str">
        <f t="shared" si="2"/>
        <v>C1</v>
      </c>
      <c r="E63" s="430"/>
      <c r="F63" s="431"/>
    </row>
    <row r="64" spans="1:6" ht="24.95" customHeight="1" x14ac:dyDescent="0.35">
      <c r="A64" s="145">
        <v>6</v>
      </c>
      <c r="B64" s="146" t="s">
        <v>38</v>
      </c>
      <c r="C64" s="91">
        <v>10</v>
      </c>
      <c r="D64" s="147" t="str">
        <f t="shared" si="2"/>
        <v>C1</v>
      </c>
      <c r="E64" s="430"/>
      <c r="F64" s="431"/>
    </row>
    <row r="65" spans="1:6" ht="24.95" customHeight="1" x14ac:dyDescent="0.35">
      <c r="A65" s="141"/>
      <c r="B65" s="141"/>
      <c r="C65" s="145"/>
      <c r="D65" s="141"/>
      <c r="E65" s="430"/>
      <c r="F65" s="431"/>
    </row>
    <row r="66" spans="1:6" ht="24.95" customHeight="1" x14ac:dyDescent="0.35">
      <c r="A66" s="141"/>
      <c r="B66" s="145" t="s">
        <v>10</v>
      </c>
      <c r="C66" s="145">
        <f>SUM(C59:C63)</f>
        <v>49</v>
      </c>
      <c r="D66" s="141"/>
      <c r="E66" s="430"/>
      <c r="F66" s="431"/>
    </row>
    <row r="67" spans="1:6" ht="24.95" customHeight="1" x14ac:dyDescent="0.35">
      <c r="A67" s="141"/>
      <c r="B67" s="148" t="s">
        <v>51</v>
      </c>
      <c r="C67" s="149">
        <f>(C66/100*100)</f>
        <v>49</v>
      </c>
      <c r="D67" s="141"/>
      <c r="E67" s="432"/>
      <c r="F67" s="433"/>
    </row>
    <row r="68" spans="1:6" ht="24.95" customHeight="1" x14ac:dyDescent="0.35">
      <c r="A68" s="421" t="s">
        <v>481</v>
      </c>
      <c r="B68" s="421" t="s">
        <v>57</v>
      </c>
      <c r="C68" s="421"/>
      <c r="D68" s="422" t="s">
        <v>50</v>
      </c>
      <c r="E68" s="423"/>
      <c r="F68" s="424"/>
    </row>
    <row r="69" spans="1:6" ht="24.95" customHeight="1" x14ac:dyDescent="0.35">
      <c r="A69" s="421"/>
      <c r="B69" s="421"/>
      <c r="C69" s="421"/>
      <c r="D69" s="425"/>
      <c r="E69" s="426"/>
      <c r="F69" s="427"/>
    </row>
    <row r="72" spans="1:6" ht="24.95" customHeight="1" x14ac:dyDescent="0.35">
      <c r="A72" s="141"/>
      <c r="B72" s="419" t="s">
        <v>0</v>
      </c>
      <c r="C72" s="419"/>
      <c r="D72" s="419"/>
      <c r="E72" s="419"/>
      <c r="F72" s="419"/>
    </row>
    <row r="73" spans="1:6" ht="24.95" customHeight="1" x14ac:dyDescent="0.35">
      <c r="A73" s="141"/>
      <c r="B73" s="419" t="s">
        <v>1</v>
      </c>
      <c r="C73" s="419"/>
      <c r="D73" s="419"/>
      <c r="E73" s="419"/>
      <c r="F73" s="419"/>
    </row>
    <row r="74" spans="1:6" ht="24.95" customHeight="1" x14ac:dyDescent="0.35">
      <c r="A74" s="141"/>
      <c r="B74" s="419" t="s">
        <v>2</v>
      </c>
      <c r="C74" s="419"/>
      <c r="D74" s="419"/>
      <c r="E74" s="419"/>
      <c r="F74" s="419"/>
    </row>
    <row r="75" spans="1:6" ht="24.95" customHeight="1" x14ac:dyDescent="0.35">
      <c r="A75" s="141"/>
      <c r="B75" s="420" t="s">
        <v>47</v>
      </c>
      <c r="C75" s="420"/>
      <c r="D75" s="420"/>
      <c r="E75" s="420"/>
      <c r="F75" s="420"/>
    </row>
    <row r="76" spans="1:6" ht="24.95" customHeight="1" x14ac:dyDescent="0.35">
      <c r="A76" s="141"/>
      <c r="B76" s="419" t="s">
        <v>449</v>
      </c>
      <c r="C76" s="419"/>
      <c r="D76" s="419"/>
      <c r="E76" s="419"/>
      <c r="F76" s="419"/>
    </row>
    <row r="77" spans="1:6" ht="24.95" customHeight="1" x14ac:dyDescent="0.35">
      <c r="A77" s="419" t="s">
        <v>61</v>
      </c>
      <c r="B77" s="419"/>
      <c r="C77" s="419"/>
      <c r="D77" s="419"/>
      <c r="E77" s="419"/>
      <c r="F77" s="419"/>
    </row>
    <row r="78" spans="1:6" ht="24.95" customHeight="1" x14ac:dyDescent="0.35">
      <c r="A78" s="141" t="s">
        <v>3</v>
      </c>
      <c r="B78" s="434" t="s">
        <v>94</v>
      </c>
      <c r="C78" s="435"/>
      <c r="E78" s="419"/>
      <c r="F78" s="419"/>
    </row>
    <row r="79" spans="1:6" ht="24.95" customHeight="1" x14ac:dyDescent="0.35">
      <c r="A79" s="141" t="s">
        <v>4</v>
      </c>
      <c r="B79" s="434" t="s">
        <v>69</v>
      </c>
      <c r="C79" s="435"/>
      <c r="D79" s="141" t="s">
        <v>48</v>
      </c>
      <c r="E79" s="419">
        <v>4</v>
      </c>
      <c r="F79" s="419"/>
    </row>
    <row r="80" spans="1:6" ht="24.95" customHeight="1" x14ac:dyDescent="0.35">
      <c r="A80" s="141" t="s">
        <v>5</v>
      </c>
      <c r="B80" s="143" t="s">
        <v>104</v>
      </c>
      <c r="C80" s="144"/>
      <c r="D80" s="436"/>
      <c r="E80" s="437"/>
      <c r="F80" s="438"/>
    </row>
    <row r="81" spans="1:6" ht="24.95" customHeight="1" x14ac:dyDescent="0.35">
      <c r="A81" s="141" t="s">
        <v>64</v>
      </c>
      <c r="B81" s="143" t="s">
        <v>105</v>
      </c>
      <c r="C81" s="144"/>
      <c r="D81" s="141" t="s">
        <v>65</v>
      </c>
      <c r="E81" s="145"/>
      <c r="F81" s="145" t="s">
        <v>106</v>
      </c>
    </row>
    <row r="82" spans="1:6" ht="24.95" customHeight="1" x14ac:dyDescent="0.35">
      <c r="A82" s="145" t="s">
        <v>8</v>
      </c>
      <c r="B82" s="145" t="s">
        <v>9</v>
      </c>
      <c r="C82" s="145" t="s">
        <v>49</v>
      </c>
      <c r="D82" s="145" t="s">
        <v>19</v>
      </c>
      <c r="E82" s="428"/>
      <c r="F82" s="429"/>
    </row>
    <row r="83" spans="1:6" ht="24.95" customHeight="1" x14ac:dyDescent="0.35">
      <c r="A83" s="145">
        <v>1</v>
      </c>
      <c r="B83" s="146" t="s">
        <v>11</v>
      </c>
      <c r="C83" s="91">
        <v>6.5</v>
      </c>
      <c r="D83" s="147" t="str">
        <f>IF(C83&gt;=18,"A1",IF(C83&gt;=16,"A2",IF(C83&gt;=14,"B1",IF(C83&gt;=12,"B2",IF(C83&gt;=10,"C1",IF(C83&gt;=8,"C2",IF(C83&gt;=6.5,"D","E")))))))</f>
        <v>D</v>
      </c>
      <c r="E83" s="430"/>
      <c r="F83" s="431"/>
    </row>
    <row r="84" spans="1:6" ht="24.95" customHeight="1" x14ac:dyDescent="0.35">
      <c r="A84" s="145">
        <v>2</v>
      </c>
      <c r="B84" s="146" t="s">
        <v>12</v>
      </c>
      <c r="C84" s="91">
        <v>6.5</v>
      </c>
      <c r="D84" s="147" t="str">
        <f t="shared" ref="D84:D88" si="3">IF(C84&gt;=18,"A1",IF(C84&gt;=16,"A2",IF(C84&gt;=14,"B1",IF(C84&gt;=12,"B2",IF(C84&gt;=10,"C1",IF(C84&gt;=8,"C2",IF(C84&gt;=6.5,"D","E")))))))</f>
        <v>D</v>
      </c>
      <c r="E84" s="430"/>
      <c r="F84" s="431"/>
    </row>
    <row r="85" spans="1:6" ht="24.95" customHeight="1" x14ac:dyDescent="0.35">
      <c r="A85" s="145">
        <v>3</v>
      </c>
      <c r="B85" s="146" t="s">
        <v>13</v>
      </c>
      <c r="C85" s="91">
        <v>8.5</v>
      </c>
      <c r="D85" s="147" t="str">
        <f t="shared" si="3"/>
        <v>C2</v>
      </c>
      <c r="E85" s="430"/>
      <c r="F85" s="431"/>
    </row>
    <row r="86" spans="1:6" ht="24.95" customHeight="1" x14ac:dyDescent="0.35">
      <c r="A86" s="145">
        <v>4</v>
      </c>
      <c r="B86" s="146" t="s">
        <v>22</v>
      </c>
      <c r="C86" s="91">
        <v>7.5</v>
      </c>
      <c r="D86" s="147" t="str">
        <f t="shared" si="3"/>
        <v>D</v>
      </c>
      <c r="E86" s="430"/>
      <c r="F86" s="431"/>
    </row>
    <row r="87" spans="1:6" ht="24.95" customHeight="1" x14ac:dyDescent="0.35">
      <c r="A87" s="145">
        <v>5</v>
      </c>
      <c r="B87" s="146" t="s">
        <v>37</v>
      </c>
      <c r="C87" s="91">
        <v>4.5</v>
      </c>
      <c r="D87" s="147" t="str">
        <f t="shared" si="3"/>
        <v>E</v>
      </c>
      <c r="E87" s="430"/>
      <c r="F87" s="431"/>
    </row>
    <row r="88" spans="1:6" ht="24.95" customHeight="1" x14ac:dyDescent="0.35">
      <c r="A88" s="145">
        <v>6</v>
      </c>
      <c r="B88" s="146" t="s">
        <v>38</v>
      </c>
      <c r="C88" s="91">
        <v>10.5</v>
      </c>
      <c r="D88" s="147" t="str">
        <f t="shared" si="3"/>
        <v>C1</v>
      </c>
      <c r="E88" s="430"/>
      <c r="F88" s="431"/>
    </row>
    <row r="89" spans="1:6" ht="24.95" customHeight="1" x14ac:dyDescent="0.35">
      <c r="A89" s="141"/>
      <c r="B89" s="141"/>
      <c r="C89" s="145"/>
      <c r="D89" s="141"/>
      <c r="E89" s="430"/>
      <c r="F89" s="431"/>
    </row>
    <row r="90" spans="1:6" ht="24.95" customHeight="1" x14ac:dyDescent="0.35">
      <c r="A90" s="141"/>
      <c r="B90" s="145" t="s">
        <v>10</v>
      </c>
      <c r="C90" s="145">
        <f>SUM(C83:C87)</f>
        <v>33.5</v>
      </c>
      <c r="D90" s="141"/>
      <c r="E90" s="430"/>
      <c r="F90" s="431"/>
    </row>
    <row r="91" spans="1:6" ht="24.95" customHeight="1" x14ac:dyDescent="0.35">
      <c r="A91" s="141"/>
      <c r="B91" s="148" t="s">
        <v>51</v>
      </c>
      <c r="C91" s="149">
        <f>(C90/100*100)</f>
        <v>33.5</v>
      </c>
      <c r="D91" s="141"/>
      <c r="E91" s="432"/>
      <c r="F91" s="433"/>
    </row>
    <row r="92" spans="1:6" ht="24.95" customHeight="1" x14ac:dyDescent="0.35">
      <c r="A92" s="421" t="s">
        <v>481</v>
      </c>
      <c r="B92" s="421" t="s">
        <v>57</v>
      </c>
      <c r="C92" s="421"/>
      <c r="D92" s="422" t="s">
        <v>50</v>
      </c>
      <c r="E92" s="423"/>
      <c r="F92" s="424"/>
    </row>
    <row r="93" spans="1:6" ht="24.95" customHeight="1" x14ac:dyDescent="0.35">
      <c r="A93" s="421"/>
      <c r="B93" s="421"/>
      <c r="C93" s="421"/>
      <c r="D93" s="425"/>
      <c r="E93" s="426"/>
      <c r="F93" s="427"/>
    </row>
    <row r="95" spans="1:6" ht="24.95" customHeight="1" x14ac:dyDescent="0.35">
      <c r="A95" s="141"/>
      <c r="B95" s="419" t="s">
        <v>0</v>
      </c>
      <c r="C95" s="419"/>
      <c r="D95" s="419"/>
      <c r="E95" s="419"/>
      <c r="F95" s="419"/>
    </row>
    <row r="96" spans="1:6" ht="24.95" customHeight="1" x14ac:dyDescent="0.35">
      <c r="A96" s="141"/>
      <c r="B96" s="419" t="s">
        <v>1</v>
      </c>
      <c r="C96" s="419"/>
      <c r="D96" s="419"/>
      <c r="E96" s="419"/>
      <c r="F96" s="419"/>
    </row>
    <row r="97" spans="1:6" ht="24.95" customHeight="1" x14ac:dyDescent="0.35">
      <c r="A97" s="141"/>
      <c r="B97" s="419" t="s">
        <v>2</v>
      </c>
      <c r="C97" s="419"/>
      <c r="D97" s="419"/>
      <c r="E97" s="419"/>
      <c r="F97" s="419"/>
    </row>
    <row r="98" spans="1:6" ht="24.95" customHeight="1" x14ac:dyDescent="0.35">
      <c r="A98" s="141"/>
      <c r="B98" s="420" t="s">
        <v>47</v>
      </c>
      <c r="C98" s="420"/>
      <c r="D98" s="420"/>
      <c r="E98" s="420"/>
      <c r="F98" s="420"/>
    </row>
    <row r="99" spans="1:6" ht="24.95" customHeight="1" x14ac:dyDescent="0.35">
      <c r="A99" s="141"/>
      <c r="B99" s="419" t="s">
        <v>449</v>
      </c>
      <c r="C99" s="419"/>
      <c r="D99" s="419"/>
      <c r="E99" s="419"/>
      <c r="F99" s="419"/>
    </row>
    <row r="100" spans="1:6" ht="24.95" customHeight="1" x14ac:dyDescent="0.35">
      <c r="A100" s="419" t="s">
        <v>61</v>
      </c>
      <c r="B100" s="419"/>
      <c r="C100" s="419"/>
      <c r="D100" s="419"/>
      <c r="E100" s="419"/>
      <c r="F100" s="419"/>
    </row>
    <row r="101" spans="1:6" ht="24.95" customHeight="1" x14ac:dyDescent="0.35">
      <c r="A101" s="141" t="s">
        <v>3</v>
      </c>
      <c r="B101" s="434" t="s">
        <v>94</v>
      </c>
      <c r="C101" s="435"/>
      <c r="E101" s="419"/>
      <c r="F101" s="419"/>
    </row>
    <row r="102" spans="1:6" ht="24.95" customHeight="1" x14ac:dyDescent="0.35">
      <c r="A102" s="141" t="s">
        <v>4</v>
      </c>
      <c r="B102" s="434" t="s">
        <v>70</v>
      </c>
      <c r="C102" s="435"/>
      <c r="D102" s="141" t="s">
        <v>48</v>
      </c>
      <c r="E102" s="419">
        <v>5</v>
      </c>
      <c r="F102" s="419"/>
    </row>
    <row r="103" spans="1:6" ht="24.95" customHeight="1" x14ac:dyDescent="0.35">
      <c r="A103" s="141" t="s">
        <v>5</v>
      </c>
      <c r="B103" s="143" t="s">
        <v>107</v>
      </c>
      <c r="C103" s="144"/>
      <c r="D103" s="436"/>
      <c r="E103" s="437"/>
      <c r="F103" s="438"/>
    </row>
    <row r="104" spans="1:6" ht="24.95" customHeight="1" x14ac:dyDescent="0.35">
      <c r="A104" s="141" t="s">
        <v>64</v>
      </c>
      <c r="B104" s="143" t="s">
        <v>108</v>
      </c>
      <c r="C104" s="144"/>
      <c r="D104" s="141" t="s">
        <v>65</v>
      </c>
      <c r="E104" s="145"/>
      <c r="F104" s="145" t="s">
        <v>109</v>
      </c>
    </row>
    <row r="105" spans="1:6" ht="24.95" customHeight="1" x14ac:dyDescent="0.35">
      <c r="A105" s="145" t="s">
        <v>8</v>
      </c>
      <c r="B105" s="145" t="s">
        <v>9</v>
      </c>
      <c r="C105" s="145" t="s">
        <v>49</v>
      </c>
      <c r="D105" s="145" t="s">
        <v>19</v>
      </c>
      <c r="E105" s="428"/>
      <c r="F105" s="429"/>
    </row>
    <row r="106" spans="1:6" ht="24.95" customHeight="1" x14ac:dyDescent="0.35">
      <c r="A106" s="145">
        <v>1</v>
      </c>
      <c r="B106" s="146" t="s">
        <v>11</v>
      </c>
      <c r="C106" s="91">
        <v>5</v>
      </c>
      <c r="D106" s="147" t="str">
        <f>IF(C106&gt;=18,"A1",IF(C106&gt;=16,"A2",IF(C106&gt;=14,"B1",IF(C106&gt;=12,"B2",IF(C106&gt;=10,"C1",IF(C106&gt;=8,"C2",IF(C106&gt;=6.5,"D","E")))))))</f>
        <v>E</v>
      </c>
      <c r="E106" s="430"/>
      <c r="F106" s="431"/>
    </row>
    <row r="107" spans="1:6" ht="24.95" customHeight="1" x14ac:dyDescent="0.35">
      <c r="A107" s="145">
        <v>2</v>
      </c>
      <c r="B107" s="146" t="s">
        <v>12</v>
      </c>
      <c r="C107" s="91">
        <v>7.5</v>
      </c>
      <c r="D107" s="147" t="str">
        <f t="shared" ref="D107:D111" si="4">IF(C107&gt;=18,"A1",IF(C107&gt;=16,"A2",IF(C107&gt;=14,"B1",IF(C107&gt;=12,"B2",IF(C107&gt;=10,"C1",IF(C107&gt;=8,"C2",IF(C107&gt;=6.5,"D","E")))))))</f>
        <v>D</v>
      </c>
      <c r="E107" s="430"/>
      <c r="F107" s="431"/>
    </row>
    <row r="108" spans="1:6" ht="24.95" customHeight="1" x14ac:dyDescent="0.35">
      <c r="A108" s="145">
        <v>3</v>
      </c>
      <c r="B108" s="146" t="s">
        <v>13</v>
      </c>
      <c r="C108" s="91">
        <v>4</v>
      </c>
      <c r="D108" s="147" t="str">
        <f t="shared" si="4"/>
        <v>E</v>
      </c>
      <c r="E108" s="430"/>
      <c r="F108" s="431"/>
    </row>
    <row r="109" spans="1:6" ht="24.95" customHeight="1" x14ac:dyDescent="0.35">
      <c r="A109" s="145">
        <v>4</v>
      </c>
      <c r="B109" s="146" t="s">
        <v>22</v>
      </c>
      <c r="C109" s="91">
        <v>12.5</v>
      </c>
      <c r="D109" s="147" t="str">
        <f t="shared" si="4"/>
        <v>B2</v>
      </c>
      <c r="E109" s="430"/>
      <c r="F109" s="431"/>
    </row>
    <row r="110" spans="1:6" ht="24.95" customHeight="1" x14ac:dyDescent="0.35">
      <c r="A110" s="145">
        <v>5</v>
      </c>
      <c r="B110" s="146" t="s">
        <v>37</v>
      </c>
      <c r="C110" s="91">
        <v>9</v>
      </c>
      <c r="D110" s="147" t="str">
        <f t="shared" si="4"/>
        <v>C2</v>
      </c>
      <c r="E110" s="430"/>
      <c r="F110" s="431"/>
    </row>
    <row r="111" spans="1:6" ht="24.95" customHeight="1" x14ac:dyDescent="0.35">
      <c r="A111" s="145">
        <v>6</v>
      </c>
      <c r="B111" s="146" t="s">
        <v>38</v>
      </c>
      <c r="C111" s="97">
        <v>7</v>
      </c>
      <c r="D111" s="147" t="str">
        <f t="shared" si="4"/>
        <v>D</v>
      </c>
      <c r="E111" s="430"/>
      <c r="F111" s="431"/>
    </row>
    <row r="112" spans="1:6" ht="24.95" customHeight="1" x14ac:dyDescent="0.35">
      <c r="A112" s="141"/>
      <c r="B112" s="141"/>
      <c r="C112" s="145"/>
      <c r="D112" s="141"/>
      <c r="E112" s="430"/>
      <c r="F112" s="431"/>
    </row>
    <row r="113" spans="1:6" ht="24.95" customHeight="1" x14ac:dyDescent="0.35">
      <c r="A113" s="141"/>
      <c r="B113" s="145" t="s">
        <v>10</v>
      </c>
      <c r="C113" s="145">
        <f>SUM(C106:C110)</f>
        <v>38</v>
      </c>
      <c r="D113" s="141"/>
      <c r="E113" s="430"/>
      <c r="F113" s="431"/>
    </row>
    <row r="114" spans="1:6" ht="24.95" customHeight="1" x14ac:dyDescent="0.35">
      <c r="A114" s="141"/>
      <c r="B114" s="148" t="s">
        <v>51</v>
      </c>
      <c r="C114" s="149">
        <f>(C113/100*100)</f>
        <v>38</v>
      </c>
      <c r="D114" s="141"/>
      <c r="E114" s="432"/>
      <c r="F114" s="433"/>
    </row>
    <row r="115" spans="1:6" ht="24.95" customHeight="1" x14ac:dyDescent="0.35">
      <c r="A115" s="421" t="s">
        <v>481</v>
      </c>
      <c r="B115" s="421" t="s">
        <v>57</v>
      </c>
      <c r="C115" s="421"/>
      <c r="D115" s="422" t="s">
        <v>50</v>
      </c>
      <c r="E115" s="423"/>
      <c r="F115" s="424"/>
    </row>
    <row r="116" spans="1:6" ht="24.95" customHeight="1" x14ac:dyDescent="0.35">
      <c r="A116" s="421"/>
      <c r="B116" s="421"/>
      <c r="C116" s="421"/>
      <c r="D116" s="425"/>
      <c r="E116" s="426"/>
      <c r="F116" s="427"/>
    </row>
    <row r="119" spans="1:6" ht="24.95" customHeight="1" x14ac:dyDescent="0.35">
      <c r="A119" s="141"/>
      <c r="B119" s="419" t="s">
        <v>0</v>
      </c>
      <c r="C119" s="419"/>
      <c r="D119" s="419"/>
      <c r="E119" s="419"/>
      <c r="F119" s="419"/>
    </row>
    <row r="120" spans="1:6" ht="24.95" customHeight="1" x14ac:dyDescent="0.35">
      <c r="A120" s="141"/>
      <c r="B120" s="419" t="s">
        <v>1</v>
      </c>
      <c r="C120" s="419"/>
      <c r="D120" s="419"/>
      <c r="E120" s="419"/>
      <c r="F120" s="419"/>
    </row>
    <row r="121" spans="1:6" ht="24.95" customHeight="1" x14ac:dyDescent="0.35">
      <c r="A121" s="141"/>
      <c r="B121" s="419" t="s">
        <v>2</v>
      </c>
      <c r="C121" s="419"/>
      <c r="D121" s="419"/>
      <c r="E121" s="419"/>
      <c r="F121" s="419"/>
    </row>
    <row r="122" spans="1:6" ht="24.95" customHeight="1" x14ac:dyDescent="0.35">
      <c r="A122" s="141"/>
      <c r="B122" s="420" t="s">
        <v>47</v>
      </c>
      <c r="C122" s="420"/>
      <c r="D122" s="420"/>
      <c r="E122" s="420"/>
      <c r="F122" s="420"/>
    </row>
    <row r="123" spans="1:6" ht="24.95" customHeight="1" x14ac:dyDescent="0.35">
      <c r="A123" s="141"/>
      <c r="B123" s="419" t="s">
        <v>449</v>
      </c>
      <c r="C123" s="419"/>
      <c r="D123" s="419"/>
      <c r="E123" s="419"/>
      <c r="F123" s="419"/>
    </row>
    <row r="124" spans="1:6" ht="24.95" customHeight="1" x14ac:dyDescent="0.35">
      <c r="A124" s="419" t="s">
        <v>61</v>
      </c>
      <c r="B124" s="419"/>
      <c r="C124" s="419"/>
      <c r="D124" s="419"/>
      <c r="E124" s="419"/>
      <c r="F124" s="419"/>
    </row>
    <row r="125" spans="1:6" ht="24.95" customHeight="1" x14ac:dyDescent="0.35">
      <c r="A125" s="141" t="s">
        <v>3</v>
      </c>
      <c r="B125" s="434" t="s">
        <v>94</v>
      </c>
      <c r="C125" s="435"/>
      <c r="E125" s="419"/>
      <c r="F125" s="419"/>
    </row>
    <row r="126" spans="1:6" ht="24.95" customHeight="1" x14ac:dyDescent="0.35">
      <c r="A126" s="141" t="s">
        <v>4</v>
      </c>
      <c r="B126" s="434" t="s">
        <v>71</v>
      </c>
      <c r="C126" s="435"/>
      <c r="D126" s="141" t="s">
        <v>48</v>
      </c>
      <c r="E126" s="419">
        <v>6</v>
      </c>
      <c r="F126" s="419"/>
    </row>
    <row r="127" spans="1:6" ht="24.95" customHeight="1" x14ac:dyDescent="0.35">
      <c r="A127" s="141" t="s">
        <v>5</v>
      </c>
      <c r="B127" s="143" t="s">
        <v>110</v>
      </c>
      <c r="C127" s="144"/>
      <c r="D127" s="436"/>
      <c r="E127" s="437"/>
      <c r="F127" s="438"/>
    </row>
    <row r="128" spans="1:6" ht="24.95" customHeight="1" x14ac:dyDescent="0.35">
      <c r="A128" s="141" t="s">
        <v>64</v>
      </c>
      <c r="B128" s="143" t="s">
        <v>112</v>
      </c>
      <c r="C128" s="144"/>
      <c r="D128" s="141" t="s">
        <v>65</v>
      </c>
      <c r="E128" s="145"/>
      <c r="F128" s="145" t="s">
        <v>111</v>
      </c>
    </row>
    <row r="129" spans="1:6" ht="24.95" customHeight="1" x14ac:dyDescent="0.35">
      <c r="A129" s="145" t="s">
        <v>8</v>
      </c>
      <c r="B129" s="145" t="s">
        <v>9</v>
      </c>
      <c r="C129" s="145" t="s">
        <v>49</v>
      </c>
      <c r="D129" s="145" t="s">
        <v>19</v>
      </c>
      <c r="E129" s="428"/>
      <c r="F129" s="429"/>
    </row>
    <row r="130" spans="1:6" ht="24.95" customHeight="1" x14ac:dyDescent="0.35">
      <c r="A130" s="145">
        <v>1</v>
      </c>
      <c r="B130" s="146" t="s">
        <v>11</v>
      </c>
      <c r="C130" s="91">
        <v>9</v>
      </c>
      <c r="D130" s="147" t="str">
        <f>IF(C130&gt;=18,"A1",IF(C130&gt;=16,"A2",IF(C130&gt;=14,"B1",IF(C130&gt;=12,"B2",IF(C130&gt;=10,"C1",IF(C130&gt;=8,"C2",IF(C130&gt;=6.5,"D","E")))))))</f>
        <v>C2</v>
      </c>
      <c r="E130" s="430"/>
      <c r="F130" s="431"/>
    </row>
    <row r="131" spans="1:6" ht="24.95" customHeight="1" x14ac:dyDescent="0.35">
      <c r="A131" s="145">
        <v>2</v>
      </c>
      <c r="B131" s="146" t="s">
        <v>12</v>
      </c>
      <c r="C131" s="91">
        <v>10</v>
      </c>
      <c r="D131" s="147" t="str">
        <f t="shared" ref="D131:D135" si="5">IF(C131&gt;=18,"A1",IF(C131&gt;=16,"A2",IF(C131&gt;=14,"B1",IF(C131&gt;=12,"B2",IF(C131&gt;=10,"C1",IF(C131&gt;=8,"C2",IF(C131&gt;=6.5,"D","E")))))))</f>
        <v>C1</v>
      </c>
      <c r="E131" s="430"/>
      <c r="F131" s="431"/>
    </row>
    <row r="132" spans="1:6" ht="24.95" customHeight="1" x14ac:dyDescent="0.35">
      <c r="A132" s="145">
        <v>3</v>
      </c>
      <c r="B132" s="146" t="s">
        <v>13</v>
      </c>
      <c r="C132" s="91">
        <v>5</v>
      </c>
      <c r="D132" s="147" t="str">
        <f t="shared" si="5"/>
        <v>E</v>
      </c>
      <c r="E132" s="430"/>
      <c r="F132" s="431"/>
    </row>
    <row r="133" spans="1:6" ht="24.95" customHeight="1" x14ac:dyDescent="0.35">
      <c r="A133" s="145">
        <v>4</v>
      </c>
      <c r="B133" s="146" t="s">
        <v>22</v>
      </c>
      <c r="C133" s="91">
        <v>9</v>
      </c>
      <c r="D133" s="147" t="str">
        <f t="shared" si="5"/>
        <v>C2</v>
      </c>
      <c r="E133" s="430"/>
      <c r="F133" s="431"/>
    </row>
    <row r="134" spans="1:6" ht="24.95" customHeight="1" x14ac:dyDescent="0.35">
      <c r="A134" s="145">
        <v>5</v>
      </c>
      <c r="B134" s="146" t="s">
        <v>37</v>
      </c>
      <c r="C134" s="91">
        <v>7.5</v>
      </c>
      <c r="D134" s="147" t="str">
        <f t="shared" si="5"/>
        <v>D</v>
      </c>
      <c r="E134" s="430"/>
      <c r="F134" s="431"/>
    </row>
    <row r="135" spans="1:6" ht="24.95" customHeight="1" x14ac:dyDescent="0.35">
      <c r="A135" s="145">
        <v>6</v>
      </c>
      <c r="B135" s="146" t="s">
        <v>38</v>
      </c>
      <c r="C135" s="91">
        <v>11.5</v>
      </c>
      <c r="D135" s="147" t="str">
        <f t="shared" si="5"/>
        <v>C1</v>
      </c>
      <c r="E135" s="430"/>
      <c r="F135" s="431"/>
    </row>
    <row r="136" spans="1:6" ht="24.95" customHeight="1" x14ac:dyDescent="0.35">
      <c r="A136" s="141"/>
      <c r="B136" s="141"/>
      <c r="C136" s="145"/>
      <c r="D136" s="141"/>
      <c r="E136" s="430"/>
      <c r="F136" s="431"/>
    </row>
    <row r="137" spans="1:6" ht="24.95" customHeight="1" x14ac:dyDescent="0.35">
      <c r="A137" s="141"/>
      <c r="B137" s="145" t="s">
        <v>10</v>
      </c>
      <c r="C137" s="145">
        <f>SUM(C130:C134)</f>
        <v>40.5</v>
      </c>
      <c r="D137" s="141"/>
      <c r="E137" s="430"/>
      <c r="F137" s="431"/>
    </row>
    <row r="138" spans="1:6" ht="24.95" customHeight="1" x14ac:dyDescent="0.35">
      <c r="A138" s="141"/>
      <c r="B138" s="148" t="s">
        <v>51</v>
      </c>
      <c r="C138" s="149">
        <f>(C137/100*100)</f>
        <v>40.5</v>
      </c>
      <c r="D138" s="141"/>
      <c r="E138" s="432"/>
      <c r="F138" s="433"/>
    </row>
    <row r="139" spans="1:6" ht="24.95" customHeight="1" x14ac:dyDescent="0.35">
      <c r="A139" s="421" t="s">
        <v>481</v>
      </c>
      <c r="B139" s="421" t="s">
        <v>57</v>
      </c>
      <c r="C139" s="421"/>
      <c r="D139" s="422" t="s">
        <v>50</v>
      </c>
      <c r="E139" s="423"/>
      <c r="F139" s="424"/>
    </row>
    <row r="140" spans="1:6" ht="24.95" customHeight="1" x14ac:dyDescent="0.35">
      <c r="A140" s="421"/>
      <c r="B140" s="421"/>
      <c r="C140" s="421"/>
      <c r="D140" s="425"/>
      <c r="E140" s="426"/>
      <c r="F140" s="427"/>
    </row>
    <row r="144" spans="1:6" ht="24.95" customHeight="1" x14ac:dyDescent="0.35">
      <c r="A144" s="141"/>
      <c r="B144" s="419" t="s">
        <v>0</v>
      </c>
      <c r="C144" s="419"/>
      <c r="D144" s="419"/>
      <c r="E144" s="419"/>
      <c r="F144" s="419"/>
    </row>
    <row r="145" spans="1:6" ht="24.95" customHeight="1" x14ac:dyDescent="0.35">
      <c r="A145" s="141"/>
      <c r="B145" s="419" t="s">
        <v>1</v>
      </c>
      <c r="C145" s="419"/>
      <c r="D145" s="419"/>
      <c r="E145" s="419"/>
      <c r="F145" s="419"/>
    </row>
    <row r="146" spans="1:6" ht="24.95" customHeight="1" x14ac:dyDescent="0.35">
      <c r="A146" s="141"/>
      <c r="B146" s="419" t="s">
        <v>2</v>
      </c>
      <c r="C146" s="419"/>
      <c r="D146" s="419"/>
      <c r="E146" s="419"/>
      <c r="F146" s="419"/>
    </row>
    <row r="147" spans="1:6" ht="24.95" customHeight="1" x14ac:dyDescent="0.35">
      <c r="A147" s="141"/>
      <c r="B147" s="420" t="s">
        <v>47</v>
      </c>
      <c r="C147" s="420"/>
      <c r="D147" s="420"/>
      <c r="E147" s="420"/>
      <c r="F147" s="420"/>
    </row>
    <row r="148" spans="1:6" ht="24.95" customHeight="1" x14ac:dyDescent="0.35">
      <c r="A148" s="141"/>
      <c r="B148" s="419" t="s">
        <v>449</v>
      </c>
      <c r="C148" s="419"/>
      <c r="D148" s="419"/>
      <c r="E148" s="419"/>
      <c r="F148" s="419"/>
    </row>
    <row r="149" spans="1:6" ht="24.95" customHeight="1" x14ac:dyDescent="0.35">
      <c r="A149" s="419" t="s">
        <v>61</v>
      </c>
      <c r="B149" s="419"/>
      <c r="C149" s="419"/>
      <c r="D149" s="419"/>
      <c r="E149" s="419"/>
      <c r="F149" s="419"/>
    </row>
    <row r="150" spans="1:6" ht="24.95" customHeight="1" x14ac:dyDescent="0.35">
      <c r="A150" s="141" t="s">
        <v>3</v>
      </c>
      <c r="B150" s="434" t="s">
        <v>94</v>
      </c>
      <c r="C150" s="435"/>
      <c r="E150" s="419"/>
      <c r="F150" s="419"/>
    </row>
    <row r="151" spans="1:6" ht="24.95" customHeight="1" x14ac:dyDescent="0.35">
      <c r="A151" s="141" t="s">
        <v>4</v>
      </c>
      <c r="B151" s="434" t="s">
        <v>72</v>
      </c>
      <c r="C151" s="435"/>
      <c r="D151" s="141" t="s">
        <v>48</v>
      </c>
      <c r="E151" s="419">
        <v>7</v>
      </c>
      <c r="F151" s="419"/>
    </row>
    <row r="152" spans="1:6" ht="24.95" customHeight="1" x14ac:dyDescent="0.35">
      <c r="A152" s="141" t="s">
        <v>5</v>
      </c>
      <c r="B152" s="143" t="s">
        <v>113</v>
      </c>
      <c r="C152" s="144"/>
      <c r="D152" s="436"/>
      <c r="E152" s="437"/>
      <c r="F152" s="438"/>
    </row>
    <row r="153" spans="1:6" ht="24.95" customHeight="1" x14ac:dyDescent="0.35">
      <c r="A153" s="141" t="s">
        <v>64</v>
      </c>
      <c r="B153" s="143" t="s">
        <v>114</v>
      </c>
      <c r="C153" s="144"/>
      <c r="D153" s="141" t="s">
        <v>65</v>
      </c>
      <c r="E153" s="145"/>
      <c r="F153" s="145" t="s">
        <v>115</v>
      </c>
    </row>
    <row r="154" spans="1:6" ht="24.95" customHeight="1" x14ac:dyDescent="0.35">
      <c r="A154" s="145" t="s">
        <v>8</v>
      </c>
      <c r="B154" s="145" t="s">
        <v>9</v>
      </c>
      <c r="C154" s="145" t="s">
        <v>49</v>
      </c>
      <c r="D154" s="145" t="s">
        <v>19</v>
      </c>
      <c r="E154" s="428"/>
      <c r="F154" s="429"/>
    </row>
    <row r="155" spans="1:6" ht="24.95" customHeight="1" x14ac:dyDescent="0.35">
      <c r="A155" s="145">
        <v>1</v>
      </c>
      <c r="B155" s="146" t="s">
        <v>11</v>
      </c>
      <c r="C155" s="91">
        <v>11</v>
      </c>
      <c r="D155" s="147" t="str">
        <f>IF(C155&gt;=18,"A1",IF(C155&gt;=16,"A2",IF(C155&gt;=14,"B1",IF(C155&gt;=12,"B2",IF(C155&gt;=10,"C1",IF(C155&gt;=8,"C2",IF(C155&gt;=6.5,"D","E")))))))</f>
        <v>C1</v>
      </c>
      <c r="E155" s="430"/>
      <c r="F155" s="431"/>
    </row>
    <row r="156" spans="1:6" ht="24.95" customHeight="1" x14ac:dyDescent="0.35">
      <c r="A156" s="145">
        <v>2</v>
      </c>
      <c r="B156" s="146" t="s">
        <v>12</v>
      </c>
      <c r="C156" s="97">
        <v>13</v>
      </c>
      <c r="D156" s="147" t="str">
        <f t="shared" ref="D156:D160" si="6">IF(C156&gt;=18,"A1",IF(C156&gt;=16,"A2",IF(C156&gt;=14,"B1",IF(C156&gt;=12,"B2",IF(C156&gt;=10,"C1",IF(C156&gt;=8,"C2",IF(C156&gt;=6.5,"D","E")))))))</f>
        <v>B2</v>
      </c>
      <c r="E156" s="430"/>
      <c r="F156" s="431"/>
    </row>
    <row r="157" spans="1:6" ht="24.95" customHeight="1" x14ac:dyDescent="0.35">
      <c r="A157" s="145">
        <v>3</v>
      </c>
      <c r="B157" s="146" t="s">
        <v>13</v>
      </c>
      <c r="C157" s="91">
        <v>18</v>
      </c>
      <c r="D157" s="147" t="str">
        <f t="shared" si="6"/>
        <v>A1</v>
      </c>
      <c r="E157" s="430"/>
      <c r="F157" s="431"/>
    </row>
    <row r="158" spans="1:6" ht="24.95" customHeight="1" x14ac:dyDescent="0.35">
      <c r="A158" s="145">
        <v>4</v>
      </c>
      <c r="B158" s="146" t="s">
        <v>22</v>
      </c>
      <c r="C158" s="91">
        <v>19.5</v>
      </c>
      <c r="D158" s="147" t="str">
        <f t="shared" si="6"/>
        <v>A1</v>
      </c>
      <c r="E158" s="430"/>
      <c r="F158" s="431"/>
    </row>
    <row r="159" spans="1:6" ht="24.95" customHeight="1" x14ac:dyDescent="0.35">
      <c r="A159" s="145">
        <v>5</v>
      </c>
      <c r="B159" s="146" t="s">
        <v>37</v>
      </c>
      <c r="C159" s="91">
        <v>14.5</v>
      </c>
      <c r="D159" s="147" t="str">
        <f t="shared" si="6"/>
        <v>B1</v>
      </c>
      <c r="E159" s="430"/>
      <c r="F159" s="431"/>
    </row>
    <row r="160" spans="1:6" ht="24.95" customHeight="1" x14ac:dyDescent="0.35">
      <c r="A160" s="145">
        <v>6</v>
      </c>
      <c r="B160" s="146" t="s">
        <v>38</v>
      </c>
      <c r="C160" s="91">
        <v>20</v>
      </c>
      <c r="D160" s="147" t="str">
        <f t="shared" si="6"/>
        <v>A1</v>
      </c>
      <c r="E160" s="430"/>
      <c r="F160" s="431"/>
    </row>
    <row r="161" spans="1:6" ht="24.95" customHeight="1" x14ac:dyDescent="0.35">
      <c r="A161" s="141"/>
      <c r="B161" s="141"/>
      <c r="C161" s="145"/>
      <c r="D161" s="141"/>
      <c r="E161" s="430"/>
      <c r="F161" s="431"/>
    </row>
    <row r="162" spans="1:6" ht="24.95" customHeight="1" x14ac:dyDescent="0.35">
      <c r="A162" s="141"/>
      <c r="B162" s="145" t="s">
        <v>10</v>
      </c>
      <c r="C162" s="145">
        <f>SUM(C155:C159)</f>
        <v>76</v>
      </c>
      <c r="D162" s="141"/>
      <c r="E162" s="430"/>
      <c r="F162" s="431"/>
    </row>
    <row r="163" spans="1:6" ht="24.95" customHeight="1" x14ac:dyDescent="0.35">
      <c r="A163" s="141"/>
      <c r="B163" s="148" t="s">
        <v>51</v>
      </c>
      <c r="C163" s="149">
        <f>(C162/100*100)</f>
        <v>76</v>
      </c>
      <c r="D163" s="141"/>
      <c r="E163" s="432"/>
      <c r="F163" s="433"/>
    </row>
    <row r="164" spans="1:6" ht="24.95" customHeight="1" x14ac:dyDescent="0.35">
      <c r="A164" s="421" t="s">
        <v>481</v>
      </c>
      <c r="B164" s="421" t="s">
        <v>57</v>
      </c>
      <c r="C164" s="421"/>
      <c r="D164" s="422" t="s">
        <v>50</v>
      </c>
      <c r="E164" s="423"/>
      <c r="F164" s="424"/>
    </row>
    <row r="165" spans="1:6" ht="24.95" customHeight="1" x14ac:dyDescent="0.35">
      <c r="A165" s="421"/>
      <c r="B165" s="421"/>
      <c r="C165" s="421"/>
      <c r="D165" s="425"/>
      <c r="E165" s="426"/>
      <c r="F165" s="427"/>
    </row>
    <row r="167" spans="1:6" ht="24.95" customHeight="1" x14ac:dyDescent="0.35">
      <c r="A167" s="141"/>
      <c r="B167" s="419" t="s">
        <v>0</v>
      </c>
      <c r="C167" s="419"/>
      <c r="D167" s="419"/>
      <c r="E167" s="419"/>
      <c r="F167" s="419"/>
    </row>
    <row r="168" spans="1:6" ht="24.95" customHeight="1" x14ac:dyDescent="0.35">
      <c r="A168" s="141"/>
      <c r="B168" s="419" t="s">
        <v>1</v>
      </c>
      <c r="C168" s="419"/>
      <c r="D168" s="419"/>
      <c r="E168" s="419"/>
      <c r="F168" s="419"/>
    </row>
    <row r="169" spans="1:6" ht="24.95" customHeight="1" x14ac:dyDescent="0.35">
      <c r="A169" s="141"/>
      <c r="B169" s="419" t="s">
        <v>2</v>
      </c>
      <c r="C169" s="419"/>
      <c r="D169" s="419"/>
      <c r="E169" s="419"/>
      <c r="F169" s="419"/>
    </row>
    <row r="170" spans="1:6" ht="24.95" customHeight="1" x14ac:dyDescent="0.35">
      <c r="A170" s="141"/>
      <c r="B170" s="420" t="s">
        <v>47</v>
      </c>
      <c r="C170" s="420"/>
      <c r="D170" s="420"/>
      <c r="E170" s="420"/>
      <c r="F170" s="420"/>
    </row>
    <row r="171" spans="1:6" ht="24.95" customHeight="1" x14ac:dyDescent="0.35">
      <c r="A171" s="141"/>
      <c r="B171" s="419" t="s">
        <v>449</v>
      </c>
      <c r="C171" s="419"/>
      <c r="D171" s="419"/>
      <c r="E171" s="419"/>
      <c r="F171" s="419"/>
    </row>
    <row r="172" spans="1:6" ht="24.95" customHeight="1" x14ac:dyDescent="0.35">
      <c r="A172" s="419" t="s">
        <v>61</v>
      </c>
      <c r="B172" s="419"/>
      <c r="C172" s="419"/>
      <c r="D172" s="419"/>
      <c r="E172" s="419"/>
      <c r="F172" s="419"/>
    </row>
    <row r="173" spans="1:6" ht="24.95" customHeight="1" x14ac:dyDescent="0.35">
      <c r="A173" s="141" t="s">
        <v>3</v>
      </c>
      <c r="B173" s="434" t="s">
        <v>94</v>
      </c>
      <c r="C173" s="435"/>
      <c r="E173" s="419"/>
      <c r="F173" s="419"/>
    </row>
    <row r="174" spans="1:6" ht="24.95" customHeight="1" x14ac:dyDescent="0.35">
      <c r="A174" s="141" t="s">
        <v>4</v>
      </c>
      <c r="B174" s="434" t="s">
        <v>73</v>
      </c>
      <c r="C174" s="435"/>
      <c r="D174" s="141" t="s">
        <v>48</v>
      </c>
      <c r="E174" s="419">
        <v>8</v>
      </c>
      <c r="F174" s="419"/>
    </row>
    <row r="175" spans="1:6" ht="24.95" customHeight="1" x14ac:dyDescent="0.35">
      <c r="A175" s="141" t="s">
        <v>5</v>
      </c>
      <c r="B175" s="143" t="s">
        <v>116</v>
      </c>
      <c r="C175" s="144"/>
      <c r="D175" s="436"/>
      <c r="E175" s="437"/>
      <c r="F175" s="438"/>
    </row>
    <row r="176" spans="1:6" ht="24.95" customHeight="1" x14ac:dyDescent="0.35">
      <c r="A176" s="141" t="s">
        <v>64</v>
      </c>
      <c r="B176" s="143" t="s">
        <v>117</v>
      </c>
      <c r="C176" s="144"/>
      <c r="D176" s="141" t="s">
        <v>65</v>
      </c>
      <c r="E176" s="145"/>
      <c r="F176" s="145" t="s">
        <v>118</v>
      </c>
    </row>
    <row r="177" spans="1:6" ht="24.95" customHeight="1" x14ac:dyDescent="0.35">
      <c r="A177" s="145" t="s">
        <v>8</v>
      </c>
      <c r="B177" s="145" t="s">
        <v>9</v>
      </c>
      <c r="C177" s="145" t="s">
        <v>49</v>
      </c>
      <c r="D177" s="145" t="s">
        <v>19</v>
      </c>
      <c r="E177" s="428"/>
      <c r="F177" s="429"/>
    </row>
    <row r="178" spans="1:6" ht="24.95" customHeight="1" x14ac:dyDescent="0.35">
      <c r="A178" s="145">
        <v>1</v>
      </c>
      <c r="B178" s="146" t="s">
        <v>11</v>
      </c>
      <c r="C178" s="91">
        <v>8</v>
      </c>
      <c r="D178" s="147" t="str">
        <f>IF(C178&gt;=18,"A1",IF(C178&gt;=16,"A2",IF(C178&gt;=14,"B1",IF(C178&gt;=12,"B2",IF(C178&gt;=10,"C1",IF(C178&gt;=8,"C2",IF(C178&gt;=6.5,"D","E")))))))</f>
        <v>C2</v>
      </c>
      <c r="E178" s="430"/>
      <c r="F178" s="431"/>
    </row>
    <row r="179" spans="1:6" ht="24.95" customHeight="1" x14ac:dyDescent="0.35">
      <c r="A179" s="145">
        <v>2</v>
      </c>
      <c r="B179" s="146" t="s">
        <v>12</v>
      </c>
      <c r="C179" s="91">
        <v>15</v>
      </c>
      <c r="D179" s="147" t="str">
        <f t="shared" ref="D179:D183" si="7">IF(C179&gt;=18,"A1",IF(C179&gt;=16,"A2",IF(C179&gt;=14,"B1",IF(C179&gt;=12,"B2",IF(C179&gt;=10,"C1",IF(C179&gt;=8,"C2",IF(C179&gt;=6.5,"D","E")))))))</f>
        <v>B1</v>
      </c>
      <c r="E179" s="430"/>
      <c r="F179" s="431"/>
    </row>
    <row r="180" spans="1:6" ht="24.95" customHeight="1" x14ac:dyDescent="0.35">
      <c r="A180" s="145">
        <v>3</v>
      </c>
      <c r="B180" s="146" t="s">
        <v>13</v>
      </c>
      <c r="C180" s="91">
        <v>9.5</v>
      </c>
      <c r="D180" s="147" t="str">
        <f t="shared" si="7"/>
        <v>C2</v>
      </c>
      <c r="E180" s="430"/>
      <c r="F180" s="431"/>
    </row>
    <row r="181" spans="1:6" ht="24.95" customHeight="1" x14ac:dyDescent="0.35">
      <c r="A181" s="145">
        <v>4</v>
      </c>
      <c r="B181" s="146" t="s">
        <v>22</v>
      </c>
      <c r="C181" s="91">
        <v>15.5</v>
      </c>
      <c r="D181" s="147" t="str">
        <f t="shared" si="7"/>
        <v>B1</v>
      </c>
      <c r="E181" s="430"/>
      <c r="F181" s="431"/>
    </row>
    <row r="182" spans="1:6" ht="24.95" customHeight="1" x14ac:dyDescent="0.35">
      <c r="A182" s="145">
        <v>5</v>
      </c>
      <c r="B182" s="146" t="s">
        <v>37</v>
      </c>
      <c r="C182" s="91">
        <v>11</v>
      </c>
      <c r="D182" s="147" t="str">
        <f t="shared" si="7"/>
        <v>C1</v>
      </c>
      <c r="E182" s="430"/>
      <c r="F182" s="431"/>
    </row>
    <row r="183" spans="1:6" ht="24.95" customHeight="1" x14ac:dyDescent="0.35">
      <c r="A183" s="145">
        <v>6</v>
      </c>
      <c r="B183" s="146" t="s">
        <v>38</v>
      </c>
      <c r="C183" s="91">
        <v>13</v>
      </c>
      <c r="D183" s="147" t="str">
        <f t="shared" si="7"/>
        <v>B2</v>
      </c>
      <c r="E183" s="430"/>
      <c r="F183" s="431"/>
    </row>
    <row r="184" spans="1:6" ht="24.95" customHeight="1" x14ac:dyDescent="0.35">
      <c r="A184" s="141"/>
      <c r="B184" s="141"/>
      <c r="C184" s="145"/>
      <c r="D184" s="141"/>
      <c r="E184" s="430"/>
      <c r="F184" s="431"/>
    </row>
    <row r="185" spans="1:6" ht="24.95" customHeight="1" x14ac:dyDescent="0.35">
      <c r="A185" s="141"/>
      <c r="B185" s="145" t="s">
        <v>10</v>
      </c>
      <c r="C185" s="145">
        <f>SUM(C178:C182)</f>
        <v>59</v>
      </c>
      <c r="D185" s="141"/>
      <c r="E185" s="430"/>
      <c r="F185" s="431"/>
    </row>
    <row r="186" spans="1:6" ht="24.95" customHeight="1" x14ac:dyDescent="0.35">
      <c r="A186" s="141"/>
      <c r="B186" s="148" t="s">
        <v>51</v>
      </c>
      <c r="C186" s="149">
        <f>(C185/100*100)</f>
        <v>59</v>
      </c>
      <c r="D186" s="141"/>
      <c r="E186" s="432"/>
      <c r="F186" s="433"/>
    </row>
    <row r="187" spans="1:6" ht="24.95" customHeight="1" x14ac:dyDescent="0.35">
      <c r="A187" s="421" t="s">
        <v>481</v>
      </c>
      <c r="B187" s="421" t="s">
        <v>57</v>
      </c>
      <c r="C187" s="421"/>
      <c r="D187" s="422" t="s">
        <v>50</v>
      </c>
      <c r="E187" s="423"/>
      <c r="F187" s="424"/>
    </row>
    <row r="188" spans="1:6" ht="24.95" customHeight="1" x14ac:dyDescent="0.35">
      <c r="A188" s="421"/>
      <c r="B188" s="421"/>
      <c r="C188" s="421"/>
      <c r="D188" s="425"/>
      <c r="E188" s="426"/>
      <c r="F188" s="427"/>
    </row>
    <row r="191" spans="1:6" ht="24.95" customHeight="1" x14ac:dyDescent="0.35">
      <c r="A191" s="141"/>
      <c r="B191" s="419" t="s">
        <v>0</v>
      </c>
      <c r="C191" s="419"/>
      <c r="D191" s="419"/>
      <c r="E191" s="419"/>
      <c r="F191" s="419"/>
    </row>
    <row r="192" spans="1:6" ht="24.95" customHeight="1" x14ac:dyDescent="0.35">
      <c r="A192" s="141"/>
      <c r="B192" s="419" t="s">
        <v>1</v>
      </c>
      <c r="C192" s="419"/>
      <c r="D192" s="419"/>
      <c r="E192" s="419"/>
      <c r="F192" s="419"/>
    </row>
    <row r="193" spans="1:6" ht="24.95" customHeight="1" x14ac:dyDescent="0.35">
      <c r="A193" s="141"/>
      <c r="B193" s="419" t="s">
        <v>2</v>
      </c>
      <c r="C193" s="419"/>
      <c r="D193" s="419"/>
      <c r="E193" s="419"/>
      <c r="F193" s="419"/>
    </row>
    <row r="194" spans="1:6" ht="24.95" customHeight="1" x14ac:dyDescent="0.35">
      <c r="A194" s="141"/>
      <c r="B194" s="420" t="s">
        <v>47</v>
      </c>
      <c r="C194" s="420"/>
      <c r="D194" s="420"/>
      <c r="E194" s="420"/>
      <c r="F194" s="420"/>
    </row>
    <row r="195" spans="1:6" ht="24.95" customHeight="1" x14ac:dyDescent="0.35">
      <c r="A195" s="141"/>
      <c r="B195" s="419" t="s">
        <v>449</v>
      </c>
      <c r="C195" s="419"/>
      <c r="D195" s="419"/>
      <c r="E195" s="419"/>
      <c r="F195" s="419"/>
    </row>
    <row r="196" spans="1:6" ht="24.95" customHeight="1" x14ac:dyDescent="0.35">
      <c r="A196" s="419" t="s">
        <v>61</v>
      </c>
      <c r="B196" s="419"/>
      <c r="C196" s="419"/>
      <c r="D196" s="419"/>
      <c r="E196" s="419"/>
      <c r="F196" s="419"/>
    </row>
    <row r="197" spans="1:6" ht="24.95" customHeight="1" x14ac:dyDescent="0.35">
      <c r="A197" s="141" t="s">
        <v>3</v>
      </c>
      <c r="B197" s="434" t="s">
        <v>94</v>
      </c>
      <c r="C197" s="435"/>
      <c r="E197" s="419"/>
      <c r="F197" s="419"/>
    </row>
    <row r="198" spans="1:6" ht="24.95" customHeight="1" x14ac:dyDescent="0.35">
      <c r="A198" s="141" t="s">
        <v>4</v>
      </c>
      <c r="B198" s="434" t="s">
        <v>74</v>
      </c>
      <c r="C198" s="435"/>
      <c r="D198" s="141" t="s">
        <v>48</v>
      </c>
      <c r="E198" s="419">
        <v>9</v>
      </c>
      <c r="F198" s="419"/>
    </row>
    <row r="199" spans="1:6" ht="24.95" customHeight="1" x14ac:dyDescent="0.35">
      <c r="A199" s="141" t="s">
        <v>5</v>
      </c>
      <c r="B199" s="143" t="s">
        <v>119</v>
      </c>
      <c r="C199" s="144"/>
      <c r="D199" s="436"/>
      <c r="E199" s="437"/>
      <c r="F199" s="438"/>
    </row>
    <row r="200" spans="1:6" ht="24.95" customHeight="1" x14ac:dyDescent="0.35">
      <c r="A200" s="141" t="s">
        <v>64</v>
      </c>
      <c r="B200" s="143" t="s">
        <v>120</v>
      </c>
      <c r="C200" s="144"/>
      <c r="D200" s="141" t="s">
        <v>65</v>
      </c>
      <c r="E200" s="145"/>
      <c r="F200" s="145" t="s">
        <v>121</v>
      </c>
    </row>
    <row r="201" spans="1:6" ht="24.95" customHeight="1" x14ac:dyDescent="0.35">
      <c r="A201" s="145" t="s">
        <v>8</v>
      </c>
      <c r="B201" s="145" t="s">
        <v>9</v>
      </c>
      <c r="C201" s="145" t="s">
        <v>49</v>
      </c>
      <c r="D201" s="145" t="s">
        <v>19</v>
      </c>
      <c r="E201" s="428"/>
      <c r="F201" s="429"/>
    </row>
    <row r="202" spans="1:6" ht="24.95" customHeight="1" x14ac:dyDescent="0.35">
      <c r="A202" s="145">
        <v>1</v>
      </c>
      <c r="B202" s="146" t="s">
        <v>11</v>
      </c>
      <c r="C202" s="91">
        <v>12.5</v>
      </c>
      <c r="D202" s="147" t="str">
        <f>IF(C202&gt;=18,"A1",IF(C202&gt;=16,"A2",IF(C202&gt;=14,"B1",IF(C202&gt;=12,"B2",IF(C202&gt;=10,"C1",IF(C202&gt;=8,"C2",IF(C202&gt;=6.5,"D","E")))))))</f>
        <v>B2</v>
      </c>
      <c r="E202" s="430"/>
      <c r="F202" s="431"/>
    </row>
    <row r="203" spans="1:6" ht="24.95" customHeight="1" x14ac:dyDescent="0.35">
      <c r="A203" s="145">
        <v>2</v>
      </c>
      <c r="B203" s="146" t="s">
        <v>12</v>
      </c>
      <c r="C203" s="91">
        <v>14.5</v>
      </c>
      <c r="D203" s="147" t="str">
        <f t="shared" ref="D203:D207" si="8">IF(C203&gt;=18,"A1",IF(C203&gt;=16,"A2",IF(C203&gt;=14,"B1",IF(C203&gt;=12,"B2",IF(C203&gt;=10,"C1",IF(C203&gt;=8,"C2",IF(C203&gt;=6.5,"D","E")))))))</f>
        <v>B1</v>
      </c>
      <c r="E203" s="430"/>
      <c r="F203" s="431"/>
    </row>
    <row r="204" spans="1:6" ht="24.95" customHeight="1" x14ac:dyDescent="0.35">
      <c r="A204" s="145">
        <v>3</v>
      </c>
      <c r="B204" s="146" t="s">
        <v>13</v>
      </c>
      <c r="C204" s="91">
        <v>17</v>
      </c>
      <c r="D204" s="147" t="str">
        <f t="shared" si="8"/>
        <v>A2</v>
      </c>
      <c r="E204" s="430"/>
      <c r="F204" s="431"/>
    </row>
    <row r="205" spans="1:6" ht="24.95" customHeight="1" x14ac:dyDescent="0.35">
      <c r="A205" s="145">
        <v>4</v>
      </c>
      <c r="B205" s="146" t="s">
        <v>22</v>
      </c>
      <c r="C205" s="91">
        <v>16</v>
      </c>
      <c r="D205" s="147" t="str">
        <f t="shared" si="8"/>
        <v>A2</v>
      </c>
      <c r="E205" s="430"/>
      <c r="F205" s="431"/>
    </row>
    <row r="206" spans="1:6" ht="24.95" customHeight="1" x14ac:dyDescent="0.35">
      <c r="A206" s="145">
        <v>5</v>
      </c>
      <c r="B206" s="146" t="s">
        <v>37</v>
      </c>
      <c r="C206" s="91">
        <v>12</v>
      </c>
      <c r="D206" s="147" t="str">
        <f t="shared" si="8"/>
        <v>B2</v>
      </c>
      <c r="E206" s="430"/>
      <c r="F206" s="431"/>
    </row>
    <row r="207" spans="1:6" ht="24.95" customHeight="1" x14ac:dyDescent="0.35">
      <c r="A207" s="145">
        <v>6</v>
      </c>
      <c r="B207" s="146" t="s">
        <v>38</v>
      </c>
      <c r="C207" s="91">
        <v>20</v>
      </c>
      <c r="D207" s="147" t="str">
        <f t="shared" si="8"/>
        <v>A1</v>
      </c>
      <c r="E207" s="430"/>
      <c r="F207" s="431"/>
    </row>
    <row r="208" spans="1:6" ht="24.95" customHeight="1" x14ac:dyDescent="0.35">
      <c r="A208" s="141"/>
      <c r="B208" s="141"/>
      <c r="C208" s="145"/>
      <c r="D208" s="141"/>
      <c r="E208" s="430"/>
      <c r="F208" s="431"/>
    </row>
    <row r="209" spans="1:6" ht="24.95" customHeight="1" x14ac:dyDescent="0.35">
      <c r="A209" s="141"/>
      <c r="B209" s="145" t="s">
        <v>10</v>
      </c>
      <c r="C209" s="145">
        <f>SUM(C202:C206)</f>
        <v>72</v>
      </c>
      <c r="D209" s="141"/>
      <c r="E209" s="430"/>
      <c r="F209" s="431"/>
    </row>
    <row r="210" spans="1:6" ht="24.95" customHeight="1" x14ac:dyDescent="0.35">
      <c r="A210" s="141"/>
      <c r="B210" s="148" t="s">
        <v>51</v>
      </c>
      <c r="C210" s="149">
        <f>(C209/100*100)</f>
        <v>72</v>
      </c>
      <c r="D210" s="141"/>
      <c r="E210" s="432"/>
      <c r="F210" s="433"/>
    </row>
    <row r="211" spans="1:6" ht="24.95" customHeight="1" x14ac:dyDescent="0.35">
      <c r="A211" s="421" t="s">
        <v>481</v>
      </c>
      <c r="B211" s="421" t="s">
        <v>57</v>
      </c>
      <c r="C211" s="421"/>
      <c r="D211" s="422" t="s">
        <v>50</v>
      </c>
      <c r="E211" s="423"/>
      <c r="F211" s="424"/>
    </row>
    <row r="212" spans="1:6" ht="24.95" customHeight="1" x14ac:dyDescent="0.35">
      <c r="A212" s="421"/>
      <c r="B212" s="421"/>
      <c r="C212" s="421"/>
      <c r="D212" s="425"/>
      <c r="E212" s="426"/>
      <c r="F212" s="427"/>
    </row>
    <row r="215" spans="1:6" ht="24.95" customHeight="1" x14ac:dyDescent="0.35">
      <c r="A215" s="141"/>
      <c r="B215" s="419" t="s">
        <v>0</v>
      </c>
      <c r="C215" s="419"/>
      <c r="D215" s="419"/>
      <c r="E215" s="419"/>
      <c r="F215" s="419"/>
    </row>
    <row r="216" spans="1:6" ht="24.95" customHeight="1" x14ac:dyDescent="0.35">
      <c r="A216" s="141"/>
      <c r="B216" s="419" t="s">
        <v>1</v>
      </c>
      <c r="C216" s="419"/>
      <c r="D216" s="419"/>
      <c r="E216" s="419"/>
      <c r="F216" s="419"/>
    </row>
    <row r="217" spans="1:6" ht="24.95" customHeight="1" x14ac:dyDescent="0.35">
      <c r="A217" s="141"/>
      <c r="B217" s="419" t="s">
        <v>2</v>
      </c>
      <c r="C217" s="419"/>
      <c r="D217" s="419"/>
      <c r="E217" s="419"/>
      <c r="F217" s="419"/>
    </row>
    <row r="218" spans="1:6" ht="24.95" customHeight="1" x14ac:dyDescent="0.35">
      <c r="A218" s="141"/>
      <c r="B218" s="420" t="s">
        <v>47</v>
      </c>
      <c r="C218" s="420"/>
      <c r="D218" s="420"/>
      <c r="E218" s="420"/>
      <c r="F218" s="420"/>
    </row>
    <row r="219" spans="1:6" ht="24.95" customHeight="1" x14ac:dyDescent="0.35">
      <c r="A219" s="141"/>
      <c r="B219" s="419" t="s">
        <v>449</v>
      </c>
      <c r="C219" s="419"/>
      <c r="D219" s="419"/>
      <c r="E219" s="419"/>
      <c r="F219" s="419"/>
    </row>
    <row r="220" spans="1:6" ht="24.95" customHeight="1" x14ac:dyDescent="0.35">
      <c r="A220" s="419" t="s">
        <v>61</v>
      </c>
      <c r="B220" s="419"/>
      <c r="C220" s="419"/>
      <c r="D220" s="419"/>
      <c r="E220" s="419"/>
      <c r="F220" s="419"/>
    </row>
    <row r="221" spans="1:6" ht="24.95" customHeight="1" x14ac:dyDescent="0.35">
      <c r="A221" s="141" t="s">
        <v>3</v>
      </c>
      <c r="B221" s="434" t="s">
        <v>94</v>
      </c>
      <c r="C221" s="435"/>
      <c r="E221" s="419"/>
      <c r="F221" s="419"/>
    </row>
    <row r="222" spans="1:6" ht="24.95" customHeight="1" x14ac:dyDescent="0.35">
      <c r="A222" s="141" t="s">
        <v>4</v>
      </c>
      <c r="B222" s="434" t="s">
        <v>75</v>
      </c>
      <c r="C222" s="435"/>
      <c r="D222" s="141" t="s">
        <v>48</v>
      </c>
      <c r="E222" s="419">
        <v>10</v>
      </c>
      <c r="F222" s="419"/>
    </row>
    <row r="223" spans="1:6" ht="24.95" customHeight="1" x14ac:dyDescent="0.35">
      <c r="A223" s="141" t="s">
        <v>5</v>
      </c>
      <c r="B223" s="143" t="s">
        <v>122</v>
      </c>
      <c r="C223" s="144"/>
      <c r="D223" s="436"/>
      <c r="E223" s="437"/>
      <c r="F223" s="438"/>
    </row>
    <row r="224" spans="1:6" ht="24.95" customHeight="1" x14ac:dyDescent="0.35">
      <c r="A224" s="141" t="s">
        <v>64</v>
      </c>
      <c r="B224" s="143" t="s">
        <v>123</v>
      </c>
      <c r="C224" s="144"/>
      <c r="D224" s="141" t="s">
        <v>65</v>
      </c>
      <c r="E224" s="145"/>
      <c r="F224" s="145" t="s">
        <v>124</v>
      </c>
    </row>
    <row r="225" spans="1:6" ht="24.95" customHeight="1" x14ac:dyDescent="0.35">
      <c r="A225" s="145" t="s">
        <v>8</v>
      </c>
      <c r="B225" s="145" t="s">
        <v>9</v>
      </c>
      <c r="C225" s="145" t="s">
        <v>49</v>
      </c>
      <c r="D225" s="145" t="s">
        <v>19</v>
      </c>
      <c r="E225" s="428"/>
      <c r="F225" s="429"/>
    </row>
    <row r="226" spans="1:6" ht="24.95" customHeight="1" x14ac:dyDescent="0.35">
      <c r="A226" s="145">
        <v>1</v>
      </c>
      <c r="B226" s="146" t="s">
        <v>11</v>
      </c>
      <c r="C226" s="91">
        <v>14</v>
      </c>
      <c r="D226" s="147" t="str">
        <f>IF(C226&gt;=18,"A1",IF(C226&gt;=16,"A2",IF(C226&gt;=14,"B1",IF(C226&gt;=12,"B2",IF(C226&gt;=10,"C1",IF(C226&gt;=8,"C2",IF(C226&gt;=6.5,"D","E")))))))</f>
        <v>B1</v>
      </c>
      <c r="E226" s="430"/>
      <c r="F226" s="431"/>
    </row>
    <row r="227" spans="1:6" ht="24.95" customHeight="1" x14ac:dyDescent="0.35">
      <c r="A227" s="145">
        <v>2</v>
      </c>
      <c r="B227" s="146" t="s">
        <v>12</v>
      </c>
      <c r="C227" s="91">
        <v>14</v>
      </c>
      <c r="D227" s="147" t="str">
        <f t="shared" ref="D227:D231" si="9">IF(C227&gt;=18,"A1",IF(C227&gt;=16,"A2",IF(C227&gt;=14,"B1",IF(C227&gt;=12,"B2",IF(C227&gt;=10,"C1",IF(C227&gt;=8,"C2",IF(C227&gt;=6.5,"D","E")))))))</f>
        <v>B1</v>
      </c>
      <c r="E227" s="430"/>
      <c r="F227" s="431"/>
    </row>
    <row r="228" spans="1:6" ht="24.95" customHeight="1" x14ac:dyDescent="0.35">
      <c r="A228" s="145">
        <v>3</v>
      </c>
      <c r="B228" s="146" t="s">
        <v>13</v>
      </c>
      <c r="C228" s="91">
        <v>15</v>
      </c>
      <c r="D228" s="147" t="str">
        <f t="shared" si="9"/>
        <v>B1</v>
      </c>
      <c r="E228" s="430"/>
      <c r="F228" s="431"/>
    </row>
    <row r="229" spans="1:6" ht="24.95" customHeight="1" x14ac:dyDescent="0.35">
      <c r="A229" s="145">
        <v>4</v>
      </c>
      <c r="B229" s="146" t="s">
        <v>22</v>
      </c>
      <c r="C229" s="91">
        <v>16</v>
      </c>
      <c r="D229" s="147" t="str">
        <f t="shared" si="9"/>
        <v>A2</v>
      </c>
      <c r="E229" s="430"/>
      <c r="F229" s="431"/>
    </row>
    <row r="230" spans="1:6" ht="24.95" customHeight="1" x14ac:dyDescent="0.35">
      <c r="A230" s="145">
        <v>5</v>
      </c>
      <c r="B230" s="146" t="s">
        <v>37</v>
      </c>
      <c r="C230" s="91">
        <v>10.5</v>
      </c>
      <c r="D230" s="147" t="str">
        <f t="shared" si="9"/>
        <v>C1</v>
      </c>
      <c r="E230" s="430"/>
      <c r="F230" s="431"/>
    </row>
    <row r="231" spans="1:6" ht="24.95" customHeight="1" x14ac:dyDescent="0.35">
      <c r="A231" s="145">
        <v>6</v>
      </c>
      <c r="B231" s="146" t="s">
        <v>38</v>
      </c>
      <c r="C231" s="91">
        <v>14</v>
      </c>
      <c r="D231" s="147" t="str">
        <f t="shared" si="9"/>
        <v>B1</v>
      </c>
      <c r="E231" s="430"/>
      <c r="F231" s="431"/>
    </row>
    <row r="232" spans="1:6" ht="24.95" customHeight="1" x14ac:dyDescent="0.35">
      <c r="A232" s="141"/>
      <c r="B232" s="141"/>
      <c r="C232" s="145"/>
      <c r="D232" s="141"/>
      <c r="E232" s="430"/>
      <c r="F232" s="431"/>
    </row>
    <row r="233" spans="1:6" ht="24.95" customHeight="1" x14ac:dyDescent="0.35">
      <c r="A233" s="141"/>
      <c r="B233" s="145" t="s">
        <v>10</v>
      </c>
      <c r="C233" s="145">
        <f>SUM(C226:C230)</f>
        <v>69.5</v>
      </c>
      <c r="D233" s="141"/>
      <c r="E233" s="430"/>
      <c r="F233" s="431"/>
    </row>
    <row r="234" spans="1:6" ht="24.95" customHeight="1" x14ac:dyDescent="0.35">
      <c r="A234" s="141"/>
      <c r="B234" s="148" t="s">
        <v>51</v>
      </c>
      <c r="C234" s="149">
        <f>(C233/100*100)</f>
        <v>69.5</v>
      </c>
      <c r="D234" s="141"/>
      <c r="E234" s="432"/>
      <c r="F234" s="433"/>
    </row>
    <row r="235" spans="1:6" ht="24.95" customHeight="1" x14ac:dyDescent="0.35">
      <c r="A235" s="421" t="s">
        <v>481</v>
      </c>
      <c r="B235" s="421" t="s">
        <v>57</v>
      </c>
      <c r="C235" s="421"/>
      <c r="D235" s="422" t="s">
        <v>50</v>
      </c>
      <c r="E235" s="423"/>
      <c r="F235" s="424"/>
    </row>
    <row r="236" spans="1:6" ht="24.95" customHeight="1" x14ac:dyDescent="0.35">
      <c r="A236" s="421"/>
      <c r="B236" s="421"/>
      <c r="C236" s="421"/>
      <c r="D236" s="425"/>
      <c r="E236" s="426"/>
      <c r="F236" s="427"/>
    </row>
    <row r="238" spans="1:6" ht="24.95" customHeight="1" x14ac:dyDescent="0.35">
      <c r="A238" s="141"/>
      <c r="B238" s="419" t="s">
        <v>0</v>
      </c>
      <c r="C238" s="419"/>
      <c r="D238" s="419"/>
      <c r="E238" s="419"/>
      <c r="F238" s="419"/>
    </row>
    <row r="239" spans="1:6" ht="24.95" customHeight="1" x14ac:dyDescent="0.35">
      <c r="A239" s="141"/>
      <c r="B239" s="419" t="s">
        <v>1</v>
      </c>
      <c r="C239" s="419"/>
      <c r="D239" s="419"/>
      <c r="E239" s="419"/>
      <c r="F239" s="419"/>
    </row>
    <row r="240" spans="1:6" ht="24.95" customHeight="1" x14ac:dyDescent="0.35">
      <c r="A240" s="141"/>
      <c r="B240" s="419" t="s">
        <v>2</v>
      </c>
      <c r="C240" s="419"/>
      <c r="D240" s="419"/>
      <c r="E240" s="419"/>
      <c r="F240" s="419"/>
    </row>
    <row r="241" spans="1:6" ht="24.95" customHeight="1" x14ac:dyDescent="0.35">
      <c r="A241" s="141"/>
      <c r="B241" s="420" t="s">
        <v>47</v>
      </c>
      <c r="C241" s="420"/>
      <c r="D241" s="420"/>
      <c r="E241" s="420"/>
      <c r="F241" s="420"/>
    </row>
    <row r="242" spans="1:6" ht="24.95" customHeight="1" x14ac:dyDescent="0.35">
      <c r="A242" s="141"/>
      <c r="B242" s="419" t="s">
        <v>449</v>
      </c>
      <c r="C242" s="419"/>
      <c r="D242" s="419"/>
      <c r="E242" s="419"/>
      <c r="F242" s="419"/>
    </row>
    <row r="243" spans="1:6" ht="24.95" customHeight="1" x14ac:dyDescent="0.35">
      <c r="A243" s="419" t="s">
        <v>61</v>
      </c>
      <c r="B243" s="419"/>
      <c r="C243" s="419"/>
      <c r="D243" s="419"/>
      <c r="E243" s="419"/>
      <c r="F243" s="419"/>
    </row>
    <row r="244" spans="1:6" ht="24.95" customHeight="1" x14ac:dyDescent="0.35">
      <c r="A244" s="141" t="s">
        <v>3</v>
      </c>
      <c r="B244" s="434" t="s">
        <v>94</v>
      </c>
      <c r="C244" s="435"/>
      <c r="E244" s="419"/>
      <c r="F244" s="419"/>
    </row>
    <row r="245" spans="1:6" ht="24.95" customHeight="1" x14ac:dyDescent="0.35">
      <c r="A245" s="141" t="s">
        <v>4</v>
      </c>
      <c r="B245" s="434" t="s">
        <v>76</v>
      </c>
      <c r="C245" s="435"/>
      <c r="D245" s="141" t="s">
        <v>48</v>
      </c>
      <c r="E245" s="419">
        <v>11</v>
      </c>
      <c r="F245" s="419"/>
    </row>
    <row r="246" spans="1:6" ht="24.95" customHeight="1" x14ac:dyDescent="0.35">
      <c r="A246" s="141" t="s">
        <v>5</v>
      </c>
      <c r="B246" s="143" t="s">
        <v>125</v>
      </c>
      <c r="C246" s="144"/>
      <c r="D246" s="436"/>
      <c r="E246" s="437"/>
      <c r="F246" s="438"/>
    </row>
    <row r="247" spans="1:6" ht="24.95" customHeight="1" x14ac:dyDescent="0.35">
      <c r="A247" s="141" t="s">
        <v>64</v>
      </c>
      <c r="B247" s="143" t="s">
        <v>126</v>
      </c>
      <c r="C247" s="144"/>
      <c r="D247" s="141" t="s">
        <v>65</v>
      </c>
      <c r="E247" s="145"/>
      <c r="F247" s="145" t="s">
        <v>127</v>
      </c>
    </row>
    <row r="248" spans="1:6" ht="24.95" customHeight="1" x14ac:dyDescent="0.35">
      <c r="A248" s="145" t="s">
        <v>8</v>
      </c>
      <c r="B248" s="145" t="s">
        <v>9</v>
      </c>
      <c r="C248" s="145" t="s">
        <v>49</v>
      </c>
      <c r="D248" s="145" t="s">
        <v>19</v>
      </c>
      <c r="E248" s="428"/>
      <c r="F248" s="429"/>
    </row>
    <row r="249" spans="1:6" ht="24.95" customHeight="1" x14ac:dyDescent="0.35">
      <c r="A249" s="145">
        <v>1</v>
      </c>
      <c r="B249" s="146" t="s">
        <v>11</v>
      </c>
      <c r="C249" s="91">
        <v>13.5</v>
      </c>
      <c r="D249" s="147" t="str">
        <f>IF(C249&gt;=18,"A1",IF(C249&gt;=16,"A2",IF(C249&gt;=14,"B1",IF(C249&gt;=12,"B2",IF(C249&gt;=10,"C1",IF(C249&gt;=8,"C2",IF(C249&gt;=6.5,"D","E")))))))</f>
        <v>B2</v>
      </c>
      <c r="E249" s="430"/>
      <c r="F249" s="431"/>
    </row>
    <row r="250" spans="1:6" ht="24.95" customHeight="1" x14ac:dyDescent="0.35">
      <c r="A250" s="145">
        <v>2</v>
      </c>
      <c r="B250" s="146" t="s">
        <v>12</v>
      </c>
      <c r="C250" s="91">
        <v>14.5</v>
      </c>
      <c r="D250" s="147" t="str">
        <f t="shared" ref="D250:D254" si="10">IF(C250&gt;=18,"A1",IF(C250&gt;=16,"A2",IF(C250&gt;=14,"B1",IF(C250&gt;=12,"B2",IF(C250&gt;=10,"C1",IF(C250&gt;=8,"C2",IF(C250&gt;=6.5,"D","E")))))))</f>
        <v>B1</v>
      </c>
      <c r="E250" s="430"/>
      <c r="F250" s="431"/>
    </row>
    <row r="251" spans="1:6" ht="24.95" customHeight="1" x14ac:dyDescent="0.35">
      <c r="A251" s="145">
        <v>3</v>
      </c>
      <c r="B251" s="146" t="s">
        <v>13</v>
      </c>
      <c r="C251" s="91">
        <v>19</v>
      </c>
      <c r="D251" s="147" t="str">
        <f t="shared" si="10"/>
        <v>A1</v>
      </c>
      <c r="E251" s="430"/>
      <c r="F251" s="431"/>
    </row>
    <row r="252" spans="1:6" ht="24.95" customHeight="1" x14ac:dyDescent="0.35">
      <c r="A252" s="145">
        <v>4</v>
      </c>
      <c r="B252" s="146" t="s">
        <v>22</v>
      </c>
      <c r="C252" s="91">
        <v>17.5</v>
      </c>
      <c r="D252" s="147" t="str">
        <f t="shared" si="10"/>
        <v>A2</v>
      </c>
      <c r="E252" s="430"/>
      <c r="F252" s="431"/>
    </row>
    <row r="253" spans="1:6" ht="24.95" customHeight="1" x14ac:dyDescent="0.35">
      <c r="A253" s="145">
        <v>5</v>
      </c>
      <c r="B253" s="146" t="s">
        <v>37</v>
      </c>
      <c r="C253" s="91">
        <v>13.5</v>
      </c>
      <c r="D253" s="147" t="str">
        <f t="shared" si="10"/>
        <v>B2</v>
      </c>
      <c r="E253" s="430"/>
      <c r="F253" s="431"/>
    </row>
    <row r="254" spans="1:6" ht="24.95" customHeight="1" x14ac:dyDescent="0.35">
      <c r="A254" s="145">
        <v>6</v>
      </c>
      <c r="B254" s="146" t="s">
        <v>38</v>
      </c>
      <c r="C254" s="97">
        <v>19</v>
      </c>
      <c r="D254" s="147" t="str">
        <f t="shared" si="10"/>
        <v>A1</v>
      </c>
      <c r="E254" s="430"/>
      <c r="F254" s="431"/>
    </row>
    <row r="255" spans="1:6" ht="24.95" customHeight="1" x14ac:dyDescent="0.35">
      <c r="A255" s="141"/>
      <c r="B255" s="141"/>
      <c r="C255" s="145"/>
      <c r="D255" s="141"/>
      <c r="E255" s="430"/>
      <c r="F255" s="431"/>
    </row>
    <row r="256" spans="1:6" ht="24.95" customHeight="1" x14ac:dyDescent="0.35">
      <c r="A256" s="141"/>
      <c r="B256" s="145" t="s">
        <v>10</v>
      </c>
      <c r="C256" s="145">
        <f>SUM(C249:C253)</f>
        <v>78</v>
      </c>
      <c r="D256" s="141"/>
      <c r="E256" s="430"/>
      <c r="F256" s="431"/>
    </row>
    <row r="257" spans="1:6" ht="24.95" customHeight="1" x14ac:dyDescent="0.35">
      <c r="A257" s="141"/>
      <c r="B257" s="148" t="s">
        <v>51</v>
      </c>
      <c r="C257" s="149">
        <f>(C256/100*100)</f>
        <v>78</v>
      </c>
      <c r="D257" s="141"/>
      <c r="E257" s="432"/>
      <c r="F257" s="433"/>
    </row>
    <row r="258" spans="1:6" ht="24.95" customHeight="1" x14ac:dyDescent="0.35">
      <c r="A258" s="421" t="s">
        <v>481</v>
      </c>
      <c r="B258" s="421" t="s">
        <v>57</v>
      </c>
      <c r="C258" s="421"/>
      <c r="D258" s="422" t="s">
        <v>50</v>
      </c>
      <c r="E258" s="423"/>
      <c r="F258" s="424"/>
    </row>
    <row r="259" spans="1:6" ht="24.95" customHeight="1" x14ac:dyDescent="0.35">
      <c r="A259" s="421"/>
      <c r="B259" s="421"/>
      <c r="C259" s="421"/>
      <c r="D259" s="425"/>
      <c r="E259" s="426"/>
      <c r="F259" s="427"/>
    </row>
    <row r="262" spans="1:6" ht="24.95" customHeight="1" x14ac:dyDescent="0.35">
      <c r="A262" s="141"/>
      <c r="B262" s="419" t="s">
        <v>0</v>
      </c>
      <c r="C262" s="419"/>
      <c r="D262" s="419"/>
      <c r="E262" s="419"/>
      <c r="F262" s="419"/>
    </row>
    <row r="263" spans="1:6" ht="24.95" customHeight="1" x14ac:dyDescent="0.35">
      <c r="A263" s="141"/>
      <c r="B263" s="419" t="s">
        <v>1</v>
      </c>
      <c r="C263" s="419"/>
      <c r="D263" s="419"/>
      <c r="E263" s="419"/>
      <c r="F263" s="419"/>
    </row>
    <row r="264" spans="1:6" ht="24.95" customHeight="1" x14ac:dyDescent="0.35">
      <c r="A264" s="141"/>
      <c r="B264" s="419" t="s">
        <v>2</v>
      </c>
      <c r="C264" s="419"/>
      <c r="D264" s="419"/>
      <c r="E264" s="419"/>
      <c r="F264" s="419"/>
    </row>
    <row r="265" spans="1:6" ht="24.95" customHeight="1" x14ac:dyDescent="0.35">
      <c r="A265" s="141"/>
      <c r="B265" s="420" t="s">
        <v>47</v>
      </c>
      <c r="C265" s="420"/>
      <c r="D265" s="420"/>
      <c r="E265" s="420"/>
      <c r="F265" s="420"/>
    </row>
    <row r="266" spans="1:6" ht="24.95" customHeight="1" x14ac:dyDescent="0.35">
      <c r="A266" s="141"/>
      <c r="B266" s="419" t="s">
        <v>449</v>
      </c>
      <c r="C266" s="419"/>
      <c r="D266" s="419"/>
      <c r="E266" s="419"/>
      <c r="F266" s="419"/>
    </row>
    <row r="267" spans="1:6" ht="24.95" customHeight="1" x14ac:dyDescent="0.35">
      <c r="A267" s="419" t="s">
        <v>61</v>
      </c>
      <c r="B267" s="419"/>
      <c r="C267" s="419"/>
      <c r="D267" s="419"/>
      <c r="E267" s="419"/>
      <c r="F267" s="419"/>
    </row>
    <row r="268" spans="1:6" ht="24.95" customHeight="1" x14ac:dyDescent="0.35">
      <c r="A268" s="141" t="s">
        <v>3</v>
      </c>
      <c r="B268" s="434" t="s">
        <v>94</v>
      </c>
      <c r="C268" s="435"/>
      <c r="E268" s="419"/>
      <c r="F268" s="419"/>
    </row>
    <row r="269" spans="1:6" ht="24.95" customHeight="1" x14ac:dyDescent="0.35">
      <c r="A269" s="141" t="s">
        <v>4</v>
      </c>
      <c r="B269" s="434" t="s">
        <v>77</v>
      </c>
      <c r="C269" s="435"/>
      <c r="D269" s="141" t="s">
        <v>48</v>
      </c>
      <c r="E269" s="419">
        <v>12</v>
      </c>
      <c r="F269" s="419"/>
    </row>
    <row r="270" spans="1:6" ht="24.95" customHeight="1" x14ac:dyDescent="0.35">
      <c r="A270" s="141" t="s">
        <v>5</v>
      </c>
      <c r="B270" s="143" t="s">
        <v>128</v>
      </c>
      <c r="C270" s="144"/>
      <c r="D270" s="436"/>
      <c r="E270" s="437"/>
      <c r="F270" s="438"/>
    </row>
    <row r="271" spans="1:6" ht="24.95" customHeight="1" x14ac:dyDescent="0.35">
      <c r="A271" s="141" t="s">
        <v>64</v>
      </c>
      <c r="B271" s="143" t="s">
        <v>129</v>
      </c>
      <c r="C271" s="144"/>
      <c r="D271" s="141" t="s">
        <v>65</v>
      </c>
      <c r="E271" s="145"/>
      <c r="F271" s="145" t="s">
        <v>130</v>
      </c>
    </row>
    <row r="272" spans="1:6" ht="24.95" customHeight="1" x14ac:dyDescent="0.35">
      <c r="A272" s="145" t="s">
        <v>8</v>
      </c>
      <c r="B272" s="145" t="s">
        <v>9</v>
      </c>
      <c r="C272" s="145" t="s">
        <v>49</v>
      </c>
      <c r="D272" s="145" t="s">
        <v>19</v>
      </c>
      <c r="E272" s="428"/>
      <c r="F272" s="429"/>
    </row>
    <row r="273" spans="1:6" ht="24.95" customHeight="1" x14ac:dyDescent="0.35">
      <c r="A273" s="145">
        <v>1</v>
      </c>
      <c r="B273" s="146" t="s">
        <v>11</v>
      </c>
      <c r="C273" s="91">
        <v>15</v>
      </c>
      <c r="D273" s="147" t="str">
        <f>IF(C273&gt;=18,"A1",IF(C273&gt;=16,"A2",IF(C273&gt;=14,"B1",IF(C273&gt;=12,"B2",IF(C273&gt;=10,"C1",IF(C273&gt;=8,"C2",IF(C273&gt;=6.5,"D","E")))))))</f>
        <v>B1</v>
      </c>
      <c r="E273" s="430"/>
      <c r="F273" s="431"/>
    </row>
    <row r="274" spans="1:6" ht="24.95" customHeight="1" x14ac:dyDescent="0.35">
      <c r="A274" s="145">
        <v>2</v>
      </c>
      <c r="B274" s="146" t="s">
        <v>12</v>
      </c>
      <c r="C274" s="91">
        <v>17</v>
      </c>
      <c r="D274" s="147" t="str">
        <f t="shared" ref="D274:D278" si="11">IF(C274&gt;=18,"A1",IF(C274&gt;=16,"A2",IF(C274&gt;=14,"B1",IF(C274&gt;=12,"B2",IF(C274&gt;=10,"C1",IF(C274&gt;=8,"C2",IF(C274&gt;=6.5,"D","E")))))))</f>
        <v>A2</v>
      </c>
      <c r="E274" s="430"/>
      <c r="F274" s="431"/>
    </row>
    <row r="275" spans="1:6" ht="24.95" customHeight="1" x14ac:dyDescent="0.35">
      <c r="A275" s="145">
        <v>3</v>
      </c>
      <c r="B275" s="146" t="s">
        <v>13</v>
      </c>
      <c r="C275" s="91">
        <v>16</v>
      </c>
      <c r="D275" s="147" t="str">
        <f t="shared" si="11"/>
        <v>A2</v>
      </c>
      <c r="E275" s="430"/>
      <c r="F275" s="431"/>
    </row>
    <row r="276" spans="1:6" ht="24.95" customHeight="1" x14ac:dyDescent="0.35">
      <c r="A276" s="145">
        <v>4</v>
      </c>
      <c r="B276" s="146" t="s">
        <v>22</v>
      </c>
      <c r="C276" s="91">
        <v>16.5</v>
      </c>
      <c r="D276" s="147" t="str">
        <f t="shared" si="11"/>
        <v>A2</v>
      </c>
      <c r="E276" s="430"/>
      <c r="F276" s="431"/>
    </row>
    <row r="277" spans="1:6" ht="24.95" customHeight="1" x14ac:dyDescent="0.35">
      <c r="A277" s="145">
        <v>5</v>
      </c>
      <c r="B277" s="146" t="s">
        <v>37</v>
      </c>
      <c r="C277" s="91">
        <v>14</v>
      </c>
      <c r="D277" s="147" t="str">
        <f t="shared" si="11"/>
        <v>B1</v>
      </c>
      <c r="E277" s="430"/>
      <c r="F277" s="431"/>
    </row>
    <row r="278" spans="1:6" ht="24.95" customHeight="1" x14ac:dyDescent="0.35">
      <c r="A278" s="145">
        <v>6</v>
      </c>
      <c r="B278" s="146" t="s">
        <v>38</v>
      </c>
      <c r="C278" s="91">
        <v>20</v>
      </c>
      <c r="D278" s="147" t="str">
        <f t="shared" si="11"/>
        <v>A1</v>
      </c>
      <c r="E278" s="430"/>
      <c r="F278" s="431"/>
    </row>
    <row r="279" spans="1:6" ht="24.95" customHeight="1" x14ac:dyDescent="0.35">
      <c r="A279" s="141"/>
      <c r="B279" s="141"/>
      <c r="C279" s="145"/>
      <c r="D279" s="141"/>
      <c r="E279" s="430"/>
      <c r="F279" s="431"/>
    </row>
    <row r="280" spans="1:6" ht="24.95" customHeight="1" x14ac:dyDescent="0.35">
      <c r="A280" s="141"/>
      <c r="B280" s="145" t="s">
        <v>10</v>
      </c>
      <c r="C280" s="145">
        <f>SUM(C273:C277)</f>
        <v>78.5</v>
      </c>
      <c r="D280" s="141"/>
      <c r="E280" s="430"/>
      <c r="F280" s="431"/>
    </row>
    <row r="281" spans="1:6" ht="24.95" customHeight="1" x14ac:dyDescent="0.35">
      <c r="A281" s="141"/>
      <c r="B281" s="148" t="s">
        <v>51</v>
      </c>
      <c r="C281" s="149">
        <f>(C280/100*100)</f>
        <v>78.5</v>
      </c>
      <c r="D281" s="141"/>
      <c r="E281" s="432"/>
      <c r="F281" s="433"/>
    </row>
    <row r="282" spans="1:6" ht="24.95" customHeight="1" x14ac:dyDescent="0.35">
      <c r="A282" s="421" t="s">
        <v>481</v>
      </c>
      <c r="B282" s="421" t="s">
        <v>57</v>
      </c>
      <c r="C282" s="421"/>
      <c r="D282" s="422" t="s">
        <v>50</v>
      </c>
      <c r="E282" s="423"/>
      <c r="F282" s="424"/>
    </row>
    <row r="283" spans="1:6" ht="41.25" customHeight="1" x14ac:dyDescent="0.35">
      <c r="A283" s="421"/>
      <c r="B283" s="421"/>
      <c r="C283" s="421"/>
      <c r="D283" s="425"/>
      <c r="E283" s="426"/>
      <c r="F283" s="427"/>
    </row>
    <row r="286" spans="1:6" ht="24.95" customHeight="1" x14ac:dyDescent="0.35">
      <c r="A286" s="141"/>
      <c r="B286" s="419" t="s">
        <v>0</v>
      </c>
      <c r="C286" s="419"/>
      <c r="D286" s="419"/>
      <c r="E286" s="419"/>
      <c r="F286" s="419"/>
    </row>
    <row r="287" spans="1:6" ht="24.95" customHeight="1" x14ac:dyDescent="0.35">
      <c r="A287" s="141"/>
      <c r="B287" s="419" t="s">
        <v>1</v>
      </c>
      <c r="C287" s="419"/>
      <c r="D287" s="419"/>
      <c r="E287" s="419"/>
      <c r="F287" s="419"/>
    </row>
    <row r="288" spans="1:6" ht="24.95" customHeight="1" x14ac:dyDescent="0.35">
      <c r="A288" s="141"/>
      <c r="B288" s="419" t="s">
        <v>2</v>
      </c>
      <c r="C288" s="419"/>
      <c r="D288" s="419"/>
      <c r="E288" s="419"/>
      <c r="F288" s="419"/>
    </row>
    <row r="289" spans="1:6" ht="24.95" customHeight="1" x14ac:dyDescent="0.35">
      <c r="A289" s="141"/>
      <c r="B289" s="420" t="s">
        <v>47</v>
      </c>
      <c r="C289" s="420"/>
      <c r="D289" s="420"/>
      <c r="E289" s="420"/>
      <c r="F289" s="420"/>
    </row>
    <row r="290" spans="1:6" ht="24.95" customHeight="1" x14ac:dyDescent="0.35">
      <c r="A290" s="141"/>
      <c r="B290" s="419" t="s">
        <v>449</v>
      </c>
      <c r="C290" s="419"/>
      <c r="D290" s="419"/>
      <c r="E290" s="419"/>
      <c r="F290" s="419"/>
    </row>
    <row r="291" spans="1:6" ht="24.95" customHeight="1" x14ac:dyDescent="0.35">
      <c r="A291" s="419" t="s">
        <v>61</v>
      </c>
      <c r="B291" s="419"/>
      <c r="C291" s="419"/>
      <c r="D291" s="419"/>
      <c r="E291" s="419"/>
      <c r="F291" s="419"/>
    </row>
    <row r="292" spans="1:6" ht="24.95" customHeight="1" x14ac:dyDescent="0.35">
      <c r="A292" s="141" t="s">
        <v>3</v>
      </c>
      <c r="B292" s="434" t="s">
        <v>94</v>
      </c>
      <c r="C292" s="435"/>
      <c r="E292" s="419"/>
      <c r="F292" s="419"/>
    </row>
    <row r="293" spans="1:6" ht="24.95" customHeight="1" x14ac:dyDescent="0.35">
      <c r="A293" s="141" t="s">
        <v>4</v>
      </c>
      <c r="B293" s="434" t="s">
        <v>78</v>
      </c>
      <c r="C293" s="435"/>
      <c r="D293" s="141" t="s">
        <v>48</v>
      </c>
      <c r="E293" s="419">
        <v>13</v>
      </c>
      <c r="F293" s="419"/>
    </row>
    <row r="294" spans="1:6" ht="24.95" customHeight="1" x14ac:dyDescent="0.35">
      <c r="A294" s="141" t="s">
        <v>5</v>
      </c>
      <c r="B294" s="143" t="s">
        <v>133</v>
      </c>
      <c r="C294" s="144"/>
      <c r="D294" s="436"/>
      <c r="E294" s="437"/>
      <c r="F294" s="438"/>
    </row>
    <row r="295" spans="1:6" ht="24.95" customHeight="1" x14ac:dyDescent="0.35">
      <c r="A295" s="141" t="s">
        <v>64</v>
      </c>
      <c r="B295" s="143" t="s">
        <v>131</v>
      </c>
      <c r="C295" s="144"/>
      <c r="D295" s="141" t="s">
        <v>65</v>
      </c>
      <c r="E295" s="145"/>
      <c r="F295" s="145" t="s">
        <v>132</v>
      </c>
    </row>
    <row r="296" spans="1:6" ht="24.95" customHeight="1" x14ac:dyDescent="0.35">
      <c r="A296" s="145" t="s">
        <v>8</v>
      </c>
      <c r="B296" s="145" t="s">
        <v>9</v>
      </c>
      <c r="C296" s="145" t="s">
        <v>49</v>
      </c>
      <c r="D296" s="145" t="s">
        <v>19</v>
      </c>
      <c r="E296" s="428"/>
      <c r="F296" s="429"/>
    </row>
    <row r="297" spans="1:6" ht="24.95" customHeight="1" x14ac:dyDescent="0.35">
      <c r="A297" s="145">
        <v>1</v>
      </c>
      <c r="B297" s="146" t="s">
        <v>11</v>
      </c>
      <c r="C297" s="91">
        <v>7</v>
      </c>
      <c r="D297" s="147" t="str">
        <f>IF(C297&gt;=18,"A1",IF(C297&gt;=16,"A2",IF(C297&gt;=14,"B1",IF(C297&gt;=12,"B2",IF(C297&gt;=10,"C1",IF(C297&gt;=8,"C2",IF(C297&gt;=6.5,"D","E")))))))</f>
        <v>D</v>
      </c>
      <c r="E297" s="430"/>
      <c r="F297" s="431"/>
    </row>
    <row r="298" spans="1:6" ht="24.95" customHeight="1" x14ac:dyDescent="0.35">
      <c r="A298" s="145">
        <v>2</v>
      </c>
      <c r="B298" s="146" t="s">
        <v>12</v>
      </c>
      <c r="C298" s="91">
        <v>9.5</v>
      </c>
      <c r="D298" s="147" t="str">
        <f t="shared" ref="D298:D302" si="12">IF(C298&gt;=18,"A1",IF(C298&gt;=16,"A2",IF(C298&gt;=14,"B1",IF(C298&gt;=12,"B2",IF(C298&gt;=10,"C1",IF(C298&gt;=8,"C2",IF(C298&gt;=6.5,"D","E")))))))</f>
        <v>C2</v>
      </c>
      <c r="E298" s="430"/>
      <c r="F298" s="431"/>
    </row>
    <row r="299" spans="1:6" ht="24.95" customHeight="1" x14ac:dyDescent="0.35">
      <c r="A299" s="145">
        <v>3</v>
      </c>
      <c r="B299" s="146" t="s">
        <v>13</v>
      </c>
      <c r="C299" s="91">
        <v>2</v>
      </c>
      <c r="D299" s="147" t="str">
        <f t="shared" si="12"/>
        <v>E</v>
      </c>
      <c r="E299" s="430"/>
      <c r="F299" s="431"/>
    </row>
    <row r="300" spans="1:6" ht="24.95" customHeight="1" x14ac:dyDescent="0.35">
      <c r="A300" s="145">
        <v>4</v>
      </c>
      <c r="B300" s="146" t="s">
        <v>22</v>
      </c>
      <c r="C300" s="91">
        <v>5</v>
      </c>
      <c r="D300" s="147" t="str">
        <f t="shared" si="12"/>
        <v>E</v>
      </c>
      <c r="E300" s="430"/>
      <c r="F300" s="431"/>
    </row>
    <row r="301" spans="1:6" ht="24.95" customHeight="1" x14ac:dyDescent="0.35">
      <c r="A301" s="145">
        <v>5</v>
      </c>
      <c r="B301" s="146" t="s">
        <v>37</v>
      </c>
      <c r="C301" s="91">
        <v>5.5</v>
      </c>
      <c r="D301" s="147" t="str">
        <f t="shared" si="12"/>
        <v>E</v>
      </c>
      <c r="E301" s="430"/>
      <c r="F301" s="431"/>
    </row>
    <row r="302" spans="1:6" ht="24.95" customHeight="1" x14ac:dyDescent="0.35">
      <c r="A302" s="145">
        <v>6</v>
      </c>
      <c r="B302" s="146" t="s">
        <v>38</v>
      </c>
      <c r="C302" s="91">
        <v>14</v>
      </c>
      <c r="D302" s="147" t="str">
        <f t="shared" si="12"/>
        <v>B1</v>
      </c>
      <c r="E302" s="430"/>
      <c r="F302" s="431"/>
    </row>
    <row r="303" spans="1:6" ht="24.95" customHeight="1" x14ac:dyDescent="0.35">
      <c r="A303" s="141"/>
      <c r="B303" s="141"/>
      <c r="C303" s="145"/>
      <c r="D303" s="141"/>
      <c r="E303" s="430"/>
      <c r="F303" s="431"/>
    </row>
    <row r="304" spans="1:6" ht="24.95" customHeight="1" x14ac:dyDescent="0.35">
      <c r="A304" s="141"/>
      <c r="B304" s="145" t="s">
        <v>10</v>
      </c>
      <c r="C304" s="145">
        <f>SUM(C297:C301)</f>
        <v>29</v>
      </c>
      <c r="D304" s="141"/>
      <c r="E304" s="430"/>
      <c r="F304" s="431"/>
    </row>
    <row r="305" spans="1:6" ht="24.95" customHeight="1" x14ac:dyDescent="0.35">
      <c r="A305" s="141"/>
      <c r="B305" s="148" t="s">
        <v>51</v>
      </c>
      <c r="C305" s="149">
        <f>(C304/100*100)</f>
        <v>28.999999999999996</v>
      </c>
      <c r="D305" s="141"/>
      <c r="E305" s="432"/>
      <c r="F305" s="433"/>
    </row>
    <row r="306" spans="1:6" ht="24.95" customHeight="1" x14ac:dyDescent="0.35">
      <c r="A306" s="421" t="s">
        <v>481</v>
      </c>
      <c r="B306" s="421" t="s">
        <v>57</v>
      </c>
      <c r="C306" s="421"/>
      <c r="D306" s="422" t="s">
        <v>50</v>
      </c>
      <c r="E306" s="423"/>
      <c r="F306" s="424"/>
    </row>
    <row r="307" spans="1:6" ht="41.25" customHeight="1" x14ac:dyDescent="0.35">
      <c r="A307" s="421"/>
      <c r="B307" s="421"/>
      <c r="C307" s="421"/>
      <c r="D307" s="425"/>
      <c r="E307" s="426"/>
      <c r="F307" s="427"/>
    </row>
    <row r="309" spans="1:6" ht="24.95" customHeight="1" x14ac:dyDescent="0.35">
      <c r="A309" s="141"/>
      <c r="B309" s="419" t="s">
        <v>0</v>
      </c>
      <c r="C309" s="419"/>
      <c r="D309" s="419"/>
      <c r="E309" s="419"/>
      <c r="F309" s="419"/>
    </row>
    <row r="310" spans="1:6" ht="24.95" customHeight="1" x14ac:dyDescent="0.35">
      <c r="A310" s="141"/>
      <c r="B310" s="419" t="s">
        <v>1</v>
      </c>
      <c r="C310" s="419"/>
      <c r="D310" s="419"/>
      <c r="E310" s="419"/>
      <c r="F310" s="419"/>
    </row>
    <row r="311" spans="1:6" ht="24.95" customHeight="1" x14ac:dyDescent="0.35">
      <c r="A311" s="141"/>
      <c r="B311" s="419" t="s">
        <v>2</v>
      </c>
      <c r="C311" s="419"/>
      <c r="D311" s="419"/>
      <c r="E311" s="419"/>
      <c r="F311" s="419"/>
    </row>
    <row r="312" spans="1:6" ht="24.95" customHeight="1" x14ac:dyDescent="0.35">
      <c r="A312" s="141"/>
      <c r="B312" s="420" t="s">
        <v>47</v>
      </c>
      <c r="C312" s="420"/>
      <c r="D312" s="420"/>
      <c r="E312" s="420"/>
      <c r="F312" s="420"/>
    </row>
    <row r="313" spans="1:6" ht="24.95" customHeight="1" x14ac:dyDescent="0.35">
      <c r="A313" s="141"/>
      <c r="B313" s="419" t="s">
        <v>449</v>
      </c>
      <c r="C313" s="419"/>
      <c r="D313" s="419"/>
      <c r="E313" s="419"/>
      <c r="F313" s="419"/>
    </row>
    <row r="314" spans="1:6" ht="24.95" customHeight="1" x14ac:dyDescent="0.35">
      <c r="A314" s="419" t="s">
        <v>61</v>
      </c>
      <c r="B314" s="419"/>
      <c r="C314" s="419"/>
      <c r="D314" s="419"/>
      <c r="E314" s="419"/>
      <c r="F314" s="419"/>
    </row>
    <row r="315" spans="1:6" ht="24.95" customHeight="1" x14ac:dyDescent="0.35">
      <c r="A315" s="141" t="s">
        <v>3</v>
      </c>
      <c r="B315" s="434" t="s">
        <v>94</v>
      </c>
      <c r="C315" s="435"/>
      <c r="E315" s="419"/>
      <c r="F315" s="419"/>
    </row>
    <row r="316" spans="1:6" ht="24.95" customHeight="1" x14ac:dyDescent="0.35">
      <c r="A316" s="141" t="s">
        <v>4</v>
      </c>
      <c r="B316" s="434" t="s">
        <v>480</v>
      </c>
      <c r="C316" s="435"/>
      <c r="D316" s="141" t="s">
        <v>48</v>
      </c>
      <c r="E316" s="419">
        <v>14</v>
      </c>
      <c r="F316" s="419"/>
    </row>
    <row r="317" spans="1:6" ht="24.95" customHeight="1" x14ac:dyDescent="0.35">
      <c r="A317" s="141" t="s">
        <v>5</v>
      </c>
      <c r="B317" s="143" t="s">
        <v>134</v>
      </c>
      <c r="C317" s="144"/>
      <c r="D317" s="436"/>
      <c r="E317" s="437"/>
      <c r="F317" s="438"/>
    </row>
    <row r="318" spans="1:6" ht="24.95" customHeight="1" x14ac:dyDescent="0.35">
      <c r="A318" s="141" t="s">
        <v>64</v>
      </c>
      <c r="B318" s="143" t="s">
        <v>135</v>
      </c>
      <c r="C318" s="144"/>
      <c r="D318" s="141" t="s">
        <v>65</v>
      </c>
      <c r="E318" s="145"/>
      <c r="F318" s="145" t="s">
        <v>136</v>
      </c>
    </row>
    <row r="319" spans="1:6" ht="24.95" customHeight="1" x14ac:dyDescent="0.35">
      <c r="A319" s="145" t="s">
        <v>8</v>
      </c>
      <c r="B319" s="145" t="s">
        <v>9</v>
      </c>
      <c r="C319" s="145" t="s">
        <v>49</v>
      </c>
      <c r="D319" s="145" t="s">
        <v>19</v>
      </c>
      <c r="E319" s="428"/>
      <c r="F319" s="429"/>
    </row>
    <row r="320" spans="1:6" ht="24.95" customHeight="1" x14ac:dyDescent="0.35">
      <c r="A320" s="145">
        <v>1</v>
      </c>
      <c r="B320" s="146" t="s">
        <v>11</v>
      </c>
      <c r="C320" s="91">
        <v>5</v>
      </c>
      <c r="D320" s="147" t="str">
        <f>IF(C320&gt;=18,"A1",IF(C320&gt;=16,"A2",IF(C320&gt;=14,"B1",IF(C320&gt;=12,"B2",IF(C320&gt;=10,"C1",IF(C320&gt;=8,"C2",IF(C320&gt;=6.5,"D","E")))))))</f>
        <v>E</v>
      </c>
      <c r="E320" s="430"/>
      <c r="F320" s="431"/>
    </row>
    <row r="321" spans="1:6" ht="24.95" customHeight="1" x14ac:dyDescent="0.35">
      <c r="A321" s="145">
        <v>2</v>
      </c>
      <c r="B321" s="146" t="s">
        <v>12</v>
      </c>
      <c r="C321" s="91">
        <v>15</v>
      </c>
      <c r="D321" s="147" t="str">
        <f t="shared" ref="D321:D325" si="13">IF(C321&gt;=18,"A1",IF(C321&gt;=16,"A2",IF(C321&gt;=14,"B1",IF(C321&gt;=12,"B2",IF(C321&gt;=10,"C1",IF(C321&gt;=8,"C2",IF(C321&gt;=6.5,"D","E")))))))</f>
        <v>B1</v>
      </c>
      <c r="E321" s="430"/>
      <c r="F321" s="431"/>
    </row>
    <row r="322" spans="1:6" ht="24.95" customHeight="1" x14ac:dyDescent="0.35">
      <c r="A322" s="145">
        <v>3</v>
      </c>
      <c r="B322" s="146" t="s">
        <v>13</v>
      </c>
      <c r="C322" s="91">
        <v>7</v>
      </c>
      <c r="D322" s="147" t="str">
        <f t="shared" si="13"/>
        <v>D</v>
      </c>
      <c r="E322" s="430"/>
      <c r="F322" s="431"/>
    </row>
    <row r="323" spans="1:6" ht="24.95" customHeight="1" x14ac:dyDescent="0.35">
      <c r="A323" s="145">
        <v>4</v>
      </c>
      <c r="B323" s="146" t="s">
        <v>22</v>
      </c>
      <c r="C323" s="91">
        <v>7.5</v>
      </c>
      <c r="D323" s="147" t="str">
        <f t="shared" si="13"/>
        <v>D</v>
      </c>
      <c r="E323" s="430"/>
      <c r="F323" s="431"/>
    </row>
    <row r="324" spans="1:6" ht="24.95" customHeight="1" x14ac:dyDescent="0.35">
      <c r="A324" s="145">
        <v>5</v>
      </c>
      <c r="B324" s="146" t="s">
        <v>37</v>
      </c>
      <c r="C324" s="91">
        <v>8</v>
      </c>
      <c r="D324" s="147" t="str">
        <f t="shared" si="13"/>
        <v>C2</v>
      </c>
      <c r="E324" s="430"/>
      <c r="F324" s="431"/>
    </row>
    <row r="325" spans="1:6" ht="24.95" customHeight="1" x14ac:dyDescent="0.35">
      <c r="A325" s="145">
        <v>6</v>
      </c>
      <c r="B325" s="146" t="s">
        <v>38</v>
      </c>
      <c r="C325" s="91">
        <v>12</v>
      </c>
      <c r="D325" s="147" t="str">
        <f t="shared" si="13"/>
        <v>B2</v>
      </c>
      <c r="E325" s="430"/>
      <c r="F325" s="431"/>
    </row>
    <row r="326" spans="1:6" ht="24.95" customHeight="1" x14ac:dyDescent="0.35">
      <c r="A326" s="141"/>
      <c r="B326" s="141"/>
      <c r="C326" s="145"/>
      <c r="D326" s="141"/>
      <c r="E326" s="430"/>
      <c r="F326" s="431"/>
    </row>
    <row r="327" spans="1:6" ht="24.95" customHeight="1" x14ac:dyDescent="0.35">
      <c r="A327" s="141"/>
      <c r="B327" s="145" t="s">
        <v>10</v>
      </c>
      <c r="C327" s="145">
        <f>SUM(C320:C324)</f>
        <v>42.5</v>
      </c>
      <c r="D327" s="141"/>
      <c r="E327" s="430"/>
      <c r="F327" s="431"/>
    </row>
    <row r="328" spans="1:6" ht="24.95" customHeight="1" x14ac:dyDescent="0.35">
      <c r="A328" s="141"/>
      <c r="B328" s="148" t="s">
        <v>51</v>
      </c>
      <c r="C328" s="149">
        <f>(C327/100*100)</f>
        <v>42.5</v>
      </c>
      <c r="D328" s="141"/>
      <c r="E328" s="432"/>
      <c r="F328" s="433"/>
    </row>
    <row r="329" spans="1:6" ht="24.95" customHeight="1" x14ac:dyDescent="0.35">
      <c r="A329" s="421" t="s">
        <v>481</v>
      </c>
      <c r="B329" s="421" t="s">
        <v>57</v>
      </c>
      <c r="C329" s="421"/>
      <c r="D329" s="422" t="s">
        <v>50</v>
      </c>
      <c r="E329" s="423"/>
      <c r="F329" s="424"/>
    </row>
    <row r="330" spans="1:6" ht="60" customHeight="1" x14ac:dyDescent="0.35">
      <c r="A330" s="421"/>
      <c r="B330" s="421"/>
      <c r="C330" s="421"/>
      <c r="D330" s="425"/>
      <c r="E330" s="426"/>
      <c r="F330" s="427"/>
    </row>
    <row r="333" spans="1:6" ht="24.95" customHeight="1" x14ac:dyDescent="0.35">
      <c r="A333" s="141"/>
      <c r="B333" s="419" t="s">
        <v>0</v>
      </c>
      <c r="C333" s="419"/>
      <c r="D333" s="419"/>
      <c r="E333" s="419"/>
      <c r="F333" s="419"/>
    </row>
    <row r="334" spans="1:6" ht="24.95" customHeight="1" x14ac:dyDescent="0.35">
      <c r="A334" s="141"/>
      <c r="B334" s="419" t="s">
        <v>1</v>
      </c>
      <c r="C334" s="419"/>
      <c r="D334" s="419"/>
      <c r="E334" s="419"/>
      <c r="F334" s="419"/>
    </row>
    <row r="335" spans="1:6" ht="24.95" customHeight="1" x14ac:dyDescent="0.35">
      <c r="A335" s="141"/>
      <c r="B335" s="419" t="s">
        <v>2</v>
      </c>
      <c r="C335" s="419"/>
      <c r="D335" s="419"/>
      <c r="E335" s="419"/>
      <c r="F335" s="419"/>
    </row>
    <row r="336" spans="1:6" ht="24.95" customHeight="1" x14ac:dyDescent="0.35">
      <c r="A336" s="141"/>
      <c r="B336" s="420" t="s">
        <v>47</v>
      </c>
      <c r="C336" s="420"/>
      <c r="D336" s="420"/>
      <c r="E336" s="420"/>
      <c r="F336" s="420"/>
    </row>
    <row r="337" spans="1:6" ht="24.95" customHeight="1" x14ac:dyDescent="0.35">
      <c r="A337" s="141"/>
      <c r="B337" s="419" t="s">
        <v>449</v>
      </c>
      <c r="C337" s="419"/>
      <c r="D337" s="419"/>
      <c r="E337" s="419"/>
      <c r="F337" s="419"/>
    </row>
    <row r="338" spans="1:6" ht="24.95" customHeight="1" x14ac:dyDescent="0.35">
      <c r="A338" s="419" t="s">
        <v>61</v>
      </c>
      <c r="B338" s="419"/>
      <c r="C338" s="419"/>
      <c r="D338" s="419"/>
      <c r="E338" s="419"/>
      <c r="F338" s="419"/>
    </row>
    <row r="339" spans="1:6" ht="24.95" customHeight="1" x14ac:dyDescent="0.35">
      <c r="A339" s="141" t="s">
        <v>3</v>
      </c>
      <c r="B339" s="434" t="s">
        <v>94</v>
      </c>
      <c r="C339" s="435"/>
      <c r="E339" s="419"/>
      <c r="F339" s="419"/>
    </row>
    <row r="340" spans="1:6" ht="24.95" customHeight="1" x14ac:dyDescent="0.35">
      <c r="A340" s="141" t="s">
        <v>4</v>
      </c>
      <c r="B340" s="434" t="s">
        <v>80</v>
      </c>
      <c r="C340" s="435"/>
      <c r="D340" s="141" t="s">
        <v>48</v>
      </c>
      <c r="E340" s="419">
        <v>15</v>
      </c>
      <c r="F340" s="419"/>
    </row>
    <row r="341" spans="1:6" ht="24.95" customHeight="1" x14ac:dyDescent="0.35">
      <c r="A341" s="141" t="s">
        <v>5</v>
      </c>
      <c r="B341" s="143" t="s">
        <v>137</v>
      </c>
      <c r="C341" s="144"/>
      <c r="D341" s="436"/>
      <c r="E341" s="437"/>
      <c r="F341" s="438"/>
    </row>
    <row r="342" spans="1:6" ht="24.95" customHeight="1" x14ac:dyDescent="0.35">
      <c r="A342" s="141" t="s">
        <v>64</v>
      </c>
      <c r="B342" s="143" t="s">
        <v>138</v>
      </c>
      <c r="C342" s="144"/>
      <c r="D342" s="141" t="s">
        <v>65</v>
      </c>
      <c r="E342" s="145"/>
      <c r="F342" s="145" t="s">
        <v>139</v>
      </c>
    </row>
    <row r="343" spans="1:6" ht="24.95" customHeight="1" x14ac:dyDescent="0.35">
      <c r="A343" s="145" t="s">
        <v>8</v>
      </c>
      <c r="B343" s="145" t="s">
        <v>9</v>
      </c>
      <c r="C343" s="145" t="s">
        <v>49</v>
      </c>
      <c r="D343" s="145" t="s">
        <v>19</v>
      </c>
      <c r="E343" s="428"/>
      <c r="F343" s="429"/>
    </row>
    <row r="344" spans="1:6" ht="24.95" customHeight="1" x14ac:dyDescent="0.35">
      <c r="A344" s="145">
        <v>1</v>
      </c>
      <c r="B344" s="146" t="s">
        <v>11</v>
      </c>
      <c r="C344" s="91">
        <v>15.5</v>
      </c>
      <c r="D344" s="147" t="str">
        <f>IF(C344&gt;=18,"A1",IF(C344&gt;=16,"A2",IF(C344&gt;=14,"B1",IF(C344&gt;=12,"B2",IF(C344&gt;=10,"C1",IF(C344&gt;=8,"C2",IF(C344&gt;=6.5,"D","E")))))))</f>
        <v>B1</v>
      </c>
      <c r="E344" s="430"/>
      <c r="F344" s="431"/>
    </row>
    <row r="345" spans="1:6" ht="24.95" customHeight="1" x14ac:dyDescent="0.35">
      <c r="A345" s="145">
        <v>2</v>
      </c>
      <c r="B345" s="146" t="s">
        <v>12</v>
      </c>
      <c r="C345" s="91">
        <v>15</v>
      </c>
      <c r="D345" s="147" t="str">
        <f t="shared" ref="D345:D349" si="14">IF(C345&gt;=18,"A1",IF(C345&gt;=16,"A2",IF(C345&gt;=14,"B1",IF(C345&gt;=12,"B2",IF(C345&gt;=10,"C1",IF(C345&gt;=8,"C2",IF(C345&gt;=6.5,"D","E")))))))</f>
        <v>B1</v>
      </c>
      <c r="E345" s="430"/>
      <c r="F345" s="431"/>
    </row>
    <row r="346" spans="1:6" ht="24.95" customHeight="1" x14ac:dyDescent="0.35">
      <c r="A346" s="145">
        <v>3</v>
      </c>
      <c r="B346" s="146" t="s">
        <v>13</v>
      </c>
      <c r="C346" s="91">
        <v>18</v>
      </c>
      <c r="D346" s="147" t="str">
        <f t="shared" si="14"/>
        <v>A1</v>
      </c>
      <c r="E346" s="430"/>
      <c r="F346" s="431"/>
    </row>
    <row r="347" spans="1:6" ht="24.95" customHeight="1" x14ac:dyDescent="0.35">
      <c r="A347" s="145">
        <v>4</v>
      </c>
      <c r="B347" s="146" t="s">
        <v>22</v>
      </c>
      <c r="C347" s="91">
        <v>18.5</v>
      </c>
      <c r="D347" s="147" t="str">
        <f t="shared" si="14"/>
        <v>A1</v>
      </c>
      <c r="E347" s="430"/>
      <c r="F347" s="431"/>
    </row>
    <row r="348" spans="1:6" ht="24.95" customHeight="1" x14ac:dyDescent="0.35">
      <c r="A348" s="145">
        <v>5</v>
      </c>
      <c r="B348" s="146" t="s">
        <v>37</v>
      </c>
      <c r="C348" s="91">
        <v>11</v>
      </c>
      <c r="D348" s="147" t="str">
        <f t="shared" si="14"/>
        <v>C1</v>
      </c>
      <c r="E348" s="430"/>
      <c r="F348" s="431"/>
    </row>
    <row r="349" spans="1:6" ht="24.95" customHeight="1" x14ac:dyDescent="0.35">
      <c r="A349" s="145">
        <v>6</v>
      </c>
      <c r="B349" s="146" t="s">
        <v>38</v>
      </c>
      <c r="C349" s="91">
        <v>20</v>
      </c>
      <c r="D349" s="147" t="str">
        <f t="shared" si="14"/>
        <v>A1</v>
      </c>
      <c r="E349" s="430"/>
      <c r="F349" s="431"/>
    </row>
    <row r="350" spans="1:6" ht="24.95" customHeight="1" x14ac:dyDescent="0.35">
      <c r="A350" s="141"/>
      <c r="B350" s="141"/>
      <c r="C350" s="145"/>
      <c r="D350" s="141"/>
      <c r="E350" s="430"/>
      <c r="F350" s="431"/>
    </row>
    <row r="351" spans="1:6" ht="24.95" customHeight="1" x14ac:dyDescent="0.35">
      <c r="A351" s="141"/>
      <c r="B351" s="145" t="s">
        <v>10</v>
      </c>
      <c r="C351" s="145">
        <f>SUM(C344:C348)</f>
        <v>78</v>
      </c>
      <c r="D351" s="141"/>
      <c r="E351" s="430"/>
      <c r="F351" s="431"/>
    </row>
    <row r="352" spans="1:6" ht="24.95" customHeight="1" x14ac:dyDescent="0.35">
      <c r="A352" s="141"/>
      <c r="B352" s="148" t="s">
        <v>51</v>
      </c>
      <c r="C352" s="149">
        <f>(C351/100*100)</f>
        <v>78</v>
      </c>
      <c r="D352" s="141"/>
      <c r="E352" s="432"/>
      <c r="F352" s="433"/>
    </row>
    <row r="353" spans="1:6" ht="24.95" customHeight="1" x14ac:dyDescent="0.35">
      <c r="A353" s="421" t="s">
        <v>481</v>
      </c>
      <c r="B353" s="421" t="s">
        <v>57</v>
      </c>
      <c r="C353" s="421"/>
      <c r="D353" s="422" t="s">
        <v>50</v>
      </c>
      <c r="E353" s="423"/>
      <c r="F353" s="424"/>
    </row>
    <row r="354" spans="1:6" ht="24.95" customHeight="1" x14ac:dyDescent="0.35">
      <c r="A354" s="421"/>
      <c r="B354" s="421"/>
      <c r="C354" s="421"/>
      <c r="D354" s="425"/>
      <c r="E354" s="426"/>
      <c r="F354" s="427"/>
    </row>
    <row r="357" spans="1:6" ht="24.95" customHeight="1" x14ac:dyDescent="0.35">
      <c r="A357" s="141"/>
      <c r="B357" s="419" t="s">
        <v>0</v>
      </c>
      <c r="C357" s="419"/>
      <c r="D357" s="419"/>
      <c r="E357" s="419"/>
      <c r="F357" s="419"/>
    </row>
    <row r="358" spans="1:6" ht="24.95" customHeight="1" x14ac:dyDescent="0.35">
      <c r="A358" s="141"/>
      <c r="B358" s="419" t="s">
        <v>1</v>
      </c>
      <c r="C358" s="419"/>
      <c r="D358" s="419"/>
      <c r="E358" s="419"/>
      <c r="F358" s="419"/>
    </row>
    <row r="359" spans="1:6" ht="24.95" customHeight="1" x14ac:dyDescent="0.35">
      <c r="A359" s="141"/>
      <c r="B359" s="419" t="s">
        <v>2</v>
      </c>
      <c r="C359" s="419"/>
      <c r="D359" s="419"/>
      <c r="E359" s="419"/>
      <c r="F359" s="419"/>
    </row>
    <row r="360" spans="1:6" ht="24.95" customHeight="1" x14ac:dyDescent="0.35">
      <c r="A360" s="141"/>
      <c r="B360" s="420" t="s">
        <v>47</v>
      </c>
      <c r="C360" s="420"/>
      <c r="D360" s="420"/>
      <c r="E360" s="420"/>
      <c r="F360" s="420"/>
    </row>
    <row r="361" spans="1:6" ht="24.95" customHeight="1" x14ac:dyDescent="0.35">
      <c r="A361" s="141"/>
      <c r="B361" s="419" t="s">
        <v>449</v>
      </c>
      <c r="C361" s="419"/>
      <c r="D361" s="419"/>
      <c r="E361" s="419"/>
      <c r="F361" s="419"/>
    </row>
    <row r="362" spans="1:6" ht="24.95" customHeight="1" x14ac:dyDescent="0.35">
      <c r="A362" s="419" t="s">
        <v>61</v>
      </c>
      <c r="B362" s="419"/>
      <c r="C362" s="419"/>
      <c r="D362" s="419"/>
      <c r="E362" s="419"/>
      <c r="F362" s="419"/>
    </row>
    <row r="363" spans="1:6" ht="24.95" customHeight="1" x14ac:dyDescent="0.35">
      <c r="A363" s="141" t="s">
        <v>3</v>
      </c>
      <c r="B363" s="434" t="s">
        <v>94</v>
      </c>
      <c r="C363" s="435"/>
      <c r="E363" s="419"/>
      <c r="F363" s="419"/>
    </row>
    <row r="364" spans="1:6" ht="24.95" customHeight="1" x14ac:dyDescent="0.35">
      <c r="A364" s="141" t="s">
        <v>4</v>
      </c>
      <c r="B364" s="434" t="s">
        <v>81</v>
      </c>
      <c r="C364" s="435"/>
      <c r="D364" s="141" t="s">
        <v>48</v>
      </c>
      <c r="E364" s="419">
        <v>16</v>
      </c>
      <c r="F364" s="419"/>
    </row>
    <row r="365" spans="1:6" ht="24.95" customHeight="1" x14ac:dyDescent="0.35">
      <c r="A365" s="141" t="s">
        <v>5</v>
      </c>
      <c r="B365" s="143" t="s">
        <v>140</v>
      </c>
      <c r="C365" s="144"/>
      <c r="D365" s="436"/>
      <c r="E365" s="437"/>
      <c r="F365" s="438"/>
    </row>
    <row r="366" spans="1:6" ht="24.95" customHeight="1" x14ac:dyDescent="0.35">
      <c r="A366" s="141" t="s">
        <v>64</v>
      </c>
      <c r="B366" s="143" t="s">
        <v>141</v>
      </c>
      <c r="C366" s="144"/>
      <c r="D366" s="141" t="s">
        <v>65</v>
      </c>
      <c r="E366" s="145"/>
      <c r="F366" s="145" t="s">
        <v>142</v>
      </c>
    </row>
    <row r="367" spans="1:6" ht="24.95" customHeight="1" x14ac:dyDescent="0.35">
      <c r="A367" s="145" t="s">
        <v>8</v>
      </c>
      <c r="B367" s="145" t="s">
        <v>9</v>
      </c>
      <c r="C367" s="145" t="s">
        <v>49</v>
      </c>
      <c r="D367" s="145" t="s">
        <v>19</v>
      </c>
      <c r="E367" s="428"/>
      <c r="F367" s="429"/>
    </row>
    <row r="368" spans="1:6" ht="24.95" customHeight="1" x14ac:dyDescent="0.35">
      <c r="A368" s="145">
        <v>1</v>
      </c>
      <c r="B368" s="146" t="s">
        <v>11</v>
      </c>
      <c r="C368" s="91">
        <v>10.5</v>
      </c>
      <c r="D368" s="147" t="str">
        <f>IF(C368&gt;=18,"A1",IF(C368&gt;=16,"A2",IF(C368&gt;=14,"B1",IF(C368&gt;=12,"B2",IF(C368&gt;=10,"C1",IF(C368&gt;=8,"C2",IF(C368&gt;=6.5,"D","E")))))))</f>
        <v>C1</v>
      </c>
      <c r="E368" s="430"/>
      <c r="F368" s="431"/>
    </row>
    <row r="369" spans="1:6" ht="24.95" customHeight="1" x14ac:dyDescent="0.35">
      <c r="A369" s="145">
        <v>2</v>
      </c>
      <c r="B369" s="146" t="s">
        <v>12</v>
      </c>
      <c r="C369" s="91">
        <v>12</v>
      </c>
      <c r="D369" s="147" t="str">
        <f t="shared" ref="D369:D373" si="15">IF(C369&gt;=18,"A1",IF(C369&gt;=16,"A2",IF(C369&gt;=14,"B1",IF(C369&gt;=12,"B2",IF(C369&gt;=10,"C1",IF(C369&gt;=8,"C2",IF(C369&gt;=6.5,"D","E")))))))</f>
        <v>B2</v>
      </c>
      <c r="E369" s="430"/>
      <c r="F369" s="431"/>
    </row>
    <row r="370" spans="1:6" ht="24.95" customHeight="1" x14ac:dyDescent="0.35">
      <c r="A370" s="145">
        <v>3</v>
      </c>
      <c r="B370" s="146" t="s">
        <v>13</v>
      </c>
      <c r="C370" s="91">
        <v>11.5</v>
      </c>
      <c r="D370" s="147" t="str">
        <f t="shared" si="15"/>
        <v>C1</v>
      </c>
      <c r="E370" s="430"/>
      <c r="F370" s="431"/>
    </row>
    <row r="371" spans="1:6" ht="24.95" customHeight="1" x14ac:dyDescent="0.35">
      <c r="A371" s="145">
        <v>4</v>
      </c>
      <c r="B371" s="146" t="s">
        <v>22</v>
      </c>
      <c r="C371" s="91">
        <v>5.5</v>
      </c>
      <c r="D371" s="147" t="str">
        <f t="shared" si="15"/>
        <v>E</v>
      </c>
      <c r="E371" s="430"/>
      <c r="F371" s="431"/>
    </row>
    <row r="372" spans="1:6" ht="24.95" customHeight="1" x14ac:dyDescent="0.35">
      <c r="A372" s="145">
        <v>5</v>
      </c>
      <c r="B372" s="146" t="s">
        <v>37</v>
      </c>
      <c r="C372" s="91">
        <v>9.5</v>
      </c>
      <c r="D372" s="147" t="str">
        <f t="shared" si="15"/>
        <v>C2</v>
      </c>
      <c r="E372" s="430"/>
      <c r="F372" s="431"/>
    </row>
    <row r="373" spans="1:6" ht="24.95" customHeight="1" x14ac:dyDescent="0.35">
      <c r="A373" s="145">
        <v>6</v>
      </c>
      <c r="B373" s="146" t="s">
        <v>38</v>
      </c>
      <c r="C373" s="91">
        <v>15</v>
      </c>
      <c r="D373" s="147" t="str">
        <f t="shared" si="15"/>
        <v>B1</v>
      </c>
      <c r="E373" s="430"/>
      <c r="F373" s="431"/>
    </row>
    <row r="374" spans="1:6" ht="24.95" customHeight="1" x14ac:dyDescent="0.35">
      <c r="A374" s="141"/>
      <c r="B374" s="141"/>
      <c r="C374" s="145"/>
      <c r="D374" s="141"/>
      <c r="E374" s="430"/>
      <c r="F374" s="431"/>
    </row>
    <row r="375" spans="1:6" ht="24.95" customHeight="1" x14ac:dyDescent="0.35">
      <c r="A375" s="141"/>
      <c r="B375" s="145" t="s">
        <v>10</v>
      </c>
      <c r="C375" s="145">
        <f>SUM(C368:C372)</f>
        <v>49</v>
      </c>
      <c r="D375" s="141"/>
      <c r="E375" s="430"/>
      <c r="F375" s="431"/>
    </row>
    <row r="376" spans="1:6" ht="24.95" customHeight="1" x14ac:dyDescent="0.35">
      <c r="A376" s="141"/>
      <c r="B376" s="148" t="s">
        <v>51</v>
      </c>
      <c r="C376" s="149">
        <f>(C375/100*100)</f>
        <v>49</v>
      </c>
      <c r="D376" s="141"/>
      <c r="E376" s="432"/>
      <c r="F376" s="433"/>
    </row>
    <row r="377" spans="1:6" ht="24.95" customHeight="1" x14ac:dyDescent="0.35">
      <c r="A377" s="421" t="s">
        <v>481</v>
      </c>
      <c r="B377" s="421" t="s">
        <v>57</v>
      </c>
      <c r="C377" s="421"/>
      <c r="D377" s="422" t="s">
        <v>50</v>
      </c>
      <c r="E377" s="423"/>
      <c r="F377" s="424"/>
    </row>
    <row r="378" spans="1:6" ht="42" customHeight="1" x14ac:dyDescent="0.35">
      <c r="A378" s="421"/>
      <c r="B378" s="421"/>
      <c r="C378" s="421"/>
      <c r="D378" s="425"/>
      <c r="E378" s="426"/>
      <c r="F378" s="427"/>
    </row>
    <row r="380" spans="1:6" ht="24.95" customHeight="1" x14ac:dyDescent="0.35">
      <c r="A380" s="141"/>
      <c r="B380" s="419" t="s">
        <v>0</v>
      </c>
      <c r="C380" s="419"/>
      <c r="D380" s="419"/>
      <c r="E380" s="419"/>
      <c r="F380" s="419"/>
    </row>
    <row r="381" spans="1:6" ht="24.95" customHeight="1" x14ac:dyDescent="0.35">
      <c r="A381" s="141"/>
      <c r="B381" s="419" t="s">
        <v>1</v>
      </c>
      <c r="C381" s="419"/>
      <c r="D381" s="419"/>
      <c r="E381" s="419"/>
      <c r="F381" s="419"/>
    </row>
    <row r="382" spans="1:6" ht="24.95" customHeight="1" x14ac:dyDescent="0.35">
      <c r="A382" s="141"/>
      <c r="B382" s="419" t="s">
        <v>2</v>
      </c>
      <c r="C382" s="419"/>
      <c r="D382" s="419"/>
      <c r="E382" s="419"/>
      <c r="F382" s="419"/>
    </row>
    <row r="383" spans="1:6" ht="24.95" customHeight="1" x14ac:dyDescent="0.35">
      <c r="A383" s="141"/>
      <c r="B383" s="420" t="s">
        <v>47</v>
      </c>
      <c r="C383" s="420"/>
      <c r="D383" s="420"/>
      <c r="E383" s="420"/>
      <c r="F383" s="420"/>
    </row>
    <row r="384" spans="1:6" ht="24.95" customHeight="1" x14ac:dyDescent="0.35">
      <c r="A384" s="141"/>
      <c r="B384" s="419" t="s">
        <v>449</v>
      </c>
      <c r="C384" s="419"/>
      <c r="D384" s="419"/>
      <c r="E384" s="419"/>
      <c r="F384" s="419"/>
    </row>
    <row r="385" spans="1:6" ht="24.95" customHeight="1" x14ac:dyDescent="0.35">
      <c r="A385" s="419" t="s">
        <v>61</v>
      </c>
      <c r="B385" s="419"/>
      <c r="C385" s="419"/>
      <c r="D385" s="419"/>
      <c r="E385" s="419"/>
      <c r="F385" s="419"/>
    </row>
    <row r="386" spans="1:6" ht="24.95" customHeight="1" x14ac:dyDescent="0.35">
      <c r="A386" s="141" t="s">
        <v>3</v>
      </c>
      <c r="B386" s="434" t="s">
        <v>94</v>
      </c>
      <c r="C386" s="435"/>
      <c r="E386" s="419"/>
      <c r="F386" s="419"/>
    </row>
    <row r="387" spans="1:6" ht="24.95" customHeight="1" x14ac:dyDescent="0.35">
      <c r="A387" s="141" t="s">
        <v>4</v>
      </c>
      <c r="B387" s="434" t="s">
        <v>82</v>
      </c>
      <c r="C387" s="435"/>
      <c r="D387" s="141" t="s">
        <v>48</v>
      </c>
      <c r="E387" s="419">
        <v>17</v>
      </c>
      <c r="F387" s="419"/>
    </row>
    <row r="388" spans="1:6" ht="24.95" customHeight="1" x14ac:dyDescent="0.35">
      <c r="A388" s="141" t="s">
        <v>5</v>
      </c>
      <c r="B388" s="143" t="s">
        <v>143</v>
      </c>
      <c r="C388" s="144"/>
      <c r="D388" s="436"/>
      <c r="E388" s="437"/>
      <c r="F388" s="438"/>
    </row>
    <row r="389" spans="1:6" ht="24.95" customHeight="1" x14ac:dyDescent="0.35">
      <c r="A389" s="141" t="s">
        <v>64</v>
      </c>
      <c r="B389" s="143" t="s">
        <v>144</v>
      </c>
      <c r="C389" s="144"/>
      <c r="D389" s="141" t="s">
        <v>65</v>
      </c>
      <c r="E389" s="145"/>
      <c r="F389" s="145" t="s">
        <v>145</v>
      </c>
    </row>
    <row r="390" spans="1:6" ht="24.95" customHeight="1" x14ac:dyDescent="0.35">
      <c r="A390" s="145" t="s">
        <v>8</v>
      </c>
      <c r="B390" s="145" t="s">
        <v>9</v>
      </c>
      <c r="C390" s="145" t="s">
        <v>49</v>
      </c>
      <c r="D390" s="145" t="s">
        <v>19</v>
      </c>
      <c r="E390" s="428"/>
      <c r="F390" s="429"/>
    </row>
    <row r="391" spans="1:6" ht="24.95" customHeight="1" x14ac:dyDescent="0.35">
      <c r="A391" s="145">
        <v>1</v>
      </c>
      <c r="B391" s="146" t="s">
        <v>11</v>
      </c>
      <c r="C391" s="91">
        <v>6</v>
      </c>
      <c r="D391" s="147" t="str">
        <f>IF(C391&gt;=18,"A1",IF(C391&gt;=16,"A2",IF(C391&gt;=14,"B1",IF(C391&gt;=12,"B2",IF(C391&gt;=10,"C1",IF(C391&gt;=8,"C2",IF(C391&gt;=6.5,"D","E")))))))</f>
        <v>E</v>
      </c>
      <c r="E391" s="430"/>
      <c r="F391" s="431"/>
    </row>
    <row r="392" spans="1:6" ht="24.95" customHeight="1" x14ac:dyDescent="0.35">
      <c r="A392" s="145">
        <v>2</v>
      </c>
      <c r="B392" s="146" t="s">
        <v>12</v>
      </c>
      <c r="C392" s="91">
        <v>11.5</v>
      </c>
      <c r="D392" s="147" t="str">
        <f t="shared" ref="D392:D396" si="16">IF(C392&gt;=18,"A1",IF(C392&gt;=16,"A2",IF(C392&gt;=14,"B1",IF(C392&gt;=12,"B2",IF(C392&gt;=10,"C1",IF(C392&gt;=8,"C2",IF(C392&gt;=6.5,"D","E")))))))</f>
        <v>C1</v>
      </c>
      <c r="E392" s="430"/>
      <c r="F392" s="431"/>
    </row>
    <row r="393" spans="1:6" ht="24.95" customHeight="1" x14ac:dyDescent="0.35">
      <c r="A393" s="145">
        <v>3</v>
      </c>
      <c r="B393" s="146" t="s">
        <v>13</v>
      </c>
      <c r="C393" s="91">
        <v>7</v>
      </c>
      <c r="D393" s="147" t="str">
        <f t="shared" si="16"/>
        <v>D</v>
      </c>
      <c r="E393" s="430"/>
      <c r="F393" s="431"/>
    </row>
    <row r="394" spans="1:6" ht="24.95" customHeight="1" x14ac:dyDescent="0.35">
      <c r="A394" s="145">
        <v>4</v>
      </c>
      <c r="B394" s="146" t="s">
        <v>22</v>
      </c>
      <c r="C394" s="91">
        <v>13.5</v>
      </c>
      <c r="D394" s="147" t="str">
        <f t="shared" si="16"/>
        <v>B2</v>
      </c>
      <c r="E394" s="430"/>
      <c r="F394" s="431"/>
    </row>
    <row r="395" spans="1:6" ht="24.95" customHeight="1" x14ac:dyDescent="0.35">
      <c r="A395" s="145">
        <v>5</v>
      </c>
      <c r="B395" s="146" t="s">
        <v>37</v>
      </c>
      <c r="C395" s="91">
        <v>9.5</v>
      </c>
      <c r="D395" s="147" t="str">
        <f t="shared" si="16"/>
        <v>C2</v>
      </c>
      <c r="E395" s="430"/>
      <c r="F395" s="431"/>
    </row>
    <row r="396" spans="1:6" ht="24.95" customHeight="1" x14ac:dyDescent="0.35">
      <c r="A396" s="145">
        <v>6</v>
      </c>
      <c r="B396" s="146" t="s">
        <v>38</v>
      </c>
      <c r="C396" s="91">
        <v>5</v>
      </c>
      <c r="D396" s="147" t="str">
        <f t="shared" si="16"/>
        <v>E</v>
      </c>
      <c r="E396" s="430"/>
      <c r="F396" s="431"/>
    </row>
    <row r="397" spans="1:6" ht="24.95" customHeight="1" x14ac:dyDescent="0.35">
      <c r="A397" s="141"/>
      <c r="B397" s="141"/>
      <c r="C397" s="145"/>
      <c r="D397" s="141"/>
      <c r="E397" s="430"/>
      <c r="F397" s="431"/>
    </row>
    <row r="398" spans="1:6" ht="24.95" customHeight="1" x14ac:dyDescent="0.35">
      <c r="A398" s="141"/>
      <c r="B398" s="145" t="s">
        <v>10</v>
      </c>
      <c r="C398" s="145">
        <f>SUM(C391:C395)</f>
        <v>47.5</v>
      </c>
      <c r="D398" s="141"/>
      <c r="E398" s="430"/>
      <c r="F398" s="431"/>
    </row>
    <row r="399" spans="1:6" ht="24.95" customHeight="1" x14ac:dyDescent="0.35">
      <c r="A399" s="141"/>
      <c r="B399" s="148" t="s">
        <v>51</v>
      </c>
      <c r="C399" s="149">
        <f>(C398/100*100)</f>
        <v>47.5</v>
      </c>
      <c r="D399" s="141"/>
      <c r="E399" s="432"/>
      <c r="F399" s="433"/>
    </row>
    <row r="400" spans="1:6" ht="24.95" customHeight="1" x14ac:dyDescent="0.35">
      <c r="A400" s="421" t="s">
        <v>481</v>
      </c>
      <c r="B400" s="421" t="s">
        <v>57</v>
      </c>
      <c r="C400" s="421"/>
      <c r="D400" s="422" t="s">
        <v>50</v>
      </c>
      <c r="E400" s="423"/>
      <c r="F400" s="424"/>
    </row>
    <row r="401" spans="1:6" ht="45" customHeight="1" x14ac:dyDescent="0.35">
      <c r="A401" s="421"/>
      <c r="B401" s="421"/>
      <c r="C401" s="421"/>
      <c r="D401" s="425"/>
      <c r="E401" s="426"/>
      <c r="F401" s="427"/>
    </row>
    <row r="404" spans="1:6" ht="24.95" customHeight="1" x14ac:dyDescent="0.35">
      <c r="A404" s="141"/>
      <c r="B404" s="419" t="s">
        <v>0</v>
      </c>
      <c r="C404" s="419"/>
      <c r="D404" s="419"/>
      <c r="E404" s="419"/>
      <c r="F404" s="419"/>
    </row>
    <row r="405" spans="1:6" ht="24.95" customHeight="1" x14ac:dyDescent="0.35">
      <c r="A405" s="141"/>
      <c r="B405" s="419" t="s">
        <v>1</v>
      </c>
      <c r="C405" s="419"/>
      <c r="D405" s="419"/>
      <c r="E405" s="419"/>
      <c r="F405" s="419"/>
    </row>
    <row r="406" spans="1:6" ht="24.95" customHeight="1" x14ac:dyDescent="0.35">
      <c r="A406" s="141"/>
      <c r="B406" s="419" t="s">
        <v>2</v>
      </c>
      <c r="C406" s="419"/>
      <c r="D406" s="419"/>
      <c r="E406" s="419"/>
      <c r="F406" s="419"/>
    </row>
    <row r="407" spans="1:6" ht="24.95" customHeight="1" x14ac:dyDescent="0.35">
      <c r="A407" s="141"/>
      <c r="B407" s="420" t="s">
        <v>47</v>
      </c>
      <c r="C407" s="420"/>
      <c r="D407" s="420"/>
      <c r="E407" s="420"/>
      <c r="F407" s="420"/>
    </row>
    <row r="408" spans="1:6" ht="24.95" customHeight="1" x14ac:dyDescent="0.35">
      <c r="A408" s="141"/>
      <c r="B408" s="419" t="s">
        <v>449</v>
      </c>
      <c r="C408" s="419"/>
      <c r="D408" s="419"/>
      <c r="E408" s="419"/>
      <c r="F408" s="419"/>
    </row>
    <row r="409" spans="1:6" ht="24.95" customHeight="1" x14ac:dyDescent="0.35">
      <c r="A409" s="419" t="s">
        <v>61</v>
      </c>
      <c r="B409" s="419"/>
      <c r="C409" s="419"/>
      <c r="D409" s="419"/>
      <c r="E409" s="419"/>
      <c r="F409" s="419"/>
    </row>
    <row r="410" spans="1:6" ht="24.95" customHeight="1" x14ac:dyDescent="0.35">
      <c r="A410" s="141" t="s">
        <v>3</v>
      </c>
      <c r="B410" s="434" t="s">
        <v>94</v>
      </c>
      <c r="C410" s="435"/>
      <c r="E410" s="419"/>
      <c r="F410" s="419"/>
    </row>
    <row r="411" spans="1:6" ht="24.95" customHeight="1" x14ac:dyDescent="0.35">
      <c r="A411" s="141" t="s">
        <v>4</v>
      </c>
      <c r="B411" s="434" t="s">
        <v>83</v>
      </c>
      <c r="C411" s="435"/>
      <c r="D411" s="141" t="s">
        <v>48</v>
      </c>
      <c r="E411" s="419">
        <v>18</v>
      </c>
      <c r="F411" s="419"/>
    </row>
    <row r="412" spans="1:6" ht="24.95" customHeight="1" x14ac:dyDescent="0.35">
      <c r="A412" s="141" t="s">
        <v>5</v>
      </c>
      <c r="B412" s="143" t="s">
        <v>146</v>
      </c>
      <c r="C412" s="144"/>
      <c r="D412" s="436"/>
      <c r="E412" s="437"/>
      <c r="F412" s="438"/>
    </row>
    <row r="413" spans="1:6" ht="24.95" customHeight="1" x14ac:dyDescent="0.35">
      <c r="A413" s="141" t="s">
        <v>64</v>
      </c>
      <c r="B413" s="143" t="s">
        <v>147</v>
      </c>
      <c r="C413" s="144"/>
      <c r="D413" s="141" t="s">
        <v>65</v>
      </c>
      <c r="E413" s="145"/>
      <c r="F413" s="145" t="s">
        <v>148</v>
      </c>
    </row>
    <row r="414" spans="1:6" ht="24.95" customHeight="1" x14ac:dyDescent="0.35">
      <c r="A414" s="145" t="s">
        <v>8</v>
      </c>
      <c r="B414" s="145" t="s">
        <v>9</v>
      </c>
      <c r="C414" s="145" t="s">
        <v>49</v>
      </c>
      <c r="D414" s="145" t="s">
        <v>19</v>
      </c>
      <c r="E414" s="428"/>
      <c r="F414" s="429"/>
    </row>
    <row r="415" spans="1:6" ht="24.95" customHeight="1" x14ac:dyDescent="0.35">
      <c r="A415" s="145">
        <v>1</v>
      </c>
      <c r="B415" s="146" t="s">
        <v>11</v>
      </c>
      <c r="C415" s="97">
        <v>11.5</v>
      </c>
      <c r="D415" s="147" t="str">
        <f>IF(C415&gt;=18,"A1",IF(C415&gt;=16,"A2",IF(C415&gt;=14,"B1",IF(C415&gt;=12,"B2",IF(C415&gt;=10,"C1",IF(C415&gt;=8,"C2",IF(C415&gt;=6.5,"D","E")))))))</f>
        <v>C1</v>
      </c>
      <c r="E415" s="430"/>
      <c r="F415" s="431"/>
    </row>
    <row r="416" spans="1:6" ht="24.95" customHeight="1" x14ac:dyDescent="0.35">
      <c r="A416" s="145">
        <v>2</v>
      </c>
      <c r="B416" s="146" t="s">
        <v>12</v>
      </c>
      <c r="C416" s="97">
        <v>15.5</v>
      </c>
      <c r="D416" s="147" t="str">
        <f t="shared" ref="D416:D420" si="17">IF(C416&gt;=18,"A1",IF(C416&gt;=16,"A2",IF(C416&gt;=14,"B1",IF(C416&gt;=12,"B2",IF(C416&gt;=10,"C1",IF(C416&gt;=8,"C2",IF(C416&gt;=6.5,"D","E")))))))</f>
        <v>B1</v>
      </c>
      <c r="E416" s="430"/>
      <c r="F416" s="431"/>
    </row>
    <row r="417" spans="1:6" ht="24.95" customHeight="1" x14ac:dyDescent="0.35">
      <c r="A417" s="145">
        <v>3</v>
      </c>
      <c r="B417" s="146" t="s">
        <v>13</v>
      </c>
      <c r="C417" s="91">
        <v>14.5</v>
      </c>
      <c r="D417" s="147" t="str">
        <f t="shared" si="17"/>
        <v>B1</v>
      </c>
      <c r="E417" s="430"/>
      <c r="F417" s="431"/>
    </row>
    <row r="418" spans="1:6" ht="24.95" customHeight="1" x14ac:dyDescent="0.35">
      <c r="A418" s="145">
        <v>4</v>
      </c>
      <c r="B418" s="146" t="s">
        <v>22</v>
      </c>
      <c r="C418" s="91">
        <v>14</v>
      </c>
      <c r="D418" s="147" t="str">
        <f t="shared" si="17"/>
        <v>B1</v>
      </c>
      <c r="E418" s="430"/>
      <c r="F418" s="431"/>
    </row>
    <row r="419" spans="1:6" ht="24.95" customHeight="1" x14ac:dyDescent="0.35">
      <c r="A419" s="145">
        <v>5</v>
      </c>
      <c r="B419" s="146" t="s">
        <v>37</v>
      </c>
      <c r="C419" s="97">
        <v>16.5</v>
      </c>
      <c r="D419" s="147" t="str">
        <f t="shared" si="17"/>
        <v>A2</v>
      </c>
      <c r="E419" s="430"/>
      <c r="F419" s="431"/>
    </row>
    <row r="420" spans="1:6" ht="24.95" customHeight="1" x14ac:dyDescent="0.35">
      <c r="A420" s="145">
        <v>6</v>
      </c>
      <c r="B420" s="146" t="s">
        <v>38</v>
      </c>
      <c r="C420" s="97">
        <v>15</v>
      </c>
      <c r="D420" s="147" t="str">
        <f t="shared" si="17"/>
        <v>B1</v>
      </c>
      <c r="E420" s="430"/>
      <c r="F420" s="431"/>
    </row>
    <row r="421" spans="1:6" ht="24.95" customHeight="1" x14ac:dyDescent="0.35">
      <c r="A421" s="141"/>
      <c r="B421" s="141"/>
      <c r="C421" s="145"/>
      <c r="D421" s="141"/>
      <c r="E421" s="430"/>
      <c r="F421" s="431"/>
    </row>
    <row r="422" spans="1:6" ht="24.95" customHeight="1" x14ac:dyDescent="0.35">
      <c r="A422" s="141"/>
      <c r="B422" s="145" t="s">
        <v>10</v>
      </c>
      <c r="C422" s="145">
        <f>SUM(C415:C419)</f>
        <v>72</v>
      </c>
      <c r="D422" s="141"/>
      <c r="E422" s="430"/>
      <c r="F422" s="431"/>
    </row>
    <row r="423" spans="1:6" ht="24.95" customHeight="1" x14ac:dyDescent="0.35">
      <c r="A423" s="141"/>
      <c r="B423" s="148" t="s">
        <v>51</v>
      </c>
      <c r="C423" s="149">
        <f>(C422/100*100)</f>
        <v>72</v>
      </c>
      <c r="D423" s="141"/>
      <c r="E423" s="432"/>
      <c r="F423" s="433"/>
    </row>
    <row r="424" spans="1:6" ht="24.95" customHeight="1" x14ac:dyDescent="0.35">
      <c r="A424" s="421" t="s">
        <v>481</v>
      </c>
      <c r="B424" s="421" t="s">
        <v>57</v>
      </c>
      <c r="C424" s="421"/>
      <c r="D424" s="422" t="s">
        <v>50</v>
      </c>
      <c r="E424" s="423"/>
      <c r="F424" s="424"/>
    </row>
    <row r="425" spans="1:6" ht="43.5" customHeight="1" x14ac:dyDescent="0.35">
      <c r="A425" s="421"/>
      <c r="B425" s="421"/>
      <c r="C425" s="421"/>
      <c r="D425" s="425"/>
      <c r="E425" s="426"/>
      <c r="F425" s="427"/>
    </row>
    <row r="428" spans="1:6" ht="24.95" customHeight="1" x14ac:dyDescent="0.35">
      <c r="A428" s="141"/>
      <c r="B428" s="419" t="s">
        <v>0</v>
      </c>
      <c r="C428" s="419"/>
      <c r="D428" s="419"/>
      <c r="E428" s="419"/>
      <c r="F428" s="419"/>
    </row>
    <row r="429" spans="1:6" ht="24.95" customHeight="1" x14ac:dyDescent="0.35">
      <c r="A429" s="141"/>
      <c r="B429" s="419" t="s">
        <v>1</v>
      </c>
      <c r="C429" s="419"/>
      <c r="D429" s="419"/>
      <c r="E429" s="419"/>
      <c r="F429" s="419"/>
    </row>
    <row r="430" spans="1:6" ht="24.95" customHeight="1" x14ac:dyDescent="0.35">
      <c r="A430" s="141"/>
      <c r="B430" s="419" t="s">
        <v>2</v>
      </c>
      <c r="C430" s="419"/>
      <c r="D430" s="419"/>
      <c r="E430" s="419"/>
      <c r="F430" s="419"/>
    </row>
    <row r="431" spans="1:6" ht="24.95" customHeight="1" x14ac:dyDescent="0.35">
      <c r="A431" s="141"/>
      <c r="B431" s="420" t="s">
        <v>47</v>
      </c>
      <c r="C431" s="420"/>
      <c r="D431" s="420"/>
      <c r="E431" s="420"/>
      <c r="F431" s="420"/>
    </row>
    <row r="432" spans="1:6" ht="24.95" customHeight="1" x14ac:dyDescent="0.35">
      <c r="A432" s="141"/>
      <c r="B432" s="419" t="s">
        <v>449</v>
      </c>
      <c r="C432" s="419"/>
      <c r="D432" s="419"/>
      <c r="E432" s="419"/>
      <c r="F432" s="419"/>
    </row>
    <row r="433" spans="1:6" ht="24.95" customHeight="1" x14ac:dyDescent="0.35">
      <c r="A433" s="419" t="s">
        <v>61</v>
      </c>
      <c r="B433" s="419"/>
      <c r="C433" s="419"/>
      <c r="D433" s="419"/>
      <c r="E433" s="419"/>
      <c r="F433" s="419"/>
    </row>
    <row r="434" spans="1:6" ht="24.95" customHeight="1" x14ac:dyDescent="0.35">
      <c r="A434" s="141" t="s">
        <v>3</v>
      </c>
      <c r="B434" s="434" t="s">
        <v>94</v>
      </c>
      <c r="C434" s="435"/>
      <c r="E434" s="419"/>
      <c r="F434" s="419"/>
    </row>
    <row r="435" spans="1:6" ht="24.95" customHeight="1" x14ac:dyDescent="0.35">
      <c r="A435" s="141" t="s">
        <v>4</v>
      </c>
      <c r="B435" s="434" t="s">
        <v>84</v>
      </c>
      <c r="C435" s="435"/>
      <c r="D435" s="141" t="s">
        <v>48</v>
      </c>
      <c r="E435" s="419">
        <v>19</v>
      </c>
      <c r="F435" s="419"/>
    </row>
    <row r="436" spans="1:6" ht="24.95" customHeight="1" x14ac:dyDescent="0.35">
      <c r="A436" s="141" t="s">
        <v>5</v>
      </c>
      <c r="B436" s="143" t="s">
        <v>151</v>
      </c>
      <c r="C436" s="144"/>
      <c r="D436" s="436"/>
      <c r="E436" s="437"/>
      <c r="F436" s="438"/>
    </row>
    <row r="437" spans="1:6" ht="24.95" customHeight="1" x14ac:dyDescent="0.35">
      <c r="A437" s="141" t="s">
        <v>64</v>
      </c>
      <c r="B437" s="143" t="s">
        <v>149</v>
      </c>
      <c r="C437" s="144"/>
      <c r="D437" s="141" t="s">
        <v>65</v>
      </c>
      <c r="E437" s="145"/>
      <c r="F437" s="145" t="s">
        <v>150</v>
      </c>
    </row>
    <row r="438" spans="1:6" ht="24.95" customHeight="1" x14ac:dyDescent="0.35">
      <c r="A438" s="145" t="s">
        <v>8</v>
      </c>
      <c r="B438" s="145" t="s">
        <v>9</v>
      </c>
      <c r="C438" s="145" t="s">
        <v>49</v>
      </c>
      <c r="D438" s="145" t="s">
        <v>19</v>
      </c>
      <c r="E438" s="428"/>
      <c r="F438" s="429"/>
    </row>
    <row r="439" spans="1:6" ht="24.95" customHeight="1" x14ac:dyDescent="0.35">
      <c r="A439" s="145">
        <v>1</v>
      </c>
      <c r="B439" s="146" t="s">
        <v>11</v>
      </c>
      <c r="C439" s="91">
        <v>14</v>
      </c>
      <c r="D439" s="147" t="str">
        <f>IF(C439&gt;=18,"A1",IF(C439&gt;=16,"A2",IF(C439&gt;=14,"B1",IF(C439&gt;=12,"B2",IF(C439&gt;=10,"C1",IF(C439&gt;=8,"C2",IF(C439&gt;=6.5,"D","E")))))))</f>
        <v>B1</v>
      </c>
      <c r="E439" s="430"/>
      <c r="F439" s="431"/>
    </row>
    <row r="440" spans="1:6" ht="24.95" customHeight="1" x14ac:dyDescent="0.35">
      <c r="A440" s="145">
        <v>2</v>
      </c>
      <c r="B440" s="146" t="s">
        <v>12</v>
      </c>
      <c r="C440" s="91">
        <v>17</v>
      </c>
      <c r="D440" s="147" t="str">
        <f t="shared" ref="D440:D444" si="18">IF(C440&gt;=18,"A1",IF(C440&gt;=16,"A2",IF(C440&gt;=14,"B1",IF(C440&gt;=12,"B2",IF(C440&gt;=10,"C1",IF(C440&gt;=8,"C2",IF(C440&gt;=6.5,"D","E")))))))</f>
        <v>A2</v>
      </c>
      <c r="E440" s="430"/>
      <c r="F440" s="431"/>
    </row>
    <row r="441" spans="1:6" ht="24.95" customHeight="1" x14ac:dyDescent="0.35">
      <c r="A441" s="145">
        <v>3</v>
      </c>
      <c r="B441" s="146" t="s">
        <v>13</v>
      </c>
      <c r="C441" s="91">
        <v>18</v>
      </c>
      <c r="D441" s="147" t="str">
        <f t="shared" si="18"/>
        <v>A1</v>
      </c>
      <c r="E441" s="430"/>
      <c r="F441" s="431"/>
    </row>
    <row r="442" spans="1:6" ht="24.95" customHeight="1" x14ac:dyDescent="0.35">
      <c r="A442" s="145">
        <v>4</v>
      </c>
      <c r="B442" s="146" t="s">
        <v>22</v>
      </c>
      <c r="C442" s="91">
        <v>18.5</v>
      </c>
      <c r="D442" s="147" t="str">
        <f t="shared" si="18"/>
        <v>A1</v>
      </c>
      <c r="E442" s="430"/>
      <c r="F442" s="431"/>
    </row>
    <row r="443" spans="1:6" ht="24.95" customHeight="1" x14ac:dyDescent="0.35">
      <c r="A443" s="145">
        <v>5</v>
      </c>
      <c r="B443" s="146" t="s">
        <v>37</v>
      </c>
      <c r="C443" s="91">
        <v>17.5</v>
      </c>
      <c r="D443" s="147" t="str">
        <f t="shared" si="18"/>
        <v>A2</v>
      </c>
      <c r="E443" s="430"/>
      <c r="F443" s="431"/>
    </row>
    <row r="444" spans="1:6" ht="24.95" customHeight="1" x14ac:dyDescent="0.35">
      <c r="A444" s="145">
        <v>6</v>
      </c>
      <c r="B444" s="146" t="s">
        <v>38</v>
      </c>
      <c r="C444" s="91">
        <v>20</v>
      </c>
      <c r="D444" s="147" t="str">
        <f t="shared" si="18"/>
        <v>A1</v>
      </c>
      <c r="E444" s="430"/>
      <c r="F444" s="431"/>
    </row>
    <row r="445" spans="1:6" ht="24.95" customHeight="1" x14ac:dyDescent="0.35">
      <c r="A445" s="141"/>
      <c r="B445" s="141"/>
      <c r="C445" s="145"/>
      <c r="D445" s="141"/>
      <c r="E445" s="430"/>
      <c r="F445" s="431"/>
    </row>
    <row r="446" spans="1:6" ht="24.95" customHeight="1" x14ac:dyDescent="0.35">
      <c r="A446" s="141"/>
      <c r="B446" s="145" t="s">
        <v>10</v>
      </c>
      <c r="C446" s="145">
        <f>SUM(C439:C443)</f>
        <v>85</v>
      </c>
      <c r="D446" s="141"/>
      <c r="E446" s="430"/>
      <c r="F446" s="431"/>
    </row>
    <row r="447" spans="1:6" ht="24.95" customHeight="1" x14ac:dyDescent="0.35">
      <c r="A447" s="141"/>
      <c r="B447" s="148" t="s">
        <v>51</v>
      </c>
      <c r="C447" s="149">
        <f>(C446/100*100)</f>
        <v>85</v>
      </c>
      <c r="D447" s="141"/>
      <c r="E447" s="432"/>
      <c r="F447" s="433"/>
    </row>
    <row r="448" spans="1:6" ht="24.95" customHeight="1" x14ac:dyDescent="0.35">
      <c r="A448" s="421" t="s">
        <v>481</v>
      </c>
      <c r="B448" s="421" t="s">
        <v>57</v>
      </c>
      <c r="C448" s="421"/>
      <c r="D448" s="422" t="s">
        <v>50</v>
      </c>
      <c r="E448" s="423"/>
      <c r="F448" s="424"/>
    </row>
    <row r="449" spans="1:6" ht="37.5" customHeight="1" x14ac:dyDescent="0.35">
      <c r="A449" s="421"/>
      <c r="B449" s="421"/>
      <c r="C449" s="421"/>
      <c r="D449" s="425"/>
      <c r="E449" s="426"/>
      <c r="F449" s="427"/>
    </row>
    <row r="451" spans="1:6" ht="24.95" customHeight="1" x14ac:dyDescent="0.35">
      <c r="A451" s="141"/>
      <c r="B451" s="419" t="s">
        <v>0</v>
      </c>
      <c r="C451" s="419"/>
      <c r="D451" s="419"/>
      <c r="E451" s="419"/>
      <c r="F451" s="419"/>
    </row>
    <row r="452" spans="1:6" ht="24.95" customHeight="1" x14ac:dyDescent="0.35">
      <c r="A452" s="141"/>
      <c r="B452" s="419" t="s">
        <v>1</v>
      </c>
      <c r="C452" s="419"/>
      <c r="D452" s="419"/>
      <c r="E452" s="419"/>
      <c r="F452" s="419"/>
    </row>
    <row r="453" spans="1:6" ht="24.95" customHeight="1" x14ac:dyDescent="0.35">
      <c r="A453" s="141"/>
      <c r="B453" s="419" t="s">
        <v>2</v>
      </c>
      <c r="C453" s="419"/>
      <c r="D453" s="419"/>
      <c r="E453" s="419"/>
      <c r="F453" s="419"/>
    </row>
    <row r="454" spans="1:6" ht="24.95" customHeight="1" x14ac:dyDescent="0.35">
      <c r="A454" s="141"/>
      <c r="B454" s="420" t="s">
        <v>47</v>
      </c>
      <c r="C454" s="420"/>
      <c r="D454" s="420"/>
      <c r="E454" s="420"/>
      <c r="F454" s="420"/>
    </row>
    <row r="455" spans="1:6" ht="24.95" customHeight="1" x14ac:dyDescent="0.35">
      <c r="A455" s="141"/>
      <c r="B455" s="419" t="s">
        <v>449</v>
      </c>
      <c r="C455" s="419"/>
      <c r="D455" s="419"/>
      <c r="E455" s="419"/>
      <c r="F455" s="419"/>
    </row>
    <row r="456" spans="1:6" ht="24.95" customHeight="1" x14ac:dyDescent="0.35">
      <c r="A456" s="419" t="s">
        <v>61</v>
      </c>
      <c r="B456" s="419"/>
      <c r="C456" s="419"/>
      <c r="D456" s="419"/>
      <c r="E456" s="419"/>
      <c r="F456" s="419"/>
    </row>
    <row r="457" spans="1:6" ht="24.95" customHeight="1" x14ac:dyDescent="0.35">
      <c r="A457" s="141" t="s">
        <v>3</v>
      </c>
      <c r="B457" s="434" t="s">
        <v>94</v>
      </c>
      <c r="C457" s="435"/>
      <c r="E457" s="419"/>
      <c r="F457" s="419"/>
    </row>
    <row r="458" spans="1:6" ht="24.95" customHeight="1" x14ac:dyDescent="0.35">
      <c r="A458" s="141" t="s">
        <v>4</v>
      </c>
      <c r="B458" s="434" t="s">
        <v>85</v>
      </c>
      <c r="C458" s="435"/>
      <c r="D458" s="141" t="s">
        <v>48</v>
      </c>
      <c r="E458" s="419">
        <v>20</v>
      </c>
      <c r="F458" s="419"/>
    </row>
    <row r="459" spans="1:6" ht="24.95" customHeight="1" x14ac:dyDescent="0.35">
      <c r="A459" s="141" t="s">
        <v>5</v>
      </c>
      <c r="B459" s="143" t="s">
        <v>152</v>
      </c>
      <c r="C459" s="144"/>
      <c r="D459" s="436"/>
      <c r="E459" s="437"/>
      <c r="F459" s="438"/>
    </row>
    <row r="460" spans="1:6" ht="24.95" customHeight="1" x14ac:dyDescent="0.35">
      <c r="A460" s="141" t="s">
        <v>64</v>
      </c>
      <c r="B460" s="143" t="s">
        <v>153</v>
      </c>
      <c r="C460" s="144"/>
      <c r="D460" s="141" t="s">
        <v>65</v>
      </c>
      <c r="E460" s="145"/>
      <c r="F460" s="145" t="s">
        <v>154</v>
      </c>
    </row>
    <row r="461" spans="1:6" ht="24.95" customHeight="1" x14ac:dyDescent="0.35">
      <c r="A461" s="145" t="s">
        <v>8</v>
      </c>
      <c r="B461" s="145" t="s">
        <v>9</v>
      </c>
      <c r="C461" s="145" t="s">
        <v>49</v>
      </c>
      <c r="D461" s="145" t="s">
        <v>19</v>
      </c>
      <c r="E461" s="428"/>
      <c r="F461" s="429"/>
    </row>
    <row r="462" spans="1:6" ht="24.95" customHeight="1" x14ac:dyDescent="0.35">
      <c r="A462" s="145">
        <v>1</v>
      </c>
      <c r="B462" s="146" t="s">
        <v>11</v>
      </c>
      <c r="C462" s="91">
        <v>13</v>
      </c>
      <c r="D462" s="147" t="str">
        <f>IF(C462&gt;=18,"A1",IF(C462&gt;=16,"A2",IF(C462&gt;=14,"B1",IF(C462&gt;=12,"B2",IF(C462&gt;=10,"C1",IF(C462&gt;=8,"C2",IF(C462&gt;=6.5,"D","E")))))))</f>
        <v>B2</v>
      </c>
      <c r="E462" s="430"/>
      <c r="F462" s="431"/>
    </row>
    <row r="463" spans="1:6" ht="24.95" customHeight="1" x14ac:dyDescent="0.35">
      <c r="A463" s="145">
        <v>2</v>
      </c>
      <c r="B463" s="146" t="s">
        <v>12</v>
      </c>
      <c r="C463" s="91">
        <v>14</v>
      </c>
      <c r="D463" s="147" t="str">
        <f t="shared" ref="D463:D467" si="19">IF(C463&gt;=18,"A1",IF(C463&gt;=16,"A2",IF(C463&gt;=14,"B1",IF(C463&gt;=12,"B2",IF(C463&gt;=10,"C1",IF(C463&gt;=8,"C2",IF(C463&gt;=6.5,"D","E")))))))</f>
        <v>B1</v>
      </c>
      <c r="E463" s="430"/>
      <c r="F463" s="431"/>
    </row>
    <row r="464" spans="1:6" ht="24.95" customHeight="1" x14ac:dyDescent="0.35">
      <c r="A464" s="145">
        <v>3</v>
      </c>
      <c r="B464" s="146" t="s">
        <v>13</v>
      </c>
      <c r="C464" s="91">
        <v>9</v>
      </c>
      <c r="D464" s="147" t="str">
        <f t="shared" si="19"/>
        <v>C2</v>
      </c>
      <c r="E464" s="430"/>
      <c r="F464" s="431"/>
    </row>
    <row r="465" spans="1:6" ht="24.95" customHeight="1" x14ac:dyDescent="0.35">
      <c r="A465" s="145">
        <v>4</v>
      </c>
      <c r="B465" s="146" t="s">
        <v>22</v>
      </c>
      <c r="C465" s="91">
        <v>15.5</v>
      </c>
      <c r="D465" s="147" t="str">
        <f t="shared" si="19"/>
        <v>B1</v>
      </c>
      <c r="E465" s="430"/>
      <c r="F465" s="431"/>
    </row>
    <row r="466" spans="1:6" ht="24.95" customHeight="1" x14ac:dyDescent="0.35">
      <c r="A466" s="145">
        <v>5</v>
      </c>
      <c r="B466" s="146" t="s">
        <v>37</v>
      </c>
      <c r="C466" s="91">
        <v>14.5</v>
      </c>
      <c r="D466" s="147" t="str">
        <f t="shared" si="19"/>
        <v>B1</v>
      </c>
      <c r="E466" s="430"/>
      <c r="F466" s="431"/>
    </row>
    <row r="467" spans="1:6" ht="24.95" customHeight="1" x14ac:dyDescent="0.35">
      <c r="A467" s="145">
        <v>6</v>
      </c>
      <c r="B467" s="146" t="s">
        <v>38</v>
      </c>
      <c r="C467" s="91">
        <v>16</v>
      </c>
      <c r="D467" s="147" t="str">
        <f t="shared" si="19"/>
        <v>A2</v>
      </c>
      <c r="E467" s="430"/>
      <c r="F467" s="431"/>
    </row>
    <row r="468" spans="1:6" ht="24.95" customHeight="1" x14ac:dyDescent="0.35">
      <c r="A468" s="141"/>
      <c r="B468" s="141"/>
      <c r="C468" s="145"/>
      <c r="D468" s="141"/>
      <c r="E468" s="430"/>
      <c r="F468" s="431"/>
    </row>
    <row r="469" spans="1:6" ht="24.95" customHeight="1" x14ac:dyDescent="0.35">
      <c r="A469" s="141"/>
      <c r="B469" s="145" t="s">
        <v>10</v>
      </c>
      <c r="C469" s="145">
        <f>SUM(C462:C466)</f>
        <v>66</v>
      </c>
      <c r="D469" s="141"/>
      <c r="E469" s="430"/>
      <c r="F469" s="431"/>
    </row>
    <row r="470" spans="1:6" ht="24.95" customHeight="1" x14ac:dyDescent="0.35">
      <c r="A470" s="141"/>
      <c r="B470" s="148" t="s">
        <v>51</v>
      </c>
      <c r="C470" s="149">
        <f>(C469/100*100)</f>
        <v>66</v>
      </c>
      <c r="D470" s="141"/>
      <c r="E470" s="432"/>
      <c r="F470" s="433"/>
    </row>
    <row r="471" spans="1:6" ht="24.95" customHeight="1" x14ac:dyDescent="0.35">
      <c r="A471" s="421" t="s">
        <v>481</v>
      </c>
      <c r="B471" s="421" t="s">
        <v>57</v>
      </c>
      <c r="C471" s="421"/>
      <c r="D471" s="422" t="s">
        <v>50</v>
      </c>
      <c r="E471" s="423"/>
      <c r="F471" s="424"/>
    </row>
    <row r="472" spans="1:6" ht="49.5" customHeight="1" x14ac:dyDescent="0.35">
      <c r="A472" s="421"/>
      <c r="B472" s="421"/>
      <c r="C472" s="421"/>
      <c r="D472" s="425"/>
      <c r="E472" s="426"/>
      <c r="F472" s="427"/>
    </row>
    <row r="475" spans="1:6" ht="24.95" customHeight="1" x14ac:dyDescent="0.35">
      <c r="A475" s="141"/>
      <c r="B475" s="419" t="s">
        <v>0</v>
      </c>
      <c r="C475" s="419"/>
      <c r="D475" s="419"/>
      <c r="E475" s="419"/>
      <c r="F475" s="419"/>
    </row>
    <row r="476" spans="1:6" ht="24.95" customHeight="1" x14ac:dyDescent="0.35">
      <c r="A476" s="141"/>
      <c r="B476" s="419" t="s">
        <v>1</v>
      </c>
      <c r="C476" s="419"/>
      <c r="D476" s="419"/>
      <c r="E476" s="419"/>
      <c r="F476" s="419"/>
    </row>
    <row r="477" spans="1:6" ht="24.95" customHeight="1" x14ac:dyDescent="0.35">
      <c r="A477" s="141"/>
      <c r="B477" s="419" t="s">
        <v>2</v>
      </c>
      <c r="C477" s="419"/>
      <c r="D477" s="419"/>
      <c r="E477" s="419"/>
      <c r="F477" s="419"/>
    </row>
    <row r="478" spans="1:6" ht="24.95" customHeight="1" x14ac:dyDescent="0.35">
      <c r="A478" s="141"/>
      <c r="B478" s="420" t="s">
        <v>47</v>
      </c>
      <c r="C478" s="420"/>
      <c r="D478" s="420"/>
      <c r="E478" s="420"/>
      <c r="F478" s="420"/>
    </row>
    <row r="479" spans="1:6" ht="24.95" customHeight="1" x14ac:dyDescent="0.35">
      <c r="A479" s="141"/>
      <c r="B479" s="419" t="s">
        <v>449</v>
      </c>
      <c r="C479" s="419"/>
      <c r="D479" s="419"/>
      <c r="E479" s="419"/>
      <c r="F479" s="419"/>
    </row>
    <row r="480" spans="1:6" ht="24.95" customHeight="1" x14ac:dyDescent="0.35">
      <c r="A480" s="419" t="s">
        <v>61</v>
      </c>
      <c r="B480" s="419"/>
      <c r="C480" s="419"/>
      <c r="D480" s="419"/>
      <c r="E480" s="419"/>
      <c r="F480" s="419"/>
    </row>
    <row r="481" spans="1:6" ht="24.95" customHeight="1" x14ac:dyDescent="0.35">
      <c r="A481" s="141" t="s">
        <v>3</v>
      </c>
      <c r="B481" s="434" t="s">
        <v>94</v>
      </c>
      <c r="C481" s="435"/>
      <c r="E481" s="419"/>
      <c r="F481" s="419"/>
    </row>
    <row r="482" spans="1:6" ht="24.95" customHeight="1" x14ac:dyDescent="0.35">
      <c r="A482" s="141" t="s">
        <v>4</v>
      </c>
      <c r="B482" s="434" t="s">
        <v>86</v>
      </c>
      <c r="C482" s="435"/>
      <c r="D482" s="141" t="s">
        <v>48</v>
      </c>
      <c r="E482" s="419">
        <v>21</v>
      </c>
      <c r="F482" s="419"/>
    </row>
    <row r="483" spans="1:6" ht="24.95" customHeight="1" x14ac:dyDescent="0.35">
      <c r="A483" s="141" t="s">
        <v>5</v>
      </c>
      <c r="B483" s="143" t="s">
        <v>155</v>
      </c>
      <c r="C483" s="144"/>
      <c r="D483" s="436"/>
      <c r="E483" s="437"/>
      <c r="F483" s="438"/>
    </row>
    <row r="484" spans="1:6" ht="24.95" customHeight="1" x14ac:dyDescent="0.35">
      <c r="A484" s="141" t="s">
        <v>64</v>
      </c>
      <c r="B484" s="143" t="s">
        <v>156</v>
      </c>
      <c r="C484" s="144"/>
      <c r="D484" s="141" t="s">
        <v>65</v>
      </c>
      <c r="E484" s="145"/>
      <c r="F484" s="145" t="s">
        <v>157</v>
      </c>
    </row>
    <row r="485" spans="1:6" ht="24.95" customHeight="1" x14ac:dyDescent="0.35">
      <c r="A485" s="145" t="s">
        <v>8</v>
      </c>
      <c r="B485" s="145" t="s">
        <v>9</v>
      </c>
      <c r="C485" s="145" t="s">
        <v>49</v>
      </c>
      <c r="D485" s="145" t="s">
        <v>19</v>
      </c>
      <c r="E485" s="428"/>
      <c r="F485" s="429"/>
    </row>
    <row r="486" spans="1:6" ht="24.95" customHeight="1" x14ac:dyDescent="0.35">
      <c r="A486" s="145">
        <v>1</v>
      </c>
      <c r="B486" s="146" t="s">
        <v>11</v>
      </c>
      <c r="C486" s="97">
        <v>16.5</v>
      </c>
      <c r="D486" s="147" t="str">
        <f>IF(C486&gt;=18,"A1",IF(C486&gt;=16,"A2",IF(C486&gt;=14,"B1",IF(C486&gt;=12,"B2",IF(C486&gt;=10,"C1",IF(C486&gt;=8,"C2",IF(C486&gt;=6.5,"D","E")))))))</f>
        <v>A2</v>
      </c>
      <c r="E486" s="430"/>
      <c r="F486" s="431"/>
    </row>
    <row r="487" spans="1:6" ht="24.95" customHeight="1" x14ac:dyDescent="0.35">
      <c r="A487" s="145">
        <v>2</v>
      </c>
      <c r="B487" s="146" t="s">
        <v>12</v>
      </c>
      <c r="C487" s="97">
        <v>17.5</v>
      </c>
      <c r="D487" s="147" t="str">
        <f t="shared" ref="D487:D491" si="20">IF(C487&gt;=18,"A1",IF(C487&gt;=16,"A2",IF(C487&gt;=14,"B1",IF(C487&gt;=12,"B2",IF(C487&gt;=10,"C1",IF(C487&gt;=8,"C2",IF(C487&gt;=6.5,"D","E")))))))</f>
        <v>A2</v>
      </c>
      <c r="E487" s="430"/>
      <c r="F487" s="431"/>
    </row>
    <row r="488" spans="1:6" ht="24.95" customHeight="1" x14ac:dyDescent="0.35">
      <c r="A488" s="145">
        <v>3</v>
      </c>
      <c r="B488" s="146" t="s">
        <v>13</v>
      </c>
      <c r="C488" s="97">
        <v>18.5</v>
      </c>
      <c r="D488" s="147" t="str">
        <f t="shared" si="20"/>
        <v>A1</v>
      </c>
      <c r="E488" s="430"/>
      <c r="F488" s="431"/>
    </row>
    <row r="489" spans="1:6" ht="24.95" customHeight="1" x14ac:dyDescent="0.35">
      <c r="A489" s="145">
        <v>4</v>
      </c>
      <c r="B489" s="146" t="s">
        <v>22</v>
      </c>
      <c r="C489" s="97">
        <v>20</v>
      </c>
      <c r="D489" s="147" t="str">
        <f t="shared" si="20"/>
        <v>A1</v>
      </c>
      <c r="E489" s="430"/>
      <c r="F489" s="431"/>
    </row>
    <row r="490" spans="1:6" ht="24.95" customHeight="1" x14ac:dyDescent="0.35">
      <c r="A490" s="145">
        <v>5</v>
      </c>
      <c r="B490" s="146" t="s">
        <v>37</v>
      </c>
      <c r="C490" s="97">
        <v>18</v>
      </c>
      <c r="D490" s="147" t="str">
        <f t="shared" si="20"/>
        <v>A1</v>
      </c>
      <c r="E490" s="430"/>
      <c r="F490" s="431"/>
    </row>
    <row r="491" spans="1:6" ht="24.95" customHeight="1" x14ac:dyDescent="0.35">
      <c r="A491" s="145">
        <v>6</v>
      </c>
      <c r="B491" s="146" t="s">
        <v>38</v>
      </c>
      <c r="C491" s="97">
        <v>20</v>
      </c>
      <c r="D491" s="147" t="str">
        <f t="shared" si="20"/>
        <v>A1</v>
      </c>
      <c r="E491" s="430"/>
      <c r="F491" s="431"/>
    </row>
    <row r="492" spans="1:6" ht="24.95" customHeight="1" x14ac:dyDescent="0.35">
      <c r="A492" s="141"/>
      <c r="B492" s="141"/>
      <c r="C492" s="145"/>
      <c r="D492" s="141"/>
      <c r="E492" s="430"/>
      <c r="F492" s="431"/>
    </row>
    <row r="493" spans="1:6" ht="24.95" customHeight="1" x14ac:dyDescent="0.35">
      <c r="A493" s="141"/>
      <c r="B493" s="145" t="s">
        <v>10</v>
      </c>
      <c r="C493" s="145">
        <f>SUM(C486:C490)</f>
        <v>90.5</v>
      </c>
      <c r="D493" s="141"/>
      <c r="E493" s="430"/>
      <c r="F493" s="431"/>
    </row>
    <row r="494" spans="1:6" ht="24.95" customHeight="1" x14ac:dyDescent="0.35">
      <c r="A494" s="141"/>
      <c r="B494" s="148" t="s">
        <v>51</v>
      </c>
      <c r="C494" s="149">
        <f>(C493/100*100)</f>
        <v>90.5</v>
      </c>
      <c r="D494" s="141"/>
      <c r="E494" s="432"/>
      <c r="F494" s="433"/>
    </row>
    <row r="495" spans="1:6" ht="24.95" customHeight="1" x14ac:dyDescent="0.35">
      <c r="A495" s="421" t="s">
        <v>481</v>
      </c>
      <c r="B495" s="421" t="s">
        <v>57</v>
      </c>
      <c r="C495" s="421"/>
      <c r="D495" s="422" t="s">
        <v>50</v>
      </c>
      <c r="E495" s="423"/>
      <c r="F495" s="424"/>
    </row>
    <row r="496" spans="1:6" ht="24.95" customHeight="1" x14ac:dyDescent="0.35">
      <c r="A496" s="421"/>
      <c r="B496" s="421"/>
      <c r="C496" s="421"/>
      <c r="D496" s="425"/>
      <c r="E496" s="426"/>
      <c r="F496" s="427"/>
    </row>
    <row r="499" spans="1:6" ht="24.95" customHeight="1" x14ac:dyDescent="0.35">
      <c r="A499" s="141"/>
      <c r="B499" s="419" t="s">
        <v>0</v>
      </c>
      <c r="C499" s="419"/>
      <c r="D499" s="419"/>
      <c r="E499" s="419"/>
      <c r="F499" s="419"/>
    </row>
    <row r="500" spans="1:6" ht="24.95" customHeight="1" x14ac:dyDescent="0.35">
      <c r="A500" s="141"/>
      <c r="B500" s="419" t="s">
        <v>1</v>
      </c>
      <c r="C500" s="419"/>
      <c r="D500" s="419"/>
      <c r="E500" s="419"/>
      <c r="F500" s="419"/>
    </row>
    <row r="501" spans="1:6" ht="24.95" customHeight="1" x14ac:dyDescent="0.35">
      <c r="A501" s="141"/>
      <c r="B501" s="419" t="s">
        <v>2</v>
      </c>
      <c r="C501" s="419"/>
      <c r="D501" s="419"/>
      <c r="E501" s="419"/>
      <c r="F501" s="419"/>
    </row>
    <row r="502" spans="1:6" ht="24.95" customHeight="1" x14ac:dyDescent="0.35">
      <c r="A502" s="141"/>
      <c r="B502" s="420" t="s">
        <v>47</v>
      </c>
      <c r="C502" s="420"/>
      <c r="D502" s="420"/>
      <c r="E502" s="420"/>
      <c r="F502" s="420"/>
    </row>
    <row r="503" spans="1:6" ht="24.95" customHeight="1" x14ac:dyDescent="0.35">
      <c r="A503" s="141"/>
      <c r="B503" s="419" t="s">
        <v>449</v>
      </c>
      <c r="C503" s="419"/>
      <c r="D503" s="419"/>
      <c r="E503" s="419"/>
      <c r="F503" s="419"/>
    </row>
    <row r="504" spans="1:6" ht="24.95" customHeight="1" x14ac:dyDescent="0.35">
      <c r="A504" s="419" t="s">
        <v>61</v>
      </c>
      <c r="B504" s="419"/>
      <c r="C504" s="419"/>
      <c r="D504" s="419"/>
      <c r="E504" s="419"/>
      <c r="F504" s="419"/>
    </row>
    <row r="505" spans="1:6" ht="24.95" customHeight="1" x14ac:dyDescent="0.35">
      <c r="A505" s="141" t="s">
        <v>3</v>
      </c>
      <c r="B505" s="434" t="s">
        <v>94</v>
      </c>
      <c r="C505" s="435"/>
      <c r="E505" s="419"/>
      <c r="F505" s="419"/>
    </row>
    <row r="506" spans="1:6" ht="24.95" customHeight="1" x14ac:dyDescent="0.35">
      <c r="A506" s="141" t="s">
        <v>4</v>
      </c>
      <c r="B506" s="434" t="s">
        <v>87</v>
      </c>
      <c r="C506" s="435"/>
      <c r="D506" s="141" t="s">
        <v>48</v>
      </c>
      <c r="E506" s="419">
        <v>22</v>
      </c>
      <c r="F506" s="419"/>
    </row>
    <row r="507" spans="1:6" ht="24.95" customHeight="1" x14ac:dyDescent="0.35">
      <c r="A507" s="141" t="s">
        <v>5</v>
      </c>
      <c r="B507" s="143" t="s">
        <v>158</v>
      </c>
      <c r="C507" s="144"/>
      <c r="D507" s="436"/>
      <c r="E507" s="437"/>
      <c r="F507" s="438"/>
    </row>
    <row r="508" spans="1:6" ht="24.95" customHeight="1" x14ac:dyDescent="0.35">
      <c r="A508" s="141" t="s">
        <v>64</v>
      </c>
      <c r="B508" s="143" t="s">
        <v>159</v>
      </c>
      <c r="C508" s="144"/>
      <c r="D508" s="141" t="s">
        <v>65</v>
      </c>
      <c r="E508" s="145"/>
      <c r="F508" s="145" t="s">
        <v>160</v>
      </c>
    </row>
    <row r="509" spans="1:6" ht="24.95" customHeight="1" x14ac:dyDescent="0.35">
      <c r="A509" s="145" t="s">
        <v>8</v>
      </c>
      <c r="B509" s="145" t="s">
        <v>9</v>
      </c>
      <c r="C509" s="145" t="s">
        <v>49</v>
      </c>
      <c r="D509" s="145" t="s">
        <v>19</v>
      </c>
      <c r="E509" s="428"/>
      <c r="F509" s="429"/>
    </row>
    <row r="510" spans="1:6" ht="24.95" customHeight="1" x14ac:dyDescent="0.35">
      <c r="A510" s="145">
        <v>1</v>
      </c>
      <c r="B510" s="146" t="s">
        <v>11</v>
      </c>
      <c r="C510" s="97">
        <v>12.5</v>
      </c>
      <c r="D510" s="147" t="str">
        <f>IF(C510&gt;=18,"A1",IF(C510&gt;=16,"A2",IF(C510&gt;=14,"B1",IF(C510&gt;=12,"B2",IF(C510&gt;=10,"C1",IF(C510&gt;=8,"C2",IF(C510&gt;=6.5,"D","E")))))))</f>
        <v>B2</v>
      </c>
      <c r="E510" s="430"/>
      <c r="F510" s="431"/>
    </row>
    <row r="511" spans="1:6" ht="24.95" customHeight="1" x14ac:dyDescent="0.35">
      <c r="A511" s="145">
        <v>2</v>
      </c>
      <c r="B511" s="146" t="s">
        <v>12</v>
      </c>
      <c r="C511" s="97">
        <v>13</v>
      </c>
      <c r="D511" s="147" t="str">
        <f t="shared" ref="D511:D513" si="21">IF(C511&gt;=18,"A1",IF(C511&gt;=16,"A2",IF(C511&gt;=14,"B1",IF(C511&gt;=12,"B2",IF(C511&gt;=10,"C1",IF(C511&gt;=8,"C2",IF(C511&gt;=6.5,"D","E")))))))</f>
        <v>B2</v>
      </c>
      <c r="E511" s="430"/>
      <c r="F511" s="431"/>
    </row>
    <row r="512" spans="1:6" ht="24.95" customHeight="1" x14ac:dyDescent="0.35">
      <c r="A512" s="145">
        <v>3</v>
      </c>
      <c r="B512" s="146" t="s">
        <v>13</v>
      </c>
      <c r="C512" s="97">
        <v>8.5</v>
      </c>
      <c r="D512" s="147" t="str">
        <f t="shared" si="21"/>
        <v>C2</v>
      </c>
      <c r="E512" s="430"/>
      <c r="F512" s="431"/>
    </row>
    <row r="513" spans="1:6" ht="24.95" customHeight="1" x14ac:dyDescent="0.35">
      <c r="A513" s="145">
        <v>4</v>
      </c>
      <c r="B513" s="146" t="s">
        <v>22</v>
      </c>
      <c r="C513" s="97">
        <v>16</v>
      </c>
      <c r="D513" s="147" t="str">
        <f t="shared" si="21"/>
        <v>A2</v>
      </c>
      <c r="E513" s="430"/>
      <c r="F513" s="431"/>
    </row>
    <row r="514" spans="1:6" ht="24.95" customHeight="1" x14ac:dyDescent="0.35">
      <c r="A514" s="145">
        <v>5</v>
      </c>
      <c r="B514" s="146" t="s">
        <v>37</v>
      </c>
      <c r="C514" s="97" t="s">
        <v>415</v>
      </c>
      <c r="D514" s="147"/>
      <c r="E514" s="430"/>
      <c r="F514" s="431"/>
    </row>
    <row r="515" spans="1:6" ht="24.95" customHeight="1" x14ac:dyDescent="0.35">
      <c r="A515" s="145">
        <v>6</v>
      </c>
      <c r="B515" s="146" t="s">
        <v>38</v>
      </c>
      <c r="C515" s="97" t="s">
        <v>415</v>
      </c>
      <c r="D515" s="147"/>
      <c r="E515" s="430"/>
      <c r="F515" s="431"/>
    </row>
    <row r="516" spans="1:6" ht="24.95" customHeight="1" x14ac:dyDescent="0.35">
      <c r="A516" s="141"/>
      <c r="B516" s="141"/>
      <c r="C516" s="145"/>
      <c r="D516" s="141"/>
      <c r="E516" s="430"/>
      <c r="F516" s="431"/>
    </row>
    <row r="517" spans="1:6" ht="24.95" customHeight="1" x14ac:dyDescent="0.35">
      <c r="A517" s="141"/>
      <c r="B517" s="145" t="s">
        <v>10</v>
      </c>
      <c r="C517" s="145">
        <f>SUM(C510:C514)</f>
        <v>50</v>
      </c>
      <c r="D517" s="141"/>
      <c r="E517" s="430"/>
      <c r="F517" s="431"/>
    </row>
    <row r="518" spans="1:6" ht="24.95" customHeight="1" x14ac:dyDescent="0.35">
      <c r="A518" s="141"/>
      <c r="B518" s="148" t="s">
        <v>51</v>
      </c>
      <c r="C518" s="149">
        <f>(C517/100*100)</f>
        <v>50</v>
      </c>
      <c r="D518" s="141"/>
      <c r="E518" s="432"/>
      <c r="F518" s="433"/>
    </row>
    <row r="519" spans="1:6" ht="24.95" customHeight="1" x14ac:dyDescent="0.35">
      <c r="A519" s="421" t="s">
        <v>481</v>
      </c>
      <c r="B519" s="421" t="s">
        <v>57</v>
      </c>
      <c r="C519" s="421"/>
      <c r="D519" s="422" t="s">
        <v>50</v>
      </c>
      <c r="E519" s="423"/>
      <c r="F519" s="424"/>
    </row>
    <row r="520" spans="1:6" ht="60.75" customHeight="1" x14ac:dyDescent="0.35">
      <c r="A520" s="421"/>
      <c r="B520" s="421"/>
      <c r="C520" s="421"/>
      <c r="D520" s="425"/>
      <c r="E520" s="426"/>
      <c r="F520" s="427"/>
    </row>
    <row r="522" spans="1:6" ht="24.95" customHeight="1" x14ac:dyDescent="0.35">
      <c r="A522" s="141"/>
      <c r="B522" s="419" t="s">
        <v>0</v>
      </c>
      <c r="C522" s="419"/>
      <c r="D522" s="419"/>
      <c r="E522" s="419"/>
      <c r="F522" s="419"/>
    </row>
    <row r="523" spans="1:6" ht="24.95" customHeight="1" x14ac:dyDescent="0.35">
      <c r="A523" s="141"/>
      <c r="B523" s="419" t="s">
        <v>1</v>
      </c>
      <c r="C523" s="419"/>
      <c r="D523" s="419"/>
      <c r="E523" s="419"/>
      <c r="F523" s="419"/>
    </row>
    <row r="524" spans="1:6" ht="24.95" customHeight="1" x14ac:dyDescent="0.35">
      <c r="A524" s="141"/>
      <c r="B524" s="419" t="s">
        <v>2</v>
      </c>
      <c r="C524" s="419"/>
      <c r="D524" s="419"/>
      <c r="E524" s="419"/>
      <c r="F524" s="419"/>
    </row>
    <row r="525" spans="1:6" ht="24.95" customHeight="1" x14ac:dyDescent="0.35">
      <c r="A525" s="141"/>
      <c r="B525" s="420" t="s">
        <v>47</v>
      </c>
      <c r="C525" s="420"/>
      <c r="D525" s="420"/>
      <c r="E525" s="420"/>
      <c r="F525" s="420"/>
    </row>
    <row r="526" spans="1:6" ht="24.95" customHeight="1" x14ac:dyDescent="0.35">
      <c r="A526" s="141"/>
      <c r="B526" s="419" t="s">
        <v>449</v>
      </c>
      <c r="C526" s="419"/>
      <c r="D526" s="419"/>
      <c r="E526" s="419"/>
      <c r="F526" s="419"/>
    </row>
    <row r="527" spans="1:6" ht="24.95" customHeight="1" x14ac:dyDescent="0.35">
      <c r="A527" s="419" t="s">
        <v>61</v>
      </c>
      <c r="B527" s="419"/>
      <c r="C527" s="419"/>
      <c r="D527" s="419"/>
      <c r="E527" s="419"/>
      <c r="F527" s="419"/>
    </row>
    <row r="528" spans="1:6" ht="24.95" customHeight="1" x14ac:dyDescent="0.35">
      <c r="A528" s="141" t="s">
        <v>3</v>
      </c>
      <c r="B528" s="434" t="s">
        <v>94</v>
      </c>
      <c r="C528" s="435"/>
      <c r="E528" s="419"/>
      <c r="F528" s="419"/>
    </row>
    <row r="529" spans="1:6" ht="24.95" customHeight="1" x14ac:dyDescent="0.35">
      <c r="A529" s="141" t="s">
        <v>4</v>
      </c>
      <c r="B529" s="434" t="s">
        <v>88</v>
      </c>
      <c r="C529" s="435"/>
      <c r="D529" s="141" t="s">
        <v>48</v>
      </c>
      <c r="E529" s="419">
        <v>23</v>
      </c>
      <c r="F529" s="419"/>
    </row>
    <row r="530" spans="1:6" ht="24.95" customHeight="1" x14ac:dyDescent="0.35">
      <c r="A530" s="141" t="s">
        <v>5</v>
      </c>
      <c r="B530" s="143" t="s">
        <v>161</v>
      </c>
      <c r="C530" s="144"/>
      <c r="D530" s="436"/>
      <c r="E530" s="437"/>
      <c r="F530" s="438"/>
    </row>
    <row r="531" spans="1:6" ht="24.95" customHeight="1" x14ac:dyDescent="0.35">
      <c r="A531" s="141" t="s">
        <v>64</v>
      </c>
      <c r="B531" s="143" t="s">
        <v>162</v>
      </c>
      <c r="C531" s="144"/>
      <c r="D531" s="141" t="s">
        <v>65</v>
      </c>
      <c r="E531" s="145"/>
      <c r="F531" s="145" t="s">
        <v>163</v>
      </c>
    </row>
    <row r="532" spans="1:6" ht="24.95" customHeight="1" x14ac:dyDescent="0.35">
      <c r="A532" s="145" t="s">
        <v>8</v>
      </c>
      <c r="B532" s="145" t="s">
        <v>9</v>
      </c>
      <c r="C532" s="145" t="s">
        <v>49</v>
      </c>
      <c r="D532" s="145" t="s">
        <v>19</v>
      </c>
      <c r="E532" s="428"/>
      <c r="F532" s="429"/>
    </row>
    <row r="533" spans="1:6" ht="24.95" customHeight="1" x14ac:dyDescent="0.35">
      <c r="A533" s="145">
        <v>1</v>
      </c>
      <c r="B533" s="146" t="s">
        <v>11</v>
      </c>
      <c r="C533" s="97">
        <v>17.5</v>
      </c>
      <c r="D533" s="147" t="str">
        <f>IF(C533&gt;=18,"A1",IF(C533&gt;=16,"A2",IF(C533&gt;=14,"B1",IF(C533&gt;=12,"B2",IF(C533&gt;=10,"C1",IF(C533&gt;=8,"C2",IF(C533&gt;=6.5,"D","E")))))))</f>
        <v>A2</v>
      </c>
      <c r="E533" s="430"/>
      <c r="F533" s="431"/>
    </row>
    <row r="534" spans="1:6" ht="24.95" customHeight="1" x14ac:dyDescent="0.35">
      <c r="A534" s="145">
        <v>2</v>
      </c>
      <c r="B534" s="146" t="s">
        <v>12</v>
      </c>
      <c r="C534" s="97">
        <v>18</v>
      </c>
      <c r="D534" s="147" t="str">
        <f t="shared" ref="D534:D538" si="22">IF(C534&gt;=18,"A1",IF(C534&gt;=16,"A2",IF(C534&gt;=14,"B1",IF(C534&gt;=12,"B2",IF(C534&gt;=10,"C1",IF(C534&gt;=8,"C2",IF(C534&gt;=6.5,"D","E")))))))</f>
        <v>A1</v>
      </c>
      <c r="E534" s="430"/>
      <c r="F534" s="431"/>
    </row>
    <row r="535" spans="1:6" ht="24.95" customHeight="1" x14ac:dyDescent="0.35">
      <c r="A535" s="145">
        <v>3</v>
      </c>
      <c r="B535" s="146" t="s">
        <v>13</v>
      </c>
      <c r="C535" s="97">
        <v>17</v>
      </c>
      <c r="D535" s="147" t="str">
        <f t="shared" si="22"/>
        <v>A2</v>
      </c>
      <c r="E535" s="430"/>
      <c r="F535" s="431"/>
    </row>
    <row r="536" spans="1:6" ht="24.95" customHeight="1" x14ac:dyDescent="0.35">
      <c r="A536" s="145">
        <v>4</v>
      </c>
      <c r="B536" s="146" t="s">
        <v>22</v>
      </c>
      <c r="C536" s="97">
        <v>20</v>
      </c>
      <c r="D536" s="147" t="str">
        <f t="shared" si="22"/>
        <v>A1</v>
      </c>
      <c r="E536" s="430"/>
      <c r="F536" s="431"/>
    </row>
    <row r="537" spans="1:6" ht="24.95" customHeight="1" x14ac:dyDescent="0.35">
      <c r="A537" s="145">
        <v>5</v>
      </c>
      <c r="B537" s="146" t="s">
        <v>37</v>
      </c>
      <c r="C537" s="97">
        <v>19</v>
      </c>
      <c r="D537" s="147" t="str">
        <f t="shared" si="22"/>
        <v>A1</v>
      </c>
      <c r="E537" s="430"/>
      <c r="F537" s="431"/>
    </row>
    <row r="538" spans="1:6" ht="24.95" customHeight="1" x14ac:dyDescent="0.35">
      <c r="A538" s="145">
        <v>6</v>
      </c>
      <c r="B538" s="146" t="s">
        <v>38</v>
      </c>
      <c r="C538" s="97" t="s">
        <v>415</v>
      </c>
      <c r="D538" s="147" t="str">
        <f t="shared" si="22"/>
        <v>A1</v>
      </c>
      <c r="E538" s="430"/>
      <c r="F538" s="431"/>
    </row>
    <row r="539" spans="1:6" ht="24.95" customHeight="1" x14ac:dyDescent="0.35">
      <c r="A539" s="141"/>
      <c r="B539" s="141"/>
      <c r="C539" s="145"/>
      <c r="D539" s="141"/>
      <c r="E539" s="430"/>
      <c r="F539" s="431"/>
    </row>
    <row r="540" spans="1:6" ht="24.95" customHeight="1" x14ac:dyDescent="0.35">
      <c r="A540" s="141"/>
      <c r="B540" s="145" t="s">
        <v>10</v>
      </c>
      <c r="C540" s="145">
        <f>SUM(C533:C537)</f>
        <v>91.5</v>
      </c>
      <c r="D540" s="141"/>
      <c r="E540" s="430"/>
      <c r="F540" s="431"/>
    </row>
    <row r="541" spans="1:6" ht="24.95" customHeight="1" x14ac:dyDescent="0.35">
      <c r="A541" s="141"/>
      <c r="B541" s="148" t="s">
        <v>51</v>
      </c>
      <c r="C541" s="149">
        <f>(C540/100*100)</f>
        <v>91.5</v>
      </c>
      <c r="D541" s="141"/>
      <c r="E541" s="432"/>
      <c r="F541" s="433"/>
    </row>
    <row r="542" spans="1:6" ht="24.95" customHeight="1" x14ac:dyDescent="0.35">
      <c r="A542" s="421" t="s">
        <v>481</v>
      </c>
      <c r="B542" s="421" t="s">
        <v>57</v>
      </c>
      <c r="C542" s="421"/>
      <c r="D542" s="422" t="s">
        <v>50</v>
      </c>
      <c r="E542" s="423"/>
      <c r="F542" s="424"/>
    </row>
    <row r="543" spans="1:6" ht="24.95" customHeight="1" x14ac:dyDescent="0.35">
      <c r="A543" s="421"/>
      <c r="B543" s="421"/>
      <c r="C543" s="421"/>
      <c r="D543" s="425"/>
      <c r="E543" s="426"/>
      <c r="F543" s="427"/>
    </row>
    <row r="546" spans="1:6" ht="24.95" customHeight="1" x14ac:dyDescent="0.35">
      <c r="A546" s="141"/>
      <c r="B546" s="419" t="s">
        <v>0</v>
      </c>
      <c r="C546" s="419"/>
      <c r="D546" s="419"/>
      <c r="E546" s="419"/>
      <c r="F546" s="419"/>
    </row>
    <row r="547" spans="1:6" ht="24.95" customHeight="1" x14ac:dyDescent="0.35">
      <c r="A547" s="141"/>
      <c r="B547" s="419" t="s">
        <v>1</v>
      </c>
      <c r="C547" s="419"/>
      <c r="D547" s="419"/>
      <c r="E547" s="419"/>
      <c r="F547" s="419"/>
    </row>
    <row r="548" spans="1:6" ht="24.95" customHeight="1" x14ac:dyDescent="0.35">
      <c r="A548" s="141"/>
      <c r="B548" s="419" t="s">
        <v>2</v>
      </c>
      <c r="C548" s="419"/>
      <c r="D548" s="419"/>
      <c r="E548" s="419"/>
      <c r="F548" s="419"/>
    </row>
    <row r="549" spans="1:6" ht="24.95" customHeight="1" x14ac:dyDescent="0.35">
      <c r="A549" s="141"/>
      <c r="B549" s="420" t="s">
        <v>47</v>
      </c>
      <c r="C549" s="420"/>
      <c r="D549" s="420"/>
      <c r="E549" s="420"/>
      <c r="F549" s="420"/>
    </row>
    <row r="550" spans="1:6" ht="24.95" customHeight="1" x14ac:dyDescent="0.35">
      <c r="A550" s="141"/>
      <c r="B550" s="419" t="s">
        <v>449</v>
      </c>
      <c r="C550" s="419"/>
      <c r="D550" s="419"/>
      <c r="E550" s="419"/>
      <c r="F550" s="419"/>
    </row>
    <row r="551" spans="1:6" ht="24.95" customHeight="1" x14ac:dyDescent="0.35">
      <c r="A551" s="419" t="s">
        <v>61</v>
      </c>
      <c r="B551" s="419"/>
      <c r="C551" s="419"/>
      <c r="D551" s="419"/>
      <c r="E551" s="419"/>
      <c r="F551" s="419"/>
    </row>
    <row r="552" spans="1:6" ht="24.95" customHeight="1" x14ac:dyDescent="0.35">
      <c r="A552" s="141" t="s">
        <v>3</v>
      </c>
      <c r="B552" s="434" t="s">
        <v>94</v>
      </c>
      <c r="C552" s="435"/>
      <c r="E552" s="419"/>
      <c r="F552" s="419"/>
    </row>
    <row r="553" spans="1:6" ht="24.95" customHeight="1" x14ac:dyDescent="0.35">
      <c r="A553" s="141" t="s">
        <v>4</v>
      </c>
      <c r="B553" s="434" t="s">
        <v>89</v>
      </c>
      <c r="C553" s="435"/>
      <c r="D553" s="141" t="s">
        <v>48</v>
      </c>
      <c r="E553" s="419">
        <v>24</v>
      </c>
      <c r="F553" s="419"/>
    </row>
    <row r="554" spans="1:6" ht="24.95" customHeight="1" x14ac:dyDescent="0.35">
      <c r="A554" s="141" t="s">
        <v>5</v>
      </c>
      <c r="B554" s="143" t="s">
        <v>164</v>
      </c>
      <c r="C554" s="144"/>
      <c r="D554" s="436"/>
      <c r="E554" s="437"/>
      <c r="F554" s="438"/>
    </row>
    <row r="555" spans="1:6" ht="24.95" customHeight="1" x14ac:dyDescent="0.35">
      <c r="A555" s="141" t="s">
        <v>64</v>
      </c>
      <c r="B555" s="143" t="s">
        <v>165</v>
      </c>
      <c r="C555" s="144"/>
      <c r="D555" s="141" t="s">
        <v>65</v>
      </c>
      <c r="E555" s="145"/>
      <c r="F555" s="145" t="s">
        <v>166</v>
      </c>
    </row>
    <row r="556" spans="1:6" ht="24.95" customHeight="1" x14ac:dyDescent="0.35">
      <c r="A556" s="145" t="s">
        <v>8</v>
      </c>
      <c r="B556" s="145" t="s">
        <v>9</v>
      </c>
      <c r="C556" s="145" t="s">
        <v>49</v>
      </c>
      <c r="D556" s="145" t="s">
        <v>19</v>
      </c>
      <c r="E556" s="428"/>
      <c r="F556" s="429"/>
    </row>
    <row r="557" spans="1:6" ht="24.95" customHeight="1" x14ac:dyDescent="0.35">
      <c r="A557" s="145">
        <v>1</v>
      </c>
      <c r="B557" s="146" t="s">
        <v>11</v>
      </c>
      <c r="C557" s="151">
        <v>15</v>
      </c>
      <c r="D557" s="147" t="str">
        <f>IF(C557&gt;=18,"A1",IF(C557&gt;=16,"A2",IF(C557&gt;=14,"B1",IF(C557&gt;=12,"B2",IF(C557&gt;=10,"C1",IF(C557&gt;=8,"C2",IF(C557&gt;=6.5,"D","E")))))))</f>
        <v>B1</v>
      </c>
      <c r="E557" s="430"/>
      <c r="F557" s="431"/>
    </row>
    <row r="558" spans="1:6" ht="24.95" customHeight="1" x14ac:dyDescent="0.35">
      <c r="A558" s="145">
        <v>2</v>
      </c>
      <c r="B558" s="146" t="s">
        <v>12</v>
      </c>
      <c r="C558" s="151">
        <v>14.5</v>
      </c>
      <c r="D558" s="147" t="str">
        <f t="shared" ref="D558:D562" si="23">IF(C558&gt;=18,"A1",IF(C558&gt;=16,"A2",IF(C558&gt;=14,"B1",IF(C558&gt;=12,"B2",IF(C558&gt;=10,"C1",IF(C558&gt;=8,"C2",IF(C558&gt;=6.5,"D","E")))))))</f>
        <v>B1</v>
      </c>
      <c r="E558" s="430"/>
      <c r="F558" s="431"/>
    </row>
    <row r="559" spans="1:6" ht="24.95" customHeight="1" x14ac:dyDescent="0.35">
      <c r="A559" s="145">
        <v>3</v>
      </c>
      <c r="B559" s="146" t="s">
        <v>13</v>
      </c>
      <c r="C559" s="151">
        <v>19</v>
      </c>
      <c r="D559" s="147" t="str">
        <f t="shared" si="23"/>
        <v>A1</v>
      </c>
      <c r="E559" s="430"/>
      <c r="F559" s="431"/>
    </row>
    <row r="560" spans="1:6" ht="24.95" customHeight="1" x14ac:dyDescent="0.35">
      <c r="A560" s="145">
        <v>4</v>
      </c>
      <c r="B560" s="146" t="s">
        <v>22</v>
      </c>
      <c r="C560" s="151">
        <v>18.5</v>
      </c>
      <c r="D560" s="147" t="str">
        <f t="shared" si="23"/>
        <v>A1</v>
      </c>
      <c r="E560" s="430"/>
      <c r="F560" s="431"/>
    </row>
    <row r="561" spans="1:6" ht="24.95" customHeight="1" x14ac:dyDescent="0.35">
      <c r="A561" s="145">
        <v>5</v>
      </c>
      <c r="B561" s="146" t="s">
        <v>37</v>
      </c>
      <c r="C561" s="151">
        <v>17</v>
      </c>
      <c r="D561" s="147" t="str">
        <f t="shared" si="23"/>
        <v>A2</v>
      </c>
      <c r="E561" s="430"/>
      <c r="F561" s="431"/>
    </row>
    <row r="562" spans="1:6" ht="24.95" customHeight="1" x14ac:dyDescent="0.35">
      <c r="A562" s="145">
        <v>6</v>
      </c>
      <c r="B562" s="146" t="s">
        <v>38</v>
      </c>
      <c r="C562" s="151">
        <v>18</v>
      </c>
      <c r="D562" s="147" t="str">
        <f t="shared" si="23"/>
        <v>A1</v>
      </c>
      <c r="E562" s="430"/>
      <c r="F562" s="431"/>
    </row>
    <row r="563" spans="1:6" ht="24.95" customHeight="1" x14ac:dyDescent="0.35">
      <c r="A563" s="141"/>
      <c r="B563" s="141"/>
      <c r="C563" s="145"/>
      <c r="D563" s="141"/>
      <c r="E563" s="430"/>
      <c r="F563" s="431"/>
    </row>
    <row r="564" spans="1:6" ht="24.95" customHeight="1" x14ac:dyDescent="0.35">
      <c r="A564" s="141"/>
      <c r="B564" s="145" t="s">
        <v>10</v>
      </c>
      <c r="C564" s="145">
        <f>SUM(C557:C561)</f>
        <v>84</v>
      </c>
      <c r="D564" s="141"/>
      <c r="E564" s="430"/>
      <c r="F564" s="431"/>
    </row>
    <row r="565" spans="1:6" ht="24.95" customHeight="1" x14ac:dyDescent="0.35">
      <c r="A565" s="141"/>
      <c r="B565" s="148" t="s">
        <v>51</v>
      </c>
      <c r="C565" s="149">
        <f>(C564/100*100)</f>
        <v>84</v>
      </c>
      <c r="D565" s="141"/>
      <c r="E565" s="432"/>
      <c r="F565" s="433"/>
    </row>
    <row r="566" spans="1:6" ht="24.95" customHeight="1" x14ac:dyDescent="0.35">
      <c r="A566" s="421" t="s">
        <v>481</v>
      </c>
      <c r="B566" s="421" t="s">
        <v>57</v>
      </c>
      <c r="C566" s="421"/>
      <c r="D566" s="422" t="s">
        <v>50</v>
      </c>
      <c r="E566" s="423"/>
      <c r="F566" s="424"/>
    </row>
    <row r="567" spans="1:6" ht="24.95" customHeight="1" x14ac:dyDescent="0.35">
      <c r="A567" s="421"/>
      <c r="B567" s="421"/>
      <c r="C567" s="421"/>
      <c r="D567" s="425"/>
      <c r="E567" s="426"/>
      <c r="F567" s="427"/>
    </row>
    <row r="570" spans="1:6" ht="24.95" customHeight="1" x14ac:dyDescent="0.35">
      <c r="A570" s="141"/>
      <c r="B570" s="419" t="s">
        <v>0</v>
      </c>
      <c r="C570" s="419"/>
      <c r="D570" s="419"/>
      <c r="E570" s="419"/>
      <c r="F570" s="419"/>
    </row>
    <row r="571" spans="1:6" ht="24.95" customHeight="1" x14ac:dyDescent="0.35">
      <c r="A571" s="141"/>
      <c r="B571" s="419" t="s">
        <v>1</v>
      </c>
      <c r="C571" s="419"/>
      <c r="D571" s="419"/>
      <c r="E571" s="419"/>
      <c r="F571" s="419"/>
    </row>
    <row r="572" spans="1:6" ht="24.95" customHeight="1" x14ac:dyDescent="0.35">
      <c r="A572" s="141"/>
      <c r="B572" s="419" t="s">
        <v>2</v>
      </c>
      <c r="C572" s="419"/>
      <c r="D572" s="419"/>
      <c r="E572" s="419"/>
      <c r="F572" s="419"/>
    </row>
    <row r="573" spans="1:6" ht="24.95" customHeight="1" x14ac:dyDescent="0.35">
      <c r="A573" s="141"/>
      <c r="B573" s="420" t="s">
        <v>47</v>
      </c>
      <c r="C573" s="420"/>
      <c r="D573" s="420"/>
      <c r="E573" s="420"/>
      <c r="F573" s="420"/>
    </row>
    <row r="574" spans="1:6" ht="24.95" customHeight="1" x14ac:dyDescent="0.35">
      <c r="A574" s="141"/>
      <c r="B574" s="419" t="s">
        <v>449</v>
      </c>
      <c r="C574" s="419"/>
      <c r="D574" s="419"/>
      <c r="E574" s="419"/>
      <c r="F574" s="419"/>
    </row>
    <row r="575" spans="1:6" ht="24.95" customHeight="1" x14ac:dyDescent="0.35">
      <c r="A575" s="419" t="s">
        <v>61</v>
      </c>
      <c r="B575" s="419"/>
      <c r="C575" s="419"/>
      <c r="D575" s="419"/>
      <c r="E575" s="419"/>
      <c r="F575" s="419"/>
    </row>
    <row r="576" spans="1:6" ht="24.95" customHeight="1" x14ac:dyDescent="0.35">
      <c r="A576" s="141" t="s">
        <v>3</v>
      </c>
      <c r="B576" s="434" t="s">
        <v>94</v>
      </c>
      <c r="C576" s="435"/>
      <c r="E576" s="419"/>
      <c r="F576" s="419"/>
    </row>
    <row r="577" spans="1:6" ht="24.95" customHeight="1" x14ac:dyDescent="0.35">
      <c r="A577" s="141" t="s">
        <v>4</v>
      </c>
      <c r="B577" s="434" t="s">
        <v>90</v>
      </c>
      <c r="C577" s="435"/>
      <c r="D577" s="141" t="s">
        <v>48</v>
      </c>
      <c r="E577" s="419">
        <v>25</v>
      </c>
      <c r="F577" s="419"/>
    </row>
    <row r="578" spans="1:6" ht="24.95" customHeight="1" x14ac:dyDescent="0.35">
      <c r="A578" s="141" t="s">
        <v>5</v>
      </c>
      <c r="B578" s="143" t="s">
        <v>167</v>
      </c>
      <c r="C578" s="144"/>
      <c r="D578" s="436"/>
      <c r="E578" s="437"/>
      <c r="F578" s="438"/>
    </row>
    <row r="579" spans="1:6" ht="24.95" customHeight="1" x14ac:dyDescent="0.35">
      <c r="A579" s="141" t="s">
        <v>64</v>
      </c>
      <c r="B579" s="143" t="s">
        <v>168</v>
      </c>
      <c r="C579" s="144"/>
      <c r="D579" s="141" t="s">
        <v>65</v>
      </c>
      <c r="E579" s="145"/>
      <c r="F579" s="145" t="s">
        <v>169</v>
      </c>
    </row>
    <row r="580" spans="1:6" ht="24.95" customHeight="1" x14ac:dyDescent="0.35">
      <c r="A580" s="145" t="s">
        <v>8</v>
      </c>
      <c r="B580" s="145" t="s">
        <v>9</v>
      </c>
      <c r="C580" s="145" t="s">
        <v>49</v>
      </c>
      <c r="D580" s="145" t="s">
        <v>19</v>
      </c>
      <c r="E580" s="428"/>
      <c r="F580" s="429"/>
    </row>
    <row r="581" spans="1:6" ht="24.95" customHeight="1" x14ac:dyDescent="0.35">
      <c r="A581" s="145">
        <v>1</v>
      </c>
      <c r="B581" s="146" t="s">
        <v>11</v>
      </c>
      <c r="C581" s="91">
        <v>14.5</v>
      </c>
      <c r="D581" s="147" t="str">
        <f>IF(C581&gt;=18,"A1",IF(C581&gt;=16,"A2",IF(C581&gt;=14,"B1",IF(C581&gt;=12,"B2",IF(C581&gt;=10,"C1",IF(C581&gt;=8,"C2",IF(C581&gt;=6.5,"D","E")))))))</f>
        <v>B1</v>
      </c>
      <c r="E581" s="430"/>
      <c r="F581" s="431"/>
    </row>
    <row r="582" spans="1:6" ht="24.95" customHeight="1" x14ac:dyDescent="0.35">
      <c r="A582" s="145">
        <v>2</v>
      </c>
      <c r="B582" s="146" t="s">
        <v>12</v>
      </c>
      <c r="C582" s="91">
        <v>15.5</v>
      </c>
      <c r="D582" s="147" t="str">
        <f t="shared" ref="D582:D586" si="24">IF(C582&gt;=18,"A1",IF(C582&gt;=16,"A2",IF(C582&gt;=14,"B1",IF(C582&gt;=12,"B2",IF(C582&gt;=10,"C1",IF(C582&gt;=8,"C2",IF(C582&gt;=6.5,"D","E")))))))</f>
        <v>B1</v>
      </c>
      <c r="E582" s="430"/>
      <c r="F582" s="431"/>
    </row>
    <row r="583" spans="1:6" ht="24.95" customHeight="1" x14ac:dyDescent="0.35">
      <c r="A583" s="145">
        <v>3</v>
      </c>
      <c r="B583" s="146" t="s">
        <v>13</v>
      </c>
      <c r="C583" s="91">
        <v>16</v>
      </c>
      <c r="D583" s="147" t="str">
        <f t="shared" si="24"/>
        <v>A2</v>
      </c>
      <c r="E583" s="430"/>
      <c r="F583" s="431"/>
    </row>
    <row r="584" spans="1:6" ht="24.95" customHeight="1" x14ac:dyDescent="0.35">
      <c r="A584" s="145">
        <v>4</v>
      </c>
      <c r="B584" s="146" t="s">
        <v>22</v>
      </c>
      <c r="C584" s="91">
        <v>18</v>
      </c>
      <c r="D584" s="147" t="str">
        <f t="shared" si="24"/>
        <v>A1</v>
      </c>
      <c r="E584" s="430"/>
      <c r="F584" s="431"/>
    </row>
    <row r="585" spans="1:6" ht="24.95" customHeight="1" x14ac:dyDescent="0.35">
      <c r="A585" s="145">
        <v>5</v>
      </c>
      <c r="B585" s="146" t="s">
        <v>37</v>
      </c>
      <c r="C585" s="91">
        <v>16.5</v>
      </c>
      <c r="D585" s="147" t="str">
        <f t="shared" si="24"/>
        <v>A2</v>
      </c>
      <c r="E585" s="430"/>
      <c r="F585" s="431"/>
    </row>
    <row r="586" spans="1:6" ht="24.95" customHeight="1" x14ac:dyDescent="0.35">
      <c r="A586" s="145">
        <v>6</v>
      </c>
      <c r="B586" s="146" t="s">
        <v>38</v>
      </c>
      <c r="C586" s="91">
        <v>20</v>
      </c>
      <c r="D586" s="147" t="str">
        <f t="shared" si="24"/>
        <v>A1</v>
      </c>
      <c r="E586" s="430"/>
      <c r="F586" s="431"/>
    </row>
    <row r="587" spans="1:6" ht="24.95" customHeight="1" x14ac:dyDescent="0.35">
      <c r="A587" s="141"/>
      <c r="B587" s="141"/>
      <c r="C587" s="145"/>
      <c r="D587" s="141"/>
      <c r="E587" s="430"/>
      <c r="F587" s="431"/>
    </row>
    <row r="588" spans="1:6" ht="24.95" customHeight="1" x14ac:dyDescent="0.35">
      <c r="A588" s="141"/>
      <c r="B588" s="145" t="s">
        <v>10</v>
      </c>
      <c r="C588" s="145">
        <f>SUM(C581:C585)</f>
        <v>80.5</v>
      </c>
      <c r="D588" s="141"/>
      <c r="E588" s="430"/>
      <c r="F588" s="431"/>
    </row>
    <row r="589" spans="1:6" ht="24.95" customHeight="1" x14ac:dyDescent="0.35">
      <c r="A589" s="141"/>
      <c r="B589" s="148" t="s">
        <v>51</v>
      </c>
      <c r="C589" s="149">
        <f>(C588/100*100)</f>
        <v>80.5</v>
      </c>
      <c r="D589" s="141"/>
      <c r="E589" s="432"/>
      <c r="F589" s="433"/>
    </row>
    <row r="590" spans="1:6" ht="24.95" customHeight="1" x14ac:dyDescent="0.35">
      <c r="A590" s="421" t="s">
        <v>481</v>
      </c>
      <c r="B590" s="421" t="s">
        <v>57</v>
      </c>
      <c r="C590" s="421"/>
      <c r="D590" s="422" t="s">
        <v>50</v>
      </c>
      <c r="E590" s="423"/>
      <c r="F590" s="424"/>
    </row>
    <row r="591" spans="1:6" ht="24.95" customHeight="1" x14ac:dyDescent="0.35">
      <c r="A591" s="421"/>
      <c r="B591" s="421"/>
      <c r="C591" s="421"/>
      <c r="D591" s="425"/>
      <c r="E591" s="426"/>
      <c r="F591" s="427"/>
    </row>
    <row r="594" spans="1:6" ht="24.95" customHeight="1" x14ac:dyDescent="0.35">
      <c r="A594" s="141"/>
      <c r="B594" s="419" t="s">
        <v>0</v>
      </c>
      <c r="C594" s="419"/>
      <c r="D594" s="419"/>
      <c r="E594" s="419"/>
      <c r="F594" s="419"/>
    </row>
    <row r="595" spans="1:6" ht="24.95" customHeight="1" x14ac:dyDescent="0.35">
      <c r="A595" s="141"/>
      <c r="B595" s="419" t="s">
        <v>1</v>
      </c>
      <c r="C595" s="419"/>
      <c r="D595" s="419"/>
      <c r="E595" s="419"/>
      <c r="F595" s="419"/>
    </row>
    <row r="596" spans="1:6" ht="24.95" customHeight="1" x14ac:dyDescent="0.35">
      <c r="A596" s="141"/>
      <c r="B596" s="419" t="s">
        <v>2</v>
      </c>
      <c r="C596" s="419"/>
      <c r="D596" s="419"/>
      <c r="E596" s="419"/>
      <c r="F596" s="419"/>
    </row>
    <row r="597" spans="1:6" ht="24.95" customHeight="1" x14ac:dyDescent="0.35">
      <c r="A597" s="141"/>
      <c r="B597" s="420" t="s">
        <v>47</v>
      </c>
      <c r="C597" s="420"/>
      <c r="D597" s="420"/>
      <c r="E597" s="420"/>
      <c r="F597" s="420"/>
    </row>
    <row r="598" spans="1:6" ht="24.95" customHeight="1" x14ac:dyDescent="0.35">
      <c r="A598" s="141"/>
      <c r="B598" s="419" t="s">
        <v>449</v>
      </c>
      <c r="C598" s="419"/>
      <c r="D598" s="419"/>
      <c r="E598" s="419"/>
      <c r="F598" s="419"/>
    </row>
    <row r="599" spans="1:6" ht="24.95" customHeight="1" x14ac:dyDescent="0.35">
      <c r="A599" s="419" t="s">
        <v>61</v>
      </c>
      <c r="B599" s="419"/>
      <c r="C599" s="419"/>
      <c r="D599" s="419"/>
      <c r="E599" s="419"/>
      <c r="F599" s="419"/>
    </row>
    <row r="600" spans="1:6" ht="24.95" customHeight="1" x14ac:dyDescent="0.35">
      <c r="A600" s="141" t="s">
        <v>3</v>
      </c>
      <c r="B600" s="434" t="s">
        <v>94</v>
      </c>
      <c r="C600" s="435"/>
      <c r="E600" s="419"/>
      <c r="F600" s="419"/>
    </row>
    <row r="601" spans="1:6" ht="24.95" customHeight="1" x14ac:dyDescent="0.35">
      <c r="A601" s="141" t="s">
        <v>4</v>
      </c>
      <c r="B601" s="434" t="s">
        <v>91</v>
      </c>
      <c r="C601" s="435"/>
      <c r="D601" s="141" t="s">
        <v>48</v>
      </c>
      <c r="E601" s="419">
        <v>26</v>
      </c>
      <c r="F601" s="419"/>
    </row>
    <row r="602" spans="1:6" ht="24.95" customHeight="1" x14ac:dyDescent="0.35">
      <c r="A602" s="141" t="s">
        <v>5</v>
      </c>
      <c r="B602" s="143" t="s">
        <v>170</v>
      </c>
      <c r="C602" s="144"/>
      <c r="D602" s="436"/>
      <c r="E602" s="437"/>
      <c r="F602" s="438"/>
    </row>
    <row r="603" spans="1:6" ht="24.95" customHeight="1" x14ac:dyDescent="0.35">
      <c r="A603" s="141" t="s">
        <v>64</v>
      </c>
      <c r="B603" s="143" t="s">
        <v>172</v>
      </c>
      <c r="C603" s="144"/>
      <c r="D603" s="141" t="s">
        <v>65</v>
      </c>
      <c r="E603" s="145"/>
      <c r="F603" s="145" t="s">
        <v>171</v>
      </c>
    </row>
    <row r="604" spans="1:6" ht="24.95" customHeight="1" x14ac:dyDescent="0.35">
      <c r="A604" s="145" t="s">
        <v>8</v>
      </c>
      <c r="B604" s="145" t="s">
        <v>9</v>
      </c>
      <c r="C604" s="145" t="s">
        <v>49</v>
      </c>
      <c r="D604" s="145" t="s">
        <v>19</v>
      </c>
      <c r="E604" s="428"/>
      <c r="F604" s="429"/>
    </row>
    <row r="605" spans="1:6" ht="24.95" customHeight="1" x14ac:dyDescent="0.35">
      <c r="A605" s="145">
        <v>1</v>
      </c>
      <c r="B605" s="146" t="s">
        <v>11</v>
      </c>
      <c r="C605" s="91">
        <v>11</v>
      </c>
      <c r="D605" s="147" t="str">
        <f>IF(C605&gt;=18,"A1",IF(C605&gt;=16,"A2",IF(C605&gt;=14,"B1",IF(C605&gt;=12,"B2",IF(C605&gt;=10,"C1",IF(C605&gt;=8,"C2",IF(C605&gt;=6.5,"D","E")))))))</f>
        <v>C1</v>
      </c>
      <c r="E605" s="430"/>
      <c r="F605" s="431"/>
    </row>
    <row r="606" spans="1:6" ht="24.95" customHeight="1" x14ac:dyDescent="0.35">
      <c r="A606" s="145">
        <v>2</v>
      </c>
      <c r="B606" s="146" t="s">
        <v>12</v>
      </c>
      <c r="C606" s="91">
        <v>8.5</v>
      </c>
      <c r="D606" s="147" t="str">
        <f t="shared" ref="D606:D610" si="25">IF(C606&gt;=18,"A1",IF(C606&gt;=16,"A2",IF(C606&gt;=14,"B1",IF(C606&gt;=12,"B2",IF(C606&gt;=10,"C1",IF(C606&gt;=8,"C2",IF(C606&gt;=6.5,"D","E")))))))</f>
        <v>C2</v>
      </c>
      <c r="E606" s="430"/>
      <c r="F606" s="431"/>
    </row>
    <row r="607" spans="1:6" ht="24.95" customHeight="1" x14ac:dyDescent="0.35">
      <c r="A607" s="145">
        <v>3</v>
      </c>
      <c r="B607" s="146" t="s">
        <v>13</v>
      </c>
      <c r="C607" s="91">
        <v>7</v>
      </c>
      <c r="D607" s="147"/>
      <c r="E607" s="430"/>
      <c r="F607" s="431"/>
    </row>
    <row r="608" spans="1:6" ht="24.95" customHeight="1" x14ac:dyDescent="0.35">
      <c r="A608" s="145">
        <v>4</v>
      </c>
      <c r="B608" s="146" t="s">
        <v>22</v>
      </c>
      <c r="C608" s="91">
        <v>15.5</v>
      </c>
      <c r="D608" s="147" t="str">
        <f t="shared" si="25"/>
        <v>B1</v>
      </c>
      <c r="E608" s="430"/>
      <c r="F608" s="431"/>
    </row>
    <row r="609" spans="1:6" ht="24.95" customHeight="1" x14ac:dyDescent="0.35">
      <c r="A609" s="145">
        <v>5</v>
      </c>
      <c r="B609" s="146" t="s">
        <v>37</v>
      </c>
      <c r="C609" s="91">
        <v>8</v>
      </c>
      <c r="D609" s="147"/>
      <c r="E609" s="430"/>
      <c r="F609" s="431"/>
    </row>
    <row r="610" spans="1:6" ht="24.95" customHeight="1" x14ac:dyDescent="0.35">
      <c r="A610" s="145">
        <v>6</v>
      </c>
      <c r="B610" s="146" t="s">
        <v>38</v>
      </c>
      <c r="C610" s="91">
        <v>17</v>
      </c>
      <c r="D610" s="147" t="str">
        <f t="shared" si="25"/>
        <v>A2</v>
      </c>
      <c r="E610" s="430"/>
      <c r="F610" s="431"/>
    </row>
    <row r="611" spans="1:6" ht="24.95" customHeight="1" x14ac:dyDescent="0.35">
      <c r="A611" s="141"/>
      <c r="B611" s="141"/>
      <c r="C611" s="145"/>
      <c r="D611" s="141"/>
      <c r="E611" s="430"/>
      <c r="F611" s="431"/>
    </row>
    <row r="612" spans="1:6" ht="24.95" customHeight="1" x14ac:dyDescent="0.35">
      <c r="A612" s="141"/>
      <c r="B612" s="145" t="s">
        <v>10</v>
      </c>
      <c r="C612" s="145">
        <f>SUM(C605:C609)</f>
        <v>50</v>
      </c>
      <c r="D612" s="141"/>
      <c r="E612" s="430"/>
      <c r="F612" s="431"/>
    </row>
    <row r="613" spans="1:6" ht="24.95" customHeight="1" x14ac:dyDescent="0.35">
      <c r="A613" s="141"/>
      <c r="B613" s="148" t="s">
        <v>51</v>
      </c>
      <c r="C613" s="149">
        <f>(C612/100*100)</f>
        <v>50</v>
      </c>
      <c r="D613" s="141"/>
      <c r="E613" s="432"/>
      <c r="F613" s="433"/>
    </row>
    <row r="614" spans="1:6" ht="24.95" customHeight="1" x14ac:dyDescent="0.35">
      <c r="A614" s="421" t="s">
        <v>481</v>
      </c>
      <c r="B614" s="421" t="s">
        <v>57</v>
      </c>
      <c r="C614" s="421"/>
      <c r="D614" s="422" t="s">
        <v>50</v>
      </c>
      <c r="E614" s="423"/>
      <c r="F614" s="424"/>
    </row>
    <row r="615" spans="1:6" ht="24.95" customHeight="1" x14ac:dyDescent="0.35">
      <c r="A615" s="421"/>
      <c r="B615" s="421"/>
      <c r="C615" s="421"/>
      <c r="D615" s="425"/>
      <c r="E615" s="426"/>
      <c r="F615" s="427"/>
    </row>
  </sheetData>
  <mergeCells count="390">
    <mergeCell ref="D602:F602"/>
    <mergeCell ref="E604:F613"/>
    <mergeCell ref="A614:A615"/>
    <mergeCell ref="B614:C615"/>
    <mergeCell ref="D614:F615"/>
    <mergeCell ref="A599:F599"/>
    <mergeCell ref="B600:C600"/>
    <mergeCell ref="E600:F600"/>
    <mergeCell ref="B601:C601"/>
    <mergeCell ref="E601:F601"/>
    <mergeCell ref="B594:F594"/>
    <mergeCell ref="B595:F595"/>
    <mergeCell ref="B596:F596"/>
    <mergeCell ref="B597:F597"/>
    <mergeCell ref="B598:F598"/>
    <mergeCell ref="D578:F578"/>
    <mergeCell ref="E580:F589"/>
    <mergeCell ref="A590:A591"/>
    <mergeCell ref="B590:C591"/>
    <mergeCell ref="D590:F591"/>
    <mergeCell ref="A575:F575"/>
    <mergeCell ref="B576:C576"/>
    <mergeCell ref="E576:F576"/>
    <mergeCell ref="B577:C577"/>
    <mergeCell ref="E577:F577"/>
    <mergeCell ref="B570:F570"/>
    <mergeCell ref="B571:F571"/>
    <mergeCell ref="B572:F572"/>
    <mergeCell ref="B573:F573"/>
    <mergeCell ref="B574:F574"/>
    <mergeCell ref="D554:F554"/>
    <mergeCell ref="E556:F565"/>
    <mergeCell ref="A566:A567"/>
    <mergeCell ref="B566:C567"/>
    <mergeCell ref="D566:F567"/>
    <mergeCell ref="A551:F551"/>
    <mergeCell ref="B552:C552"/>
    <mergeCell ref="E552:F552"/>
    <mergeCell ref="B553:C553"/>
    <mergeCell ref="E553:F553"/>
    <mergeCell ref="B546:F546"/>
    <mergeCell ref="B547:F547"/>
    <mergeCell ref="B548:F548"/>
    <mergeCell ref="B549:F549"/>
    <mergeCell ref="B550:F550"/>
    <mergeCell ref="D530:F530"/>
    <mergeCell ref="E532:F541"/>
    <mergeCell ref="A542:A543"/>
    <mergeCell ref="B542:C543"/>
    <mergeCell ref="D542:F543"/>
    <mergeCell ref="A527:F527"/>
    <mergeCell ref="B528:C528"/>
    <mergeCell ref="E528:F528"/>
    <mergeCell ref="B529:C529"/>
    <mergeCell ref="E529:F529"/>
    <mergeCell ref="B522:F522"/>
    <mergeCell ref="B523:F523"/>
    <mergeCell ref="B524:F524"/>
    <mergeCell ref="B525:F525"/>
    <mergeCell ref="B526:F526"/>
    <mergeCell ref="D507:F507"/>
    <mergeCell ref="E509:F518"/>
    <mergeCell ref="A519:A520"/>
    <mergeCell ref="B519:C520"/>
    <mergeCell ref="D519:F520"/>
    <mergeCell ref="A504:F504"/>
    <mergeCell ref="B505:C505"/>
    <mergeCell ref="E505:F505"/>
    <mergeCell ref="B506:C506"/>
    <mergeCell ref="E506:F506"/>
    <mergeCell ref="B499:F499"/>
    <mergeCell ref="B500:F500"/>
    <mergeCell ref="B501:F501"/>
    <mergeCell ref="B502:F502"/>
    <mergeCell ref="B503:F503"/>
    <mergeCell ref="D483:F483"/>
    <mergeCell ref="E485:F494"/>
    <mergeCell ref="A495:A496"/>
    <mergeCell ref="B495:C496"/>
    <mergeCell ref="D495:F496"/>
    <mergeCell ref="A480:F480"/>
    <mergeCell ref="B481:C481"/>
    <mergeCell ref="E481:F481"/>
    <mergeCell ref="B482:C482"/>
    <mergeCell ref="E482:F482"/>
    <mergeCell ref="B475:F475"/>
    <mergeCell ref="B476:F476"/>
    <mergeCell ref="B477:F477"/>
    <mergeCell ref="B478:F478"/>
    <mergeCell ref="B479:F479"/>
    <mergeCell ref="D459:F459"/>
    <mergeCell ref="E461:F470"/>
    <mergeCell ref="A471:A472"/>
    <mergeCell ref="B471:C472"/>
    <mergeCell ref="D471:F472"/>
    <mergeCell ref="A456:F456"/>
    <mergeCell ref="B457:C457"/>
    <mergeCell ref="E457:F457"/>
    <mergeCell ref="B458:C458"/>
    <mergeCell ref="E458:F458"/>
    <mergeCell ref="B451:F451"/>
    <mergeCell ref="B452:F452"/>
    <mergeCell ref="B453:F453"/>
    <mergeCell ref="B454:F454"/>
    <mergeCell ref="B455:F455"/>
    <mergeCell ref="D436:F436"/>
    <mergeCell ref="E438:F447"/>
    <mergeCell ref="A448:A449"/>
    <mergeCell ref="B448:C449"/>
    <mergeCell ref="D448:F449"/>
    <mergeCell ref="A433:F433"/>
    <mergeCell ref="B434:C434"/>
    <mergeCell ref="E434:F434"/>
    <mergeCell ref="B435:C435"/>
    <mergeCell ref="E435:F435"/>
    <mergeCell ref="B428:F428"/>
    <mergeCell ref="B429:F429"/>
    <mergeCell ref="B430:F430"/>
    <mergeCell ref="B431:F431"/>
    <mergeCell ref="B432:F432"/>
    <mergeCell ref="D412:F412"/>
    <mergeCell ref="E414:F423"/>
    <mergeCell ref="A424:A425"/>
    <mergeCell ref="B424:C425"/>
    <mergeCell ref="D424:F425"/>
    <mergeCell ref="A409:F409"/>
    <mergeCell ref="B410:C410"/>
    <mergeCell ref="E410:F410"/>
    <mergeCell ref="B411:C411"/>
    <mergeCell ref="E411:F411"/>
    <mergeCell ref="B404:F404"/>
    <mergeCell ref="B405:F405"/>
    <mergeCell ref="B406:F406"/>
    <mergeCell ref="B407:F407"/>
    <mergeCell ref="B408:F408"/>
    <mergeCell ref="D388:F388"/>
    <mergeCell ref="E390:F399"/>
    <mergeCell ref="A400:A401"/>
    <mergeCell ref="B400:C401"/>
    <mergeCell ref="D400:F401"/>
    <mergeCell ref="A385:F385"/>
    <mergeCell ref="B386:C386"/>
    <mergeCell ref="E386:F386"/>
    <mergeCell ref="B387:C387"/>
    <mergeCell ref="E387:F387"/>
    <mergeCell ref="B380:F380"/>
    <mergeCell ref="B381:F381"/>
    <mergeCell ref="B382:F382"/>
    <mergeCell ref="B383:F383"/>
    <mergeCell ref="B384:F384"/>
    <mergeCell ref="D365:F365"/>
    <mergeCell ref="E367:F376"/>
    <mergeCell ref="A377:A378"/>
    <mergeCell ref="B377:C378"/>
    <mergeCell ref="D377:F378"/>
    <mergeCell ref="A362:F362"/>
    <mergeCell ref="B363:C363"/>
    <mergeCell ref="E363:F363"/>
    <mergeCell ref="B364:C364"/>
    <mergeCell ref="E364:F364"/>
    <mergeCell ref="B357:F357"/>
    <mergeCell ref="B358:F358"/>
    <mergeCell ref="B359:F359"/>
    <mergeCell ref="B360:F360"/>
    <mergeCell ref="B361:F361"/>
    <mergeCell ref="D341:F341"/>
    <mergeCell ref="E343:F352"/>
    <mergeCell ref="A353:A354"/>
    <mergeCell ref="B353:C354"/>
    <mergeCell ref="D353:F354"/>
    <mergeCell ref="A338:F338"/>
    <mergeCell ref="B339:C339"/>
    <mergeCell ref="E339:F339"/>
    <mergeCell ref="B340:C340"/>
    <mergeCell ref="E340:F340"/>
    <mergeCell ref="B333:F333"/>
    <mergeCell ref="B334:F334"/>
    <mergeCell ref="B335:F335"/>
    <mergeCell ref="B336:F336"/>
    <mergeCell ref="B337:F337"/>
    <mergeCell ref="D317:F317"/>
    <mergeCell ref="E319:F328"/>
    <mergeCell ref="A329:A330"/>
    <mergeCell ref="B329:C330"/>
    <mergeCell ref="D329:F330"/>
    <mergeCell ref="A314:F314"/>
    <mergeCell ref="B315:C315"/>
    <mergeCell ref="E315:F315"/>
    <mergeCell ref="B316:C316"/>
    <mergeCell ref="E316:F316"/>
    <mergeCell ref="B309:F309"/>
    <mergeCell ref="B310:F310"/>
    <mergeCell ref="B311:F311"/>
    <mergeCell ref="B312:F312"/>
    <mergeCell ref="B313:F313"/>
    <mergeCell ref="D294:F294"/>
    <mergeCell ref="E296:F305"/>
    <mergeCell ref="A306:A307"/>
    <mergeCell ref="B306:C307"/>
    <mergeCell ref="D306:F307"/>
    <mergeCell ref="A291:F291"/>
    <mergeCell ref="B292:C292"/>
    <mergeCell ref="E292:F292"/>
    <mergeCell ref="B293:C293"/>
    <mergeCell ref="E293:F293"/>
    <mergeCell ref="B286:F286"/>
    <mergeCell ref="B287:F287"/>
    <mergeCell ref="B288:F288"/>
    <mergeCell ref="B289:F289"/>
    <mergeCell ref="B290:F290"/>
    <mergeCell ref="D270:F270"/>
    <mergeCell ref="E272:F281"/>
    <mergeCell ref="A282:A283"/>
    <mergeCell ref="B282:C283"/>
    <mergeCell ref="D282:F283"/>
    <mergeCell ref="A267:F267"/>
    <mergeCell ref="B268:C268"/>
    <mergeCell ref="E268:F268"/>
    <mergeCell ref="B269:C269"/>
    <mergeCell ref="E269:F269"/>
    <mergeCell ref="B262:F262"/>
    <mergeCell ref="B263:F263"/>
    <mergeCell ref="B264:F264"/>
    <mergeCell ref="B265:F265"/>
    <mergeCell ref="B266:F266"/>
    <mergeCell ref="D246:F246"/>
    <mergeCell ref="E248:F257"/>
    <mergeCell ref="A258:A259"/>
    <mergeCell ref="B258:C259"/>
    <mergeCell ref="D258:F259"/>
    <mergeCell ref="A243:F243"/>
    <mergeCell ref="B244:C244"/>
    <mergeCell ref="E244:F244"/>
    <mergeCell ref="B245:C245"/>
    <mergeCell ref="E245:F245"/>
    <mergeCell ref="B238:F238"/>
    <mergeCell ref="B239:F239"/>
    <mergeCell ref="B240:F240"/>
    <mergeCell ref="B241:F241"/>
    <mergeCell ref="B242:F242"/>
    <mergeCell ref="D223:F223"/>
    <mergeCell ref="E225:F234"/>
    <mergeCell ref="A235:A236"/>
    <mergeCell ref="B235:C236"/>
    <mergeCell ref="D235:F236"/>
    <mergeCell ref="A220:F220"/>
    <mergeCell ref="B221:C221"/>
    <mergeCell ref="E221:F221"/>
    <mergeCell ref="B222:C222"/>
    <mergeCell ref="E222:F222"/>
    <mergeCell ref="B215:F215"/>
    <mergeCell ref="B216:F216"/>
    <mergeCell ref="B217:F217"/>
    <mergeCell ref="B218:F218"/>
    <mergeCell ref="B219:F219"/>
    <mergeCell ref="D199:F199"/>
    <mergeCell ref="E201:F210"/>
    <mergeCell ref="A211:A212"/>
    <mergeCell ref="B211:C212"/>
    <mergeCell ref="D211:F212"/>
    <mergeCell ref="A196:F196"/>
    <mergeCell ref="B197:C197"/>
    <mergeCell ref="E197:F197"/>
    <mergeCell ref="B198:C198"/>
    <mergeCell ref="E198:F198"/>
    <mergeCell ref="B191:F191"/>
    <mergeCell ref="B192:F192"/>
    <mergeCell ref="B193:F193"/>
    <mergeCell ref="B194:F194"/>
    <mergeCell ref="B195:F195"/>
    <mergeCell ref="D175:F175"/>
    <mergeCell ref="E177:F186"/>
    <mergeCell ref="A187:A188"/>
    <mergeCell ref="B187:C188"/>
    <mergeCell ref="D187:F188"/>
    <mergeCell ref="A172:F172"/>
    <mergeCell ref="B173:C173"/>
    <mergeCell ref="E173:F173"/>
    <mergeCell ref="B174:C174"/>
    <mergeCell ref="E174:F174"/>
    <mergeCell ref="B167:F167"/>
    <mergeCell ref="B168:F168"/>
    <mergeCell ref="B169:F169"/>
    <mergeCell ref="B170:F170"/>
    <mergeCell ref="B171:F171"/>
    <mergeCell ref="D152:F152"/>
    <mergeCell ref="E154:F163"/>
    <mergeCell ref="A164:A165"/>
    <mergeCell ref="B164:C165"/>
    <mergeCell ref="D164:F165"/>
    <mergeCell ref="A149:F149"/>
    <mergeCell ref="B150:C150"/>
    <mergeCell ref="E150:F150"/>
    <mergeCell ref="B151:C151"/>
    <mergeCell ref="E151:F151"/>
    <mergeCell ref="B144:F144"/>
    <mergeCell ref="B145:F145"/>
    <mergeCell ref="B146:F146"/>
    <mergeCell ref="B147:F147"/>
    <mergeCell ref="B148:F148"/>
    <mergeCell ref="D127:F127"/>
    <mergeCell ref="E129:F138"/>
    <mergeCell ref="A139:A140"/>
    <mergeCell ref="B139:C140"/>
    <mergeCell ref="D139:F140"/>
    <mergeCell ref="A124:F124"/>
    <mergeCell ref="B125:C125"/>
    <mergeCell ref="E125:F125"/>
    <mergeCell ref="B126:C126"/>
    <mergeCell ref="E126:F126"/>
    <mergeCell ref="B119:F119"/>
    <mergeCell ref="B120:F120"/>
    <mergeCell ref="B121:F121"/>
    <mergeCell ref="B122:F122"/>
    <mergeCell ref="B123:F123"/>
    <mergeCell ref="D103:F103"/>
    <mergeCell ref="E105:F114"/>
    <mergeCell ref="A115:A116"/>
    <mergeCell ref="B115:C116"/>
    <mergeCell ref="D115:F116"/>
    <mergeCell ref="A100:F100"/>
    <mergeCell ref="B101:C101"/>
    <mergeCell ref="E101:F101"/>
    <mergeCell ref="B102:C102"/>
    <mergeCell ref="E102:F102"/>
    <mergeCell ref="B95:F95"/>
    <mergeCell ref="B96:F96"/>
    <mergeCell ref="B97:F97"/>
    <mergeCell ref="B98:F98"/>
    <mergeCell ref="B99:F99"/>
    <mergeCell ref="D80:F80"/>
    <mergeCell ref="E82:F91"/>
    <mergeCell ref="A92:A93"/>
    <mergeCell ref="B92:C93"/>
    <mergeCell ref="D92:F93"/>
    <mergeCell ref="A77:F77"/>
    <mergeCell ref="B78:C78"/>
    <mergeCell ref="E78:F78"/>
    <mergeCell ref="B79:C79"/>
    <mergeCell ref="E79:F79"/>
    <mergeCell ref="B72:F72"/>
    <mergeCell ref="B73:F73"/>
    <mergeCell ref="B74:F74"/>
    <mergeCell ref="B75:F75"/>
    <mergeCell ref="B76:F76"/>
    <mergeCell ref="D56:F56"/>
    <mergeCell ref="E58:F67"/>
    <mergeCell ref="A68:A69"/>
    <mergeCell ref="B68:C69"/>
    <mergeCell ref="D68:F69"/>
    <mergeCell ref="A53:F53"/>
    <mergeCell ref="B54:C54"/>
    <mergeCell ref="E54:F54"/>
    <mergeCell ref="B55:C55"/>
    <mergeCell ref="E55:F55"/>
    <mergeCell ref="B48:F48"/>
    <mergeCell ref="B49:F49"/>
    <mergeCell ref="B50:F50"/>
    <mergeCell ref="B51:F51"/>
    <mergeCell ref="B52:F52"/>
    <mergeCell ref="D32:F32"/>
    <mergeCell ref="E34:F43"/>
    <mergeCell ref="A44:A45"/>
    <mergeCell ref="B44:C45"/>
    <mergeCell ref="D44:F45"/>
    <mergeCell ref="B26:F26"/>
    <mergeCell ref="B27:F27"/>
    <mergeCell ref="B28:F28"/>
    <mergeCell ref="A29:F29"/>
    <mergeCell ref="B30:C30"/>
    <mergeCell ref="E30:F30"/>
    <mergeCell ref="B24:F24"/>
    <mergeCell ref="B25:F25"/>
    <mergeCell ref="E11:F20"/>
    <mergeCell ref="B7:C7"/>
    <mergeCell ref="E7:F7"/>
    <mergeCell ref="B8:C8"/>
    <mergeCell ref="E8:F8"/>
    <mergeCell ref="D9:F9"/>
    <mergeCell ref="B31:C31"/>
    <mergeCell ref="E31:F31"/>
    <mergeCell ref="A6:F6"/>
    <mergeCell ref="B1:F1"/>
    <mergeCell ref="B2:F2"/>
    <mergeCell ref="B3:F3"/>
    <mergeCell ref="B4:F4"/>
    <mergeCell ref="B5:F5"/>
    <mergeCell ref="A21:A22"/>
    <mergeCell ref="B21:C22"/>
    <mergeCell ref="D21:F22"/>
  </mergeCells>
  <pageMargins left="0.7" right="0.7" top="0.75" bottom="0.75" header="0.3" footer="0.3"/>
  <pageSetup scale="57" orientation="portrait" r:id="rId1"/>
  <rowBreaks count="11" manualBreakCount="11">
    <brk id="45" max="16383" man="1"/>
    <brk id="93" max="16383" man="1"/>
    <brk id="140" max="16383" man="1"/>
    <brk id="188" max="16383" man="1"/>
    <brk id="283" max="16383" man="1"/>
    <brk id="330" max="16383" man="1"/>
    <brk id="378" max="16383" man="1"/>
    <brk id="425" max="16383" man="1"/>
    <brk id="472" max="16383" man="1"/>
    <brk id="520" max="16383" man="1"/>
    <brk id="56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7"/>
  <sheetViews>
    <sheetView topLeftCell="BQ1" workbookViewId="0">
      <selection activeCell="CE8" sqref="CE8:CF33"/>
    </sheetView>
  </sheetViews>
  <sheetFormatPr defaultRowHeight="15" x14ac:dyDescent="0.25"/>
  <cols>
    <col min="1" max="1" width="6.5703125" customWidth="1"/>
    <col min="2" max="2" width="21.42578125" style="201" customWidth="1"/>
    <col min="3" max="3" width="5.28515625" customWidth="1"/>
    <col min="4" max="4" width="5.5703125" customWidth="1"/>
    <col min="5" max="5" width="4.42578125" customWidth="1"/>
    <col min="6" max="6" width="5.5703125" customWidth="1"/>
    <col min="7" max="7" width="6.28515625" customWidth="1"/>
    <col min="8" max="8" width="4" customWidth="1"/>
    <col min="9" max="9" width="5.28515625" style="202" customWidth="1"/>
    <col min="10" max="10" width="4.42578125" style="202" customWidth="1"/>
    <col min="11" max="11" width="3.85546875" style="202" customWidth="1"/>
    <col min="12" max="12" width="6.140625" style="202" customWidth="1"/>
    <col min="13" max="13" width="6.85546875" style="202" bestFit="1" customWidth="1"/>
    <col min="14" max="14" width="3.42578125" style="202" bestFit="1" customWidth="1"/>
    <col min="15" max="15" width="5.28515625" customWidth="1"/>
    <col min="16" max="16" width="5" customWidth="1"/>
    <col min="17" max="17" width="4" customWidth="1"/>
    <col min="18" max="18" width="6.28515625" customWidth="1"/>
    <col min="19" max="19" width="5.5703125" style="139" customWidth="1"/>
    <col min="20" max="20" width="3.85546875" customWidth="1"/>
    <col min="21" max="21" width="5.28515625" style="202" customWidth="1"/>
    <col min="22" max="22" width="3.85546875" style="202" customWidth="1"/>
    <col min="23" max="23" width="3" style="202" customWidth="1"/>
    <col min="24" max="24" width="6.140625" style="202" bestFit="1" customWidth="1"/>
    <col min="25" max="25" width="8.42578125" style="202" bestFit="1" customWidth="1"/>
    <col min="26" max="26" width="3.42578125" style="202" bestFit="1" customWidth="1"/>
    <col min="27" max="27" width="5.42578125" style="139" customWidth="1"/>
    <col min="28" max="28" width="22.7109375" style="208" customWidth="1"/>
    <col min="29" max="29" width="4.85546875" customWidth="1"/>
    <col min="30" max="30" width="4.140625" customWidth="1"/>
    <col min="31" max="31" width="4.42578125" customWidth="1"/>
    <col min="32" max="32" width="5" customWidth="1"/>
    <col min="33" max="33" width="6.140625" style="139" customWidth="1"/>
    <col min="34" max="34" width="3.85546875" customWidth="1"/>
    <col min="35" max="35" width="5.28515625" style="202" customWidth="1"/>
    <col min="36" max="36" width="4.28515625" style="202" bestFit="1" customWidth="1"/>
    <col min="37" max="37" width="3.42578125" style="202" customWidth="1"/>
    <col min="38" max="38" width="6.7109375" style="202" customWidth="1"/>
    <col min="39" max="39" width="5.42578125" style="202" customWidth="1"/>
    <col min="40" max="40" width="3.42578125" style="202" bestFit="1" customWidth="1"/>
    <col min="41" max="41" width="5" customWidth="1"/>
    <col min="42" max="42" width="4.85546875" customWidth="1"/>
    <col min="43" max="43" width="4.5703125" customWidth="1"/>
    <col min="44" max="44" width="5.7109375" customWidth="1"/>
    <col min="45" max="45" width="5.140625" style="139" customWidth="1"/>
    <col min="46" max="46" width="3.5703125" customWidth="1"/>
    <col min="47" max="47" width="5.5703125" style="202" customWidth="1"/>
    <col min="48" max="48" width="5.28515625" style="202" customWidth="1"/>
    <col min="49" max="49" width="4.28515625" style="202" customWidth="1"/>
    <col min="50" max="50" width="6.140625" style="202" customWidth="1"/>
    <col min="51" max="51" width="7.140625" style="202" customWidth="1"/>
    <col min="52" max="52" width="4.28515625" style="202" customWidth="1"/>
    <col min="53" max="53" width="5" style="139" customWidth="1"/>
    <col min="54" max="54" width="21.42578125" style="139" customWidth="1"/>
    <col min="55" max="55" width="5" customWidth="1"/>
    <col min="56" max="56" width="4.140625" customWidth="1"/>
    <col min="57" max="57" width="5.140625" bestFit="1" customWidth="1"/>
    <col min="58" max="58" width="5.28515625" customWidth="1"/>
    <col min="59" max="59" width="6.5703125" style="139" customWidth="1"/>
    <col min="60" max="60" width="3.7109375" customWidth="1"/>
    <col min="61" max="61" width="5.42578125" style="202" customWidth="1"/>
    <col min="62" max="62" width="5" style="202" customWidth="1"/>
    <col min="63" max="63" width="4.7109375" style="202" customWidth="1"/>
    <col min="64" max="64" width="5.7109375" style="202" customWidth="1"/>
    <col min="65" max="65" width="6.42578125" style="202" customWidth="1"/>
    <col min="66" max="66" width="3.42578125" style="202" bestFit="1" customWidth="1"/>
    <col min="67" max="67" width="9.7109375" customWidth="1"/>
    <col min="68" max="68" width="9" customWidth="1"/>
    <col min="69" max="69" width="5.85546875" customWidth="1"/>
    <col min="70" max="70" width="6.140625" customWidth="1"/>
    <col min="71" max="71" width="6.5703125" customWidth="1"/>
    <col min="72" max="72" width="6" customWidth="1"/>
    <col min="73" max="73" width="6.5703125" customWidth="1"/>
    <col min="74" max="74" width="6" customWidth="1"/>
    <col min="75" max="75" width="5" style="139" customWidth="1"/>
    <col min="76" max="76" width="29" style="139" customWidth="1"/>
    <col min="77" max="78" width="8.7109375" style="139" customWidth="1"/>
    <col min="79" max="79" width="15.7109375" style="139" customWidth="1"/>
    <col min="80" max="80" width="8.42578125" style="215" customWidth="1"/>
    <col min="81" max="81" width="8.5703125" style="139" customWidth="1"/>
    <col min="82" max="82" width="8.5703125" style="139" hidden="1" customWidth="1"/>
    <col min="83" max="84" width="9.140625" style="139"/>
  </cols>
  <sheetData>
    <row r="1" spans="1:84" ht="18.75" x14ac:dyDescent="0.3">
      <c r="A1" s="439" t="s">
        <v>482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439"/>
      <c r="T1" s="439"/>
      <c r="U1" s="439"/>
      <c r="V1" s="439"/>
      <c r="W1" s="439"/>
      <c r="X1" s="439"/>
      <c r="Y1" s="439"/>
      <c r="Z1" s="439"/>
      <c r="AA1" s="439" t="s">
        <v>482</v>
      </c>
      <c r="AB1" s="439"/>
      <c r="AC1" s="439"/>
      <c r="AD1" s="439"/>
      <c r="AE1" s="439"/>
      <c r="AF1" s="439"/>
      <c r="AG1" s="439"/>
      <c r="AH1" s="439"/>
      <c r="AI1" s="439"/>
      <c r="AJ1" s="439"/>
      <c r="AK1" s="439"/>
      <c r="AL1" s="439"/>
      <c r="AM1" s="439"/>
      <c r="AN1" s="439"/>
      <c r="AO1" s="439"/>
      <c r="AP1" s="439"/>
      <c r="AQ1" s="439"/>
      <c r="AR1" s="439"/>
      <c r="AS1" s="439"/>
      <c r="AT1" s="439"/>
      <c r="AU1" s="439"/>
      <c r="AV1" s="439"/>
      <c r="AW1" s="439"/>
      <c r="AX1" s="439"/>
      <c r="AY1" s="439"/>
      <c r="AZ1" s="439"/>
      <c r="BA1" s="439" t="s">
        <v>482</v>
      </c>
      <c r="BB1" s="439"/>
      <c r="BC1" s="439"/>
      <c r="BD1" s="439"/>
      <c r="BE1" s="439"/>
      <c r="BF1" s="439"/>
      <c r="BG1" s="439"/>
      <c r="BH1" s="439"/>
      <c r="BI1" s="439"/>
      <c r="BJ1" s="439"/>
      <c r="BK1" s="439"/>
      <c r="BL1" s="439"/>
      <c r="BM1" s="439"/>
      <c r="BN1" s="439"/>
      <c r="BO1" s="233"/>
      <c r="BP1" s="233"/>
      <c r="BQ1" s="233"/>
      <c r="BR1" s="233"/>
      <c r="BS1" s="233"/>
      <c r="BT1" s="233"/>
      <c r="BU1" s="233"/>
      <c r="BV1" s="233"/>
      <c r="BW1" s="233"/>
      <c r="BX1" s="233"/>
      <c r="BY1" s="233"/>
      <c r="BZ1" s="233"/>
      <c r="CA1" s="233"/>
      <c r="CB1" s="233"/>
      <c r="CC1" s="233"/>
      <c r="CD1" s="184"/>
    </row>
    <row r="2" spans="1:84" ht="18.75" x14ac:dyDescent="0.3">
      <c r="A2" s="439" t="s">
        <v>483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 t="s">
        <v>484</v>
      </c>
      <c r="AB2" s="439"/>
      <c r="AC2" s="439"/>
      <c r="AD2" s="439"/>
      <c r="AE2" s="439"/>
      <c r="AF2" s="439"/>
      <c r="AG2" s="439"/>
      <c r="AH2" s="439"/>
      <c r="AI2" s="439"/>
      <c r="AJ2" s="439"/>
      <c r="AK2" s="439"/>
      <c r="AL2" s="439"/>
      <c r="AM2" s="439"/>
      <c r="AN2" s="439"/>
      <c r="AO2" s="439"/>
      <c r="AP2" s="439"/>
      <c r="AQ2" s="439"/>
      <c r="AR2" s="439"/>
      <c r="AS2" s="439"/>
      <c r="AT2" s="439"/>
      <c r="AU2" s="439"/>
      <c r="AV2" s="439"/>
      <c r="AW2" s="439"/>
      <c r="AX2" s="439"/>
      <c r="AY2" s="439"/>
      <c r="AZ2" s="439"/>
      <c r="BA2" s="439" t="s">
        <v>484</v>
      </c>
      <c r="BB2" s="439"/>
      <c r="BC2" s="439"/>
      <c r="BD2" s="439"/>
      <c r="BE2" s="439"/>
      <c r="BF2" s="439"/>
      <c r="BG2" s="439"/>
      <c r="BH2" s="439"/>
      <c r="BI2" s="439"/>
      <c r="BJ2" s="439"/>
      <c r="BK2" s="439"/>
      <c r="BL2" s="439"/>
      <c r="BM2" s="439"/>
      <c r="BN2" s="439"/>
      <c r="BO2" s="234"/>
      <c r="BP2" s="234"/>
      <c r="BQ2" s="234"/>
      <c r="BR2" s="234"/>
      <c r="BS2" s="234"/>
      <c r="BT2" s="234"/>
      <c r="BU2" s="234"/>
      <c r="BV2" s="234"/>
      <c r="BW2" s="234"/>
      <c r="BX2" s="234"/>
      <c r="BY2" s="234"/>
      <c r="BZ2" s="234"/>
      <c r="CA2" s="234"/>
      <c r="CB2" s="234"/>
      <c r="CC2" s="234"/>
      <c r="CD2" s="184"/>
    </row>
    <row r="3" spans="1:84" s="198" customFormat="1" ht="18.75" customHeight="1" x14ac:dyDescent="0.3">
      <c r="A3" s="446" t="s">
        <v>552</v>
      </c>
      <c r="B3" s="447"/>
      <c r="C3" s="449" t="s">
        <v>553</v>
      </c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49"/>
      <c r="W3" s="449"/>
      <c r="X3" s="449"/>
      <c r="Y3" s="449"/>
      <c r="Z3" s="449"/>
      <c r="AA3" s="446" t="s">
        <v>552</v>
      </c>
      <c r="AB3" s="447"/>
      <c r="AC3" s="449" t="s">
        <v>553</v>
      </c>
      <c r="AD3" s="449"/>
      <c r="AE3" s="449"/>
      <c r="AF3" s="449"/>
      <c r="AG3" s="449"/>
      <c r="AH3" s="449"/>
      <c r="AI3" s="449"/>
      <c r="AJ3" s="449"/>
      <c r="AK3" s="449"/>
      <c r="AL3" s="449"/>
      <c r="AM3" s="449"/>
      <c r="AN3" s="449"/>
      <c r="AO3" s="449"/>
      <c r="AP3" s="449"/>
      <c r="AQ3" s="449"/>
      <c r="AR3" s="449"/>
      <c r="AS3" s="449"/>
      <c r="AT3" s="449"/>
      <c r="AU3" s="449"/>
      <c r="AV3" s="449"/>
      <c r="AW3" s="449"/>
      <c r="AX3" s="449"/>
      <c r="AY3" s="449"/>
      <c r="AZ3" s="449"/>
      <c r="BA3" s="446" t="s">
        <v>552</v>
      </c>
      <c r="BB3" s="447"/>
      <c r="BC3" s="450" t="s">
        <v>553</v>
      </c>
      <c r="BD3" s="451"/>
      <c r="BE3" s="451"/>
      <c r="BF3" s="451"/>
      <c r="BG3" s="451"/>
      <c r="BH3" s="451"/>
      <c r="BI3" s="451"/>
      <c r="BJ3" s="451"/>
      <c r="BK3" s="451"/>
      <c r="BL3" s="451"/>
      <c r="BM3" s="451"/>
      <c r="BN3" s="452"/>
      <c r="BO3" s="197"/>
      <c r="BP3" s="197"/>
      <c r="BQ3" s="187" t="s">
        <v>545</v>
      </c>
      <c r="BR3" s="187"/>
      <c r="BS3" s="188"/>
      <c r="BT3" s="188"/>
      <c r="BU3" s="187">
        <f>COUNT(A8:A33)</f>
        <v>26</v>
      </c>
      <c r="BV3" s="187"/>
      <c r="BW3" s="446" t="s">
        <v>552</v>
      </c>
      <c r="BX3" s="447"/>
      <c r="BY3" s="187" t="s">
        <v>546</v>
      </c>
      <c r="BZ3" s="187">
        <f>COUNTIF(CD8:CD33,"M")</f>
        <v>16</v>
      </c>
      <c r="CA3" s="187" t="s">
        <v>547</v>
      </c>
      <c r="CB3" s="187">
        <f>COUNTIF(CD8:CD33,"F")</f>
        <v>10</v>
      </c>
      <c r="CC3" s="189"/>
      <c r="CD3" s="189"/>
      <c r="CE3" s="195"/>
      <c r="CF3" s="195"/>
    </row>
    <row r="4" spans="1:84" s="198" customFormat="1" ht="18.75" customHeight="1" x14ac:dyDescent="0.25">
      <c r="A4" s="447"/>
      <c r="B4" s="447"/>
      <c r="C4" s="440" t="s">
        <v>11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 t="s">
        <v>12</v>
      </c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7"/>
      <c r="AB4" s="447"/>
      <c r="AC4" s="440" t="s">
        <v>13</v>
      </c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2" t="s">
        <v>22</v>
      </c>
      <c r="AP4" s="443"/>
      <c r="AQ4" s="443"/>
      <c r="AR4" s="443"/>
      <c r="AS4" s="443"/>
      <c r="AT4" s="443"/>
      <c r="AU4" s="443"/>
      <c r="AV4" s="443"/>
      <c r="AW4" s="443"/>
      <c r="AX4" s="443"/>
      <c r="AY4" s="443"/>
      <c r="AZ4" s="444"/>
      <c r="BA4" s="447"/>
      <c r="BB4" s="447"/>
      <c r="BC4" s="440" t="s">
        <v>37</v>
      </c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5" t="s">
        <v>38</v>
      </c>
      <c r="BP4" s="445"/>
      <c r="BQ4" s="445" t="s">
        <v>54</v>
      </c>
      <c r="BR4" s="445"/>
      <c r="BS4" s="445" t="s">
        <v>487</v>
      </c>
      <c r="BT4" s="445"/>
      <c r="BU4" s="445" t="s">
        <v>540</v>
      </c>
      <c r="BV4" s="445"/>
      <c r="BW4" s="447"/>
      <c r="BX4" s="447"/>
      <c r="BY4" s="448"/>
      <c r="BZ4" s="448"/>
      <c r="CA4" s="440" t="s">
        <v>529</v>
      </c>
      <c r="CB4" s="440"/>
      <c r="CC4" s="440"/>
      <c r="CD4" s="190"/>
      <c r="CE4" s="441" t="s">
        <v>551</v>
      </c>
      <c r="CF4" s="441"/>
    </row>
    <row r="5" spans="1:84" s="198" customFormat="1" ht="18.75" customHeight="1" x14ac:dyDescent="0.25">
      <c r="A5" s="448" t="s">
        <v>485</v>
      </c>
      <c r="B5" s="445" t="s">
        <v>486</v>
      </c>
      <c r="C5" s="440" t="s">
        <v>7</v>
      </c>
      <c r="D5" s="440"/>
      <c r="E5" s="440"/>
      <c r="F5" s="440"/>
      <c r="G5" s="440"/>
      <c r="H5" s="440"/>
      <c r="I5" s="440" t="s">
        <v>494</v>
      </c>
      <c r="J5" s="440"/>
      <c r="K5" s="440"/>
      <c r="L5" s="440"/>
      <c r="M5" s="440"/>
      <c r="N5" s="440"/>
      <c r="O5" s="440" t="s">
        <v>7</v>
      </c>
      <c r="P5" s="440"/>
      <c r="Q5" s="440"/>
      <c r="R5" s="440"/>
      <c r="S5" s="440"/>
      <c r="T5" s="440"/>
      <c r="U5" s="440" t="s">
        <v>494</v>
      </c>
      <c r="V5" s="440"/>
      <c r="W5" s="440"/>
      <c r="X5" s="440"/>
      <c r="Y5" s="440"/>
      <c r="Z5" s="440"/>
      <c r="AA5" s="448" t="s">
        <v>485</v>
      </c>
      <c r="AB5" s="445" t="s">
        <v>486</v>
      </c>
      <c r="AC5" s="440" t="s">
        <v>7</v>
      </c>
      <c r="AD5" s="440"/>
      <c r="AE5" s="440"/>
      <c r="AF5" s="440"/>
      <c r="AG5" s="440"/>
      <c r="AH5" s="440"/>
      <c r="AI5" s="440" t="s">
        <v>494</v>
      </c>
      <c r="AJ5" s="440"/>
      <c r="AK5" s="440"/>
      <c r="AL5" s="440"/>
      <c r="AM5" s="440"/>
      <c r="AN5" s="440"/>
      <c r="AO5" s="440" t="s">
        <v>7</v>
      </c>
      <c r="AP5" s="440"/>
      <c r="AQ5" s="440"/>
      <c r="AR5" s="440"/>
      <c r="AS5" s="440"/>
      <c r="AT5" s="440"/>
      <c r="AU5" s="440" t="s">
        <v>494</v>
      </c>
      <c r="AV5" s="440"/>
      <c r="AW5" s="440"/>
      <c r="AX5" s="440"/>
      <c r="AY5" s="440"/>
      <c r="AZ5" s="440"/>
      <c r="BA5" s="190"/>
      <c r="BB5" s="190"/>
      <c r="BC5" s="440" t="s">
        <v>7</v>
      </c>
      <c r="BD5" s="440"/>
      <c r="BE5" s="440"/>
      <c r="BF5" s="440"/>
      <c r="BG5" s="440"/>
      <c r="BH5" s="440"/>
      <c r="BI5" s="440" t="s">
        <v>494</v>
      </c>
      <c r="BJ5" s="440"/>
      <c r="BK5" s="440"/>
      <c r="BL5" s="440"/>
      <c r="BM5" s="440"/>
      <c r="BN5" s="440"/>
      <c r="BO5" s="445"/>
      <c r="BP5" s="445"/>
      <c r="BQ5" s="445"/>
      <c r="BR5" s="445"/>
      <c r="BS5" s="445"/>
      <c r="BT5" s="445"/>
      <c r="BU5" s="445"/>
      <c r="BV5" s="445"/>
      <c r="BW5" s="190"/>
      <c r="BX5" s="190"/>
      <c r="BY5" s="448"/>
      <c r="BZ5" s="448"/>
      <c r="CA5" s="440"/>
      <c r="CB5" s="440"/>
      <c r="CC5" s="440"/>
      <c r="CD5" s="190"/>
      <c r="CE5" s="441"/>
      <c r="CF5" s="441"/>
    </row>
    <row r="6" spans="1:84" s="198" customFormat="1" ht="28.5" customHeight="1" x14ac:dyDescent="0.25">
      <c r="A6" s="448"/>
      <c r="B6" s="445"/>
      <c r="C6" s="191" t="s">
        <v>488</v>
      </c>
      <c r="D6" s="191" t="s">
        <v>489</v>
      </c>
      <c r="E6" s="192" t="s">
        <v>490</v>
      </c>
      <c r="F6" s="191" t="s">
        <v>52</v>
      </c>
      <c r="G6" s="191" t="s">
        <v>491</v>
      </c>
      <c r="H6" s="191" t="s">
        <v>34</v>
      </c>
      <c r="I6" s="191" t="s">
        <v>492</v>
      </c>
      <c r="J6" s="191" t="s">
        <v>56</v>
      </c>
      <c r="K6" s="191" t="s">
        <v>493</v>
      </c>
      <c r="L6" s="191" t="s">
        <v>53</v>
      </c>
      <c r="M6" s="191" t="s">
        <v>10</v>
      </c>
      <c r="N6" s="191" t="s">
        <v>34</v>
      </c>
      <c r="O6" s="191" t="s">
        <v>488</v>
      </c>
      <c r="P6" s="191" t="s">
        <v>489</v>
      </c>
      <c r="Q6" s="192" t="s">
        <v>490</v>
      </c>
      <c r="R6" s="191" t="s">
        <v>52</v>
      </c>
      <c r="S6" s="191" t="s">
        <v>491</v>
      </c>
      <c r="T6" s="191" t="s">
        <v>34</v>
      </c>
      <c r="U6" s="191" t="s">
        <v>492</v>
      </c>
      <c r="V6" s="191" t="s">
        <v>56</v>
      </c>
      <c r="W6" s="191" t="s">
        <v>55</v>
      </c>
      <c r="X6" s="191" t="s">
        <v>53</v>
      </c>
      <c r="Y6" s="191" t="s">
        <v>10</v>
      </c>
      <c r="Z6" s="191" t="s">
        <v>34</v>
      </c>
      <c r="AA6" s="448"/>
      <c r="AB6" s="445"/>
      <c r="AC6" s="191" t="s">
        <v>488</v>
      </c>
      <c r="AD6" s="191" t="s">
        <v>489</v>
      </c>
      <c r="AE6" s="192" t="s">
        <v>490</v>
      </c>
      <c r="AF6" s="191" t="s">
        <v>52</v>
      </c>
      <c r="AG6" s="191" t="s">
        <v>491</v>
      </c>
      <c r="AH6" s="191" t="s">
        <v>34</v>
      </c>
      <c r="AI6" s="191" t="s">
        <v>492</v>
      </c>
      <c r="AJ6" s="191" t="s">
        <v>56</v>
      </c>
      <c r="AK6" s="191" t="s">
        <v>493</v>
      </c>
      <c r="AL6" s="191" t="s">
        <v>53</v>
      </c>
      <c r="AM6" s="193" t="s">
        <v>10</v>
      </c>
      <c r="AN6" s="191" t="s">
        <v>34</v>
      </c>
      <c r="AO6" s="191" t="s">
        <v>488</v>
      </c>
      <c r="AP6" s="191" t="s">
        <v>489</v>
      </c>
      <c r="AQ6" s="192" t="s">
        <v>490</v>
      </c>
      <c r="AR6" s="191" t="s">
        <v>52</v>
      </c>
      <c r="AS6" s="191" t="s">
        <v>491</v>
      </c>
      <c r="AT6" s="191" t="s">
        <v>34</v>
      </c>
      <c r="AU6" s="191" t="s">
        <v>492</v>
      </c>
      <c r="AV6" s="191" t="s">
        <v>56</v>
      </c>
      <c r="AW6" s="191" t="s">
        <v>493</v>
      </c>
      <c r="AX6" s="191" t="s">
        <v>53</v>
      </c>
      <c r="AY6" s="191" t="s">
        <v>10</v>
      </c>
      <c r="AZ6" s="191" t="s">
        <v>34</v>
      </c>
      <c r="BA6" s="194" t="s">
        <v>485</v>
      </c>
      <c r="BB6" s="195" t="s">
        <v>486</v>
      </c>
      <c r="BC6" s="191" t="s">
        <v>488</v>
      </c>
      <c r="BD6" s="191" t="s">
        <v>489</v>
      </c>
      <c r="BE6" s="192" t="s">
        <v>490</v>
      </c>
      <c r="BF6" s="191" t="s">
        <v>52</v>
      </c>
      <c r="BG6" s="191" t="s">
        <v>491</v>
      </c>
      <c r="BH6" s="191" t="s">
        <v>34</v>
      </c>
      <c r="BI6" s="191" t="s">
        <v>492</v>
      </c>
      <c r="BJ6" s="191" t="s">
        <v>56</v>
      </c>
      <c r="BK6" s="191" t="s">
        <v>493</v>
      </c>
      <c r="BL6" s="191" t="s">
        <v>53</v>
      </c>
      <c r="BM6" s="191" t="s">
        <v>10</v>
      </c>
      <c r="BN6" s="191" t="s">
        <v>34</v>
      </c>
      <c r="BO6" s="191" t="s">
        <v>52</v>
      </c>
      <c r="BP6" s="192" t="s">
        <v>53</v>
      </c>
      <c r="BQ6" s="191" t="s">
        <v>52</v>
      </c>
      <c r="BR6" s="192" t="s">
        <v>53</v>
      </c>
      <c r="BS6" s="191" t="s">
        <v>52</v>
      </c>
      <c r="BT6" s="192" t="s">
        <v>53</v>
      </c>
      <c r="BU6" s="191" t="s">
        <v>52</v>
      </c>
      <c r="BV6" s="192" t="s">
        <v>53</v>
      </c>
      <c r="BW6" s="194" t="s">
        <v>485</v>
      </c>
      <c r="BX6" s="195" t="s">
        <v>486</v>
      </c>
      <c r="BY6" s="192" t="s">
        <v>7</v>
      </c>
      <c r="BZ6" s="192" t="s">
        <v>494</v>
      </c>
      <c r="CA6" s="192" t="s">
        <v>530</v>
      </c>
      <c r="CB6" s="196" t="s">
        <v>15</v>
      </c>
      <c r="CC6" s="191" t="s">
        <v>34</v>
      </c>
      <c r="CD6" s="191" t="s">
        <v>548</v>
      </c>
      <c r="CE6" s="191">
        <v>181</v>
      </c>
      <c r="CF6" s="195"/>
    </row>
    <row r="7" spans="1:84" s="185" customFormat="1" ht="15.75" x14ac:dyDescent="0.25">
      <c r="A7" s="160"/>
      <c r="B7" s="167"/>
      <c r="C7" s="160">
        <v>10</v>
      </c>
      <c r="D7" s="160">
        <v>5</v>
      </c>
      <c r="E7" s="160">
        <v>5</v>
      </c>
      <c r="F7" s="160">
        <v>80</v>
      </c>
      <c r="G7" s="160">
        <f>SUM(C7:F7)</f>
        <v>100</v>
      </c>
      <c r="H7" s="160"/>
      <c r="I7" s="160">
        <v>10</v>
      </c>
      <c r="J7" s="160">
        <v>5</v>
      </c>
      <c r="K7" s="160">
        <v>5</v>
      </c>
      <c r="L7" s="160">
        <v>80</v>
      </c>
      <c r="M7" s="160">
        <v>100</v>
      </c>
      <c r="N7" s="160" t="s">
        <v>34</v>
      </c>
      <c r="O7" s="160">
        <v>10</v>
      </c>
      <c r="P7" s="160">
        <v>5</v>
      </c>
      <c r="Q7" s="160">
        <v>5</v>
      </c>
      <c r="R7" s="160">
        <v>80</v>
      </c>
      <c r="S7" s="160">
        <f>SUM(O7:R7)</f>
        <v>100</v>
      </c>
      <c r="T7" s="160"/>
      <c r="U7" s="160">
        <v>10</v>
      </c>
      <c r="V7" s="160">
        <v>5</v>
      </c>
      <c r="W7" s="160">
        <v>5</v>
      </c>
      <c r="X7" s="160">
        <v>80</v>
      </c>
      <c r="Y7" s="160">
        <v>100</v>
      </c>
      <c r="Z7" s="160" t="s">
        <v>34</v>
      </c>
      <c r="AA7" s="160"/>
      <c r="AB7" s="167"/>
      <c r="AC7" s="160">
        <v>10</v>
      </c>
      <c r="AD7" s="160">
        <v>5</v>
      </c>
      <c r="AE7" s="160">
        <v>5</v>
      </c>
      <c r="AF7" s="160">
        <v>80</v>
      </c>
      <c r="AG7" s="160">
        <f>SUM(AC7:AF7)</f>
        <v>100</v>
      </c>
      <c r="AH7" s="160"/>
      <c r="AI7" s="160">
        <v>10</v>
      </c>
      <c r="AJ7" s="160">
        <v>5</v>
      </c>
      <c r="AK7" s="160">
        <v>5</v>
      </c>
      <c r="AL7" s="160">
        <v>80</v>
      </c>
      <c r="AM7" s="160">
        <v>100</v>
      </c>
      <c r="AN7" s="160" t="s">
        <v>34</v>
      </c>
      <c r="AO7" s="160">
        <v>10</v>
      </c>
      <c r="AP7" s="160">
        <v>5</v>
      </c>
      <c r="AQ7" s="160">
        <v>5</v>
      </c>
      <c r="AR7" s="160">
        <v>80</v>
      </c>
      <c r="AS7" s="160">
        <f>SUM(AO7:AR7)</f>
        <v>100</v>
      </c>
      <c r="AT7" s="160"/>
      <c r="AU7" s="160">
        <v>10</v>
      </c>
      <c r="AV7" s="160">
        <v>5</v>
      </c>
      <c r="AW7" s="160">
        <v>5</v>
      </c>
      <c r="AX7" s="160">
        <v>80</v>
      </c>
      <c r="AY7" s="160">
        <v>100</v>
      </c>
      <c r="AZ7" s="160" t="s">
        <v>34</v>
      </c>
      <c r="BA7" s="160"/>
      <c r="BB7" s="168"/>
      <c r="BC7" s="160">
        <v>10</v>
      </c>
      <c r="BD7" s="160">
        <v>5</v>
      </c>
      <c r="BE7" s="160">
        <v>5</v>
      </c>
      <c r="BF7" s="160">
        <v>80</v>
      </c>
      <c r="BG7" s="160">
        <f>SUM(BC7:BF7)</f>
        <v>100</v>
      </c>
      <c r="BH7" s="160"/>
      <c r="BI7" s="160">
        <v>10</v>
      </c>
      <c r="BJ7" s="160">
        <v>5</v>
      </c>
      <c r="BK7" s="160">
        <v>5</v>
      </c>
      <c r="BL7" s="160">
        <v>80</v>
      </c>
      <c r="BM7" s="160">
        <v>100</v>
      </c>
      <c r="BN7" s="160"/>
      <c r="BO7" s="160">
        <v>50</v>
      </c>
      <c r="BP7" s="160">
        <v>50</v>
      </c>
      <c r="BQ7" s="160">
        <v>50</v>
      </c>
      <c r="BR7" s="160">
        <v>50</v>
      </c>
      <c r="BS7" s="160">
        <v>50</v>
      </c>
      <c r="BT7" s="160">
        <v>50</v>
      </c>
      <c r="BU7" s="160">
        <v>50</v>
      </c>
      <c r="BV7" s="160">
        <v>50</v>
      </c>
      <c r="BW7" s="160"/>
      <c r="BX7" s="168"/>
      <c r="BY7" s="162">
        <f t="shared" ref="BY7:BY33" si="0">(G7+S7+AG7+AS7+BG7)</f>
        <v>500</v>
      </c>
      <c r="BZ7" s="162">
        <f t="shared" ref="BZ7:BZ33" si="1">(M7+Y7+AM7+AY7+BM7)</f>
        <v>500</v>
      </c>
      <c r="CA7" s="162">
        <f>SUM(BY7:BZ7)</f>
        <v>1000</v>
      </c>
      <c r="CB7" s="162"/>
      <c r="CC7" s="160"/>
      <c r="CD7" s="160"/>
      <c r="CE7" s="160"/>
      <c r="CF7" s="160"/>
    </row>
    <row r="8" spans="1:84" s="186" customFormat="1" ht="18" customHeight="1" x14ac:dyDescent="0.25">
      <c r="A8" s="179">
        <v>1</v>
      </c>
      <c r="B8" s="180" t="s">
        <v>66</v>
      </c>
      <c r="C8" s="161">
        <v>3.5</v>
      </c>
      <c r="D8" s="154">
        <v>3</v>
      </c>
      <c r="E8" s="154">
        <v>3</v>
      </c>
      <c r="F8" s="161">
        <v>28.5</v>
      </c>
      <c r="G8" s="207">
        <f t="shared" ref="G8:G33" si="2">SUM(C8:F8)</f>
        <v>38</v>
      </c>
      <c r="H8" s="154" t="str">
        <f>IF(G8&gt;=91,"A1",IF(G8&gt;=81,"A2",IF(G8&gt;=71,"B1",IF(G8&gt;=61,"B2",IF(G8&gt;=51,"C1",IF(G8&gt;=41,"C2",IF(G8&gt;=33,"D","E")))))))</f>
        <v>D</v>
      </c>
      <c r="I8" s="154">
        <v>2.5</v>
      </c>
      <c r="J8" s="154">
        <v>5</v>
      </c>
      <c r="K8" s="154">
        <v>4</v>
      </c>
      <c r="L8" s="163">
        <v>14.5</v>
      </c>
      <c r="M8" s="206">
        <f t="shared" ref="M8:M33" si="3">SUM(I8:L8)</f>
        <v>26</v>
      </c>
      <c r="N8" s="154" t="str">
        <f>IF(M8&gt;=91,"A1",IF(M8&gt;=81,"A2",IF(M8&gt;=71,"B1",IF(M8&gt;=61,"B2",IF(M8&gt;=51,"C1",IF(M8&gt;=41,"C2",IF(M8&gt;=33,"D","E")))))))</f>
        <v>E</v>
      </c>
      <c r="O8" s="154">
        <v>3.75</v>
      </c>
      <c r="P8" s="154">
        <v>3</v>
      </c>
      <c r="Q8" s="154">
        <v>3</v>
      </c>
      <c r="R8" s="154">
        <v>21.5</v>
      </c>
      <c r="S8" s="172">
        <f t="shared" ref="S8:S33" si="4">SUM(O8:R8)</f>
        <v>31.25</v>
      </c>
      <c r="T8" s="154" t="str">
        <f>IF(S8&gt;=91,"A1",IF(S8&gt;=81,"A2",IF(S8&gt;=71,"B1",IF(S8&gt;=61,"B2",IF(S8&gt;=51,"C1",IF(S8&gt;=41,"C2",IF(S8&gt;=33,"D","E")))))))</f>
        <v>E</v>
      </c>
      <c r="U8" s="154">
        <v>2</v>
      </c>
      <c r="V8" s="154">
        <v>2</v>
      </c>
      <c r="W8" s="154">
        <v>2</v>
      </c>
      <c r="X8" s="154">
        <v>32.5</v>
      </c>
      <c r="Y8" s="206">
        <f t="shared" ref="Y8:Y9" si="5">SUM(U8:X8)</f>
        <v>38.5</v>
      </c>
      <c r="Z8" s="154" t="str">
        <f>IF(Y8&gt;=91,"A1",IF(Y8&gt;=81,"A2",IF(Y8&gt;=71,"B1",IF(Y8&gt;=61,"B2",IF(Y8&gt;=51,"C1",IF(Y8&gt;=41,"C2",IF(Y8&gt;=33,"D","E")))))))</f>
        <v>D</v>
      </c>
      <c r="AA8" s="179">
        <v>1</v>
      </c>
      <c r="AB8" s="180" t="s">
        <v>66</v>
      </c>
      <c r="AC8" s="154">
        <v>0.5</v>
      </c>
      <c r="AD8" s="154">
        <v>2.5</v>
      </c>
      <c r="AE8" s="154">
        <v>2.5</v>
      </c>
      <c r="AF8" s="154">
        <v>16</v>
      </c>
      <c r="AG8" s="172">
        <f t="shared" ref="AG8:AG33" si="6">SUM(AC8:AF8)</f>
        <v>21.5</v>
      </c>
      <c r="AH8" s="154" t="str">
        <f>IF(AG8&gt;=91,"A1",IF(AG8&gt;=81,"A2",IF(AG8&gt;=71,"B1",IF(AG8&gt;=61,"B2",IF(AG8&gt;=51,"C1",IF(AG8&gt;=41,"C2",IF(AG8&gt;=33,"D","E")))))))</f>
        <v>E</v>
      </c>
      <c r="AI8" s="154">
        <v>2</v>
      </c>
      <c r="AJ8" s="154">
        <v>3</v>
      </c>
      <c r="AK8" s="154">
        <v>3</v>
      </c>
      <c r="AL8" s="164">
        <v>46</v>
      </c>
      <c r="AM8" s="206">
        <f>SUM(AI8:AL8)</f>
        <v>54</v>
      </c>
      <c r="AN8" s="154" t="str">
        <f>IF(AM8&gt;=91,"A1",IF(AM8&gt;=81,"A2",IF(AM8&gt;=71,"B1",IF(AM8&gt;=61,"B2",IF(AM8&gt;=51,"C1",IF(AM8&gt;=41,"C2",IF(AM8&gt;=33,"D","E")))))))</f>
        <v>C1</v>
      </c>
      <c r="AO8" s="154">
        <v>4</v>
      </c>
      <c r="AP8" s="154">
        <v>3</v>
      </c>
      <c r="AQ8" s="154">
        <v>3</v>
      </c>
      <c r="AR8" s="154">
        <v>31</v>
      </c>
      <c r="AS8" s="172">
        <f t="shared" ref="AS8:AS33" si="7">SUM(AO8:AR8)</f>
        <v>41</v>
      </c>
      <c r="AT8" s="154" t="str">
        <f>IF(AS8&gt;=91,"A1",IF(AS8&gt;=81,"A2",IF(AS8&gt;=71,"B1",IF(AS8&gt;=61,"B2",IF(AS8&gt;=51,"C1",IF(AS8&gt;=41,"C2",IF(AS8&gt;=33,"D","E")))))))</f>
        <v>C2</v>
      </c>
      <c r="AU8" s="154">
        <v>4.25</v>
      </c>
      <c r="AV8" s="169">
        <v>2.5</v>
      </c>
      <c r="AW8" s="169">
        <v>3</v>
      </c>
      <c r="AX8" s="164">
        <v>55</v>
      </c>
      <c r="AY8" s="206">
        <f t="shared" ref="AY8:AY9" si="8">SUM(AU8:AX8)</f>
        <v>64.75</v>
      </c>
      <c r="AZ8" s="163" t="str">
        <f>IF(AY8&gt;=91,"A1",IF(AY8&gt;=81,"A2",IF(AY8&gt;=71,"B1",IF(AY8&gt;=61,"B2",IF(AY8&gt;=51,"C1",IF(AY8&gt;=41,"C2",IF(AY8&gt;=33,"D","E")))))))</f>
        <v>B2</v>
      </c>
      <c r="BA8" s="179">
        <v>1</v>
      </c>
      <c r="BB8" s="209" t="s">
        <v>66</v>
      </c>
      <c r="BC8" s="154">
        <v>3.25</v>
      </c>
      <c r="BD8" s="154">
        <v>3</v>
      </c>
      <c r="BE8" s="154">
        <v>3</v>
      </c>
      <c r="BF8" s="154">
        <v>21.5</v>
      </c>
      <c r="BG8" s="172">
        <f t="shared" ref="BG8:BG33" si="9">SUM(BC8:BF8)</f>
        <v>30.75</v>
      </c>
      <c r="BH8" s="154" t="str">
        <f>IF(BG8&gt;=91,"A1",IF(BG8&gt;=81,"A2",IF(BG8&gt;=71,"B1",IF(BG8&gt;=61,"B2",IF(BG8&gt;=51,"C1",IF(BG8&gt;=41,"C2",IF(BG8&gt;=33,"D","E")))))))</f>
        <v>E</v>
      </c>
      <c r="BI8" s="154">
        <v>1.25</v>
      </c>
      <c r="BJ8" s="154">
        <v>2</v>
      </c>
      <c r="BK8" s="154">
        <v>1.5</v>
      </c>
      <c r="BL8" s="164">
        <v>24.5</v>
      </c>
      <c r="BM8" s="206">
        <f>SUM(BI8:BL8)</f>
        <v>29.25</v>
      </c>
      <c r="BN8" s="154" t="str">
        <f>IF(BM8&gt;=91,"A1",IF(BM8&gt;=81,"A2",IF(BM8&gt;=71,"B1",IF(BM8&gt;=61,"B2",IF(BM8&gt;=51,"C1",IF(BM8&gt;=41,"C2",IF(BM8&gt;=33,"D","E")))))))</f>
        <v>E</v>
      </c>
      <c r="BO8" s="154">
        <v>37</v>
      </c>
      <c r="BP8" s="164">
        <v>29.5</v>
      </c>
      <c r="BQ8" s="203">
        <v>27</v>
      </c>
      <c r="BR8" s="154">
        <v>19</v>
      </c>
      <c r="BS8" s="73">
        <v>31</v>
      </c>
      <c r="BT8" s="154">
        <v>21</v>
      </c>
      <c r="BU8" s="73">
        <v>7.5</v>
      </c>
      <c r="BV8" s="154">
        <v>11</v>
      </c>
      <c r="BW8" s="179">
        <v>1</v>
      </c>
      <c r="BX8" s="209" t="s">
        <v>66</v>
      </c>
      <c r="BY8" s="162">
        <f t="shared" si="0"/>
        <v>162.5</v>
      </c>
      <c r="BZ8" s="162">
        <f t="shared" si="1"/>
        <v>212.5</v>
      </c>
      <c r="CA8" s="162">
        <f t="shared" ref="CA8:CA33" si="10">SUM(BY8:BZ8)</f>
        <v>375</v>
      </c>
      <c r="CB8" s="206">
        <f>CA8*100/1000</f>
        <v>37.5</v>
      </c>
      <c r="CC8" s="172" t="str">
        <f>IF(CB8&gt;=91,"A1",IF(CB8&gt;=81,"A2",IF(CB8&gt;=71,"B1",IF(CB8&gt;=61,"B2",IF(CB8&gt;=51,"C1",IF(CB8&gt;=41,"C2",IF(CB8&gt;=33,"D","E")))))))</f>
        <v>D</v>
      </c>
      <c r="CD8" s="172" t="s">
        <v>549</v>
      </c>
      <c r="CE8" s="172">
        <v>108</v>
      </c>
      <c r="CF8" s="214">
        <f>CE8*1.12</f>
        <v>120.96000000000001</v>
      </c>
    </row>
    <row r="9" spans="1:84" s="186" customFormat="1" ht="24" customHeight="1" x14ac:dyDescent="0.25">
      <c r="A9" s="179">
        <v>2</v>
      </c>
      <c r="B9" s="180" t="s">
        <v>67</v>
      </c>
      <c r="C9" s="161">
        <v>2</v>
      </c>
      <c r="D9" s="154">
        <v>2</v>
      </c>
      <c r="E9" s="154">
        <v>2</v>
      </c>
      <c r="F9" s="161">
        <v>31.5</v>
      </c>
      <c r="G9" s="207">
        <f t="shared" si="2"/>
        <v>37.5</v>
      </c>
      <c r="H9" s="154" t="str">
        <f t="shared" ref="H9:H33" si="11">IF(G9&gt;=91,"A1",IF(G9&gt;=81,"A2",IF(G9&gt;=71,"B1",IF(G9&gt;=61,"B2",IF(G9&gt;=51,"C1",IF(G9&gt;=41,"C2",IF(G9&gt;=33,"D","E")))))))</f>
        <v>D</v>
      </c>
      <c r="I9" s="154">
        <v>2.5</v>
      </c>
      <c r="J9" s="154">
        <v>3</v>
      </c>
      <c r="K9" s="154">
        <v>4</v>
      </c>
      <c r="L9" s="163">
        <v>20.5</v>
      </c>
      <c r="M9" s="206">
        <f t="shared" si="3"/>
        <v>30</v>
      </c>
      <c r="N9" s="154" t="str">
        <f t="shared" ref="N9:N33" si="12">IF(M9&gt;=91,"A1",IF(M9&gt;=81,"A2",IF(M9&gt;=71,"B1",IF(M9&gt;=61,"B2",IF(M9&gt;=51,"C1",IF(M9&gt;=41,"C2",IF(M9&gt;=33,"D","E")))))))</f>
        <v>E</v>
      </c>
      <c r="O9" s="154">
        <v>5.75</v>
      </c>
      <c r="P9" s="154">
        <v>3</v>
      </c>
      <c r="Q9" s="154">
        <v>2</v>
      </c>
      <c r="R9" s="154">
        <v>29.5</v>
      </c>
      <c r="S9" s="172">
        <f t="shared" si="4"/>
        <v>40.25</v>
      </c>
      <c r="T9" s="154" t="str">
        <f t="shared" ref="T9:T33" si="13">IF(S9&gt;=91,"A1",IF(S9&gt;=81,"A2",IF(S9&gt;=71,"B1",IF(S9&gt;=61,"B2",IF(S9&gt;=51,"C1",IF(S9&gt;=41,"C2",IF(S9&gt;=33,"D","E")))))))</f>
        <v>D</v>
      </c>
      <c r="U9" s="154">
        <v>3.25</v>
      </c>
      <c r="V9" s="154">
        <v>3</v>
      </c>
      <c r="W9" s="154">
        <v>4</v>
      </c>
      <c r="X9" s="154">
        <v>45</v>
      </c>
      <c r="Y9" s="206">
        <f t="shared" si="5"/>
        <v>55.25</v>
      </c>
      <c r="Z9" s="154" t="str">
        <f t="shared" ref="Z9:Z33" si="14">IF(Y9&gt;=91,"A1",IF(Y9&gt;=81,"A2",IF(Y9&gt;=71,"B1",IF(Y9&gt;=61,"B2",IF(Y9&gt;=51,"C1",IF(Y9&gt;=41,"C2",IF(Y9&gt;=33,"D","E")))))))</f>
        <v>C1</v>
      </c>
      <c r="AA9" s="179">
        <v>2</v>
      </c>
      <c r="AB9" s="180" t="s">
        <v>67</v>
      </c>
      <c r="AC9" s="154">
        <v>2.5</v>
      </c>
      <c r="AD9" s="154">
        <v>2.5</v>
      </c>
      <c r="AE9" s="154">
        <v>3</v>
      </c>
      <c r="AF9" s="154">
        <v>30</v>
      </c>
      <c r="AG9" s="172">
        <f t="shared" si="6"/>
        <v>38</v>
      </c>
      <c r="AH9" s="154" t="str">
        <f t="shared" ref="AH9:AH33" si="15">IF(AG9&gt;=91,"A1",IF(AG9&gt;=81,"A2",IF(AG9&gt;=71,"B1",IF(AG9&gt;=61,"B2",IF(AG9&gt;=51,"C1",IF(AG9&gt;=41,"C2",IF(AG9&gt;=33,"D","E")))))))</f>
        <v>D</v>
      </c>
      <c r="AI9" s="154">
        <v>1.75</v>
      </c>
      <c r="AJ9" s="154">
        <v>3</v>
      </c>
      <c r="AK9" s="154">
        <v>3</v>
      </c>
      <c r="AL9" s="154">
        <v>19</v>
      </c>
      <c r="AM9" s="206">
        <f t="shared" ref="AM9:AM10" si="16">SUM(AI9:AL9)</f>
        <v>26.75</v>
      </c>
      <c r="AN9" s="154" t="str">
        <f t="shared" ref="AN9:AN30" si="17">IF(AM9&gt;=91,"A1",IF(AM9&gt;=81,"A2",IF(AM9&gt;=71,"B1",IF(AM9&gt;=61,"B2",IF(AM9&gt;=51,"C1",IF(AM9&gt;=41,"C2",IF(AM9&gt;=33,"D","E")))))))</f>
        <v>E</v>
      </c>
      <c r="AO9" s="154">
        <v>5.25</v>
      </c>
      <c r="AP9" s="154">
        <v>3</v>
      </c>
      <c r="AQ9" s="154">
        <v>3</v>
      </c>
      <c r="AR9" s="154">
        <v>28</v>
      </c>
      <c r="AS9" s="172">
        <f t="shared" si="7"/>
        <v>39.25</v>
      </c>
      <c r="AT9" s="154" t="str">
        <f t="shared" ref="AT9:AT33" si="18">IF(AS9&gt;=91,"A1",IF(AS9&gt;=81,"A2",IF(AS9&gt;=71,"B1",IF(AS9&gt;=61,"B2",IF(AS9&gt;=51,"C1",IF(AS9&gt;=41,"C2",IF(AS9&gt;=33,"D","E")))))))</f>
        <v>D</v>
      </c>
      <c r="AU9" s="154">
        <v>1</v>
      </c>
      <c r="AV9" s="175">
        <v>3</v>
      </c>
      <c r="AW9" s="175">
        <v>3</v>
      </c>
      <c r="AX9" s="154">
        <v>37.5</v>
      </c>
      <c r="AY9" s="206">
        <f t="shared" si="8"/>
        <v>44.5</v>
      </c>
      <c r="AZ9" s="163" t="str">
        <f t="shared" ref="AZ9:AZ30" si="19">IF(AY9&gt;=91,"A1",IF(AY9&gt;=81,"A2",IF(AY9&gt;=71,"B1",IF(AY9&gt;=61,"B2",IF(AY9&gt;=51,"C1",IF(AY9&gt;=41,"C2",IF(AY9&gt;=33,"D","E")))))))</f>
        <v>C2</v>
      </c>
      <c r="BA9" s="179">
        <v>2</v>
      </c>
      <c r="BB9" s="209" t="s">
        <v>67</v>
      </c>
      <c r="BC9" s="154">
        <v>5.75</v>
      </c>
      <c r="BD9" s="154">
        <v>3</v>
      </c>
      <c r="BE9" s="154">
        <v>3</v>
      </c>
      <c r="BF9" s="154">
        <v>23</v>
      </c>
      <c r="BG9" s="172">
        <f t="shared" si="9"/>
        <v>34.75</v>
      </c>
      <c r="BH9" s="154" t="str">
        <f t="shared" ref="BH9:BH30" si="20">IF(BG9&gt;=91,"A1",IF(BG9&gt;=81,"A2",IF(BG9&gt;=71,"B1",IF(BG9&gt;=61,"B2",IF(BG9&gt;=51,"C1",IF(BG9&gt;=41,"C2",IF(BG9&gt;=33,"D","E")))))))</f>
        <v>D</v>
      </c>
      <c r="BI9" s="154">
        <v>2.25</v>
      </c>
      <c r="BJ9" s="154">
        <v>2</v>
      </c>
      <c r="BK9" s="154">
        <v>2</v>
      </c>
      <c r="BL9" s="154">
        <v>21</v>
      </c>
      <c r="BM9" s="206">
        <f t="shared" ref="BM9:BM33" si="21">SUM(BI9:BL9)</f>
        <v>27.25</v>
      </c>
      <c r="BN9" s="154" t="str">
        <f t="shared" ref="BN9:BN30" si="22">IF(BM9&gt;=91,"A1",IF(BM9&gt;=81,"A2",IF(BM9&gt;=71,"B1",IF(BM9&gt;=61,"B2",IF(BM9&gt;=51,"C1",IF(BM9&gt;=41,"C2",IF(BM9&gt;=33,"D","E")))))))</f>
        <v>E</v>
      </c>
      <c r="BO9" s="154">
        <v>22</v>
      </c>
      <c r="BP9" s="154">
        <v>31.5</v>
      </c>
      <c r="BQ9" s="70">
        <v>27</v>
      </c>
      <c r="BR9" s="154">
        <v>29</v>
      </c>
      <c r="BS9" s="70">
        <v>29.5</v>
      </c>
      <c r="BT9" s="154">
        <v>13</v>
      </c>
      <c r="BU9" s="70">
        <v>8</v>
      </c>
      <c r="BV9" s="154">
        <v>5</v>
      </c>
      <c r="BW9" s="179">
        <v>2</v>
      </c>
      <c r="BX9" s="209" t="s">
        <v>67</v>
      </c>
      <c r="BY9" s="162">
        <f t="shared" si="0"/>
        <v>189.75</v>
      </c>
      <c r="BZ9" s="162">
        <f t="shared" si="1"/>
        <v>183.75</v>
      </c>
      <c r="CA9" s="162">
        <f t="shared" si="10"/>
        <v>373.5</v>
      </c>
      <c r="CB9" s="206">
        <f t="shared" ref="CB9:CB33" si="23">CA9*100/1000</f>
        <v>37.35</v>
      </c>
      <c r="CC9" s="172" t="str">
        <f t="shared" ref="CC9:CC30" si="24">IF(CB9&gt;=91,"A1",IF(CB9&gt;=81,"A2",IF(CB9&gt;=71,"B1",IF(CB9&gt;=61,"B2",IF(CB9&gt;=51,"C1",IF(CB9&gt;=41,"C2",IF(CB9&gt;=33,"D","E")))))))</f>
        <v>D</v>
      </c>
      <c r="CD9" s="172" t="s">
        <v>549</v>
      </c>
      <c r="CE9" s="172">
        <v>155</v>
      </c>
      <c r="CF9" s="214">
        <f t="shared" ref="CF9:CF33" si="25">CE9*1.12</f>
        <v>173.60000000000002</v>
      </c>
    </row>
    <row r="10" spans="1:84" s="186" customFormat="1" ht="18" customHeight="1" x14ac:dyDescent="0.25">
      <c r="A10" s="179">
        <v>3</v>
      </c>
      <c r="B10" s="180" t="s">
        <v>68</v>
      </c>
      <c r="C10" s="165">
        <v>4.75</v>
      </c>
      <c r="D10" s="154">
        <v>3</v>
      </c>
      <c r="E10" s="154">
        <v>3</v>
      </c>
      <c r="F10" s="165">
        <v>46</v>
      </c>
      <c r="G10" s="207">
        <f t="shared" si="2"/>
        <v>56.75</v>
      </c>
      <c r="H10" s="154" t="str">
        <f t="shared" si="11"/>
        <v>C1</v>
      </c>
      <c r="I10" s="154">
        <v>4.5</v>
      </c>
      <c r="J10" s="154">
        <v>4.5</v>
      </c>
      <c r="K10" s="154">
        <v>5</v>
      </c>
      <c r="L10" s="163">
        <v>42.5</v>
      </c>
      <c r="M10" s="206">
        <f t="shared" si="3"/>
        <v>56.5</v>
      </c>
      <c r="N10" s="154" t="str">
        <f t="shared" si="12"/>
        <v>C1</v>
      </c>
      <c r="O10" s="165">
        <v>6.5</v>
      </c>
      <c r="P10" s="154">
        <v>4</v>
      </c>
      <c r="Q10" s="154">
        <v>4</v>
      </c>
      <c r="R10" s="154">
        <v>40</v>
      </c>
      <c r="S10" s="172">
        <f t="shared" si="4"/>
        <v>54.5</v>
      </c>
      <c r="T10" s="154" t="str">
        <f t="shared" si="13"/>
        <v>C1</v>
      </c>
      <c r="U10" s="154">
        <v>3.5</v>
      </c>
      <c r="V10" s="154">
        <v>3</v>
      </c>
      <c r="W10" s="154">
        <v>4</v>
      </c>
      <c r="X10" s="154">
        <v>45</v>
      </c>
      <c r="Y10" s="206">
        <f>SUM(U10:X10)</f>
        <v>55.5</v>
      </c>
      <c r="Z10" s="154" t="str">
        <f t="shared" si="14"/>
        <v>C1</v>
      </c>
      <c r="AA10" s="179">
        <v>3</v>
      </c>
      <c r="AB10" s="180" t="s">
        <v>68</v>
      </c>
      <c r="AC10" s="154">
        <v>4.5</v>
      </c>
      <c r="AD10" s="154">
        <v>3</v>
      </c>
      <c r="AE10" s="154">
        <v>3</v>
      </c>
      <c r="AF10" s="154">
        <v>40</v>
      </c>
      <c r="AG10" s="172">
        <f t="shared" si="6"/>
        <v>50.5</v>
      </c>
      <c r="AH10" s="154" t="str">
        <f t="shared" si="15"/>
        <v>C2</v>
      </c>
      <c r="AI10" s="154">
        <v>4.25</v>
      </c>
      <c r="AJ10" s="154">
        <v>3</v>
      </c>
      <c r="AK10" s="154">
        <v>3</v>
      </c>
      <c r="AL10" s="164">
        <v>29</v>
      </c>
      <c r="AM10" s="206">
        <f t="shared" si="16"/>
        <v>39.25</v>
      </c>
      <c r="AN10" s="154" t="str">
        <f t="shared" si="17"/>
        <v>D</v>
      </c>
      <c r="AO10" s="154">
        <v>6.5</v>
      </c>
      <c r="AP10" s="154">
        <v>4</v>
      </c>
      <c r="AQ10" s="154">
        <v>4</v>
      </c>
      <c r="AR10" s="154">
        <v>50</v>
      </c>
      <c r="AS10" s="172">
        <f t="shared" si="7"/>
        <v>64.5</v>
      </c>
      <c r="AT10" s="154" t="str">
        <f t="shared" si="18"/>
        <v>B2</v>
      </c>
      <c r="AU10" s="154">
        <v>6.5</v>
      </c>
      <c r="AV10" s="169">
        <v>3.5</v>
      </c>
      <c r="AW10" s="169">
        <v>4</v>
      </c>
      <c r="AX10" s="154">
        <v>49</v>
      </c>
      <c r="AY10" s="206">
        <f>SUM(AU10:AX10)</f>
        <v>63</v>
      </c>
      <c r="AZ10" s="163" t="str">
        <f t="shared" si="19"/>
        <v>B2</v>
      </c>
      <c r="BA10" s="179">
        <v>3</v>
      </c>
      <c r="BB10" s="209" t="s">
        <v>68</v>
      </c>
      <c r="BC10" s="154">
        <v>6.5</v>
      </c>
      <c r="BD10" s="154">
        <v>4</v>
      </c>
      <c r="BE10" s="154">
        <v>4</v>
      </c>
      <c r="BF10" s="154">
        <v>46.5</v>
      </c>
      <c r="BG10" s="172">
        <f t="shared" si="9"/>
        <v>61</v>
      </c>
      <c r="BH10" s="154" t="str">
        <f t="shared" si="20"/>
        <v>B2</v>
      </c>
      <c r="BI10" s="154">
        <v>5.75</v>
      </c>
      <c r="BJ10" s="154">
        <v>2</v>
      </c>
      <c r="BK10" s="154">
        <v>2</v>
      </c>
      <c r="BL10" s="154">
        <v>38</v>
      </c>
      <c r="BM10" s="206">
        <f t="shared" si="21"/>
        <v>47.75</v>
      </c>
      <c r="BN10" s="154" t="str">
        <f t="shared" si="22"/>
        <v>C2</v>
      </c>
      <c r="BO10" s="154">
        <v>40.5</v>
      </c>
      <c r="BP10" s="164">
        <v>38.5</v>
      </c>
      <c r="BQ10" s="73">
        <v>46</v>
      </c>
      <c r="BR10" s="154">
        <v>43</v>
      </c>
      <c r="BS10" s="73">
        <v>34.5</v>
      </c>
      <c r="BT10" s="154">
        <v>40</v>
      </c>
      <c r="BU10" s="73">
        <v>27.5</v>
      </c>
      <c r="BV10" s="154">
        <v>23</v>
      </c>
      <c r="BW10" s="179">
        <v>3</v>
      </c>
      <c r="BX10" s="209" t="s">
        <v>68</v>
      </c>
      <c r="BY10" s="162">
        <f t="shared" si="0"/>
        <v>287.25</v>
      </c>
      <c r="BZ10" s="162">
        <f t="shared" si="1"/>
        <v>262</v>
      </c>
      <c r="CA10" s="162">
        <f t="shared" si="10"/>
        <v>549.25</v>
      </c>
      <c r="CB10" s="206">
        <f t="shared" si="23"/>
        <v>54.924999999999997</v>
      </c>
      <c r="CC10" s="172" t="str">
        <f t="shared" si="24"/>
        <v>C1</v>
      </c>
      <c r="CD10" s="172" t="s">
        <v>549</v>
      </c>
      <c r="CE10" s="172">
        <v>136</v>
      </c>
      <c r="CF10" s="214">
        <f t="shared" si="25"/>
        <v>152.32000000000002</v>
      </c>
    </row>
    <row r="11" spans="1:84" s="186" customFormat="1" ht="18" customHeight="1" x14ac:dyDescent="0.25">
      <c r="A11" s="179">
        <v>4</v>
      </c>
      <c r="B11" s="180" t="s">
        <v>69</v>
      </c>
      <c r="C11" s="165">
        <v>3.75</v>
      </c>
      <c r="D11" s="154">
        <v>3</v>
      </c>
      <c r="E11" s="154">
        <v>2</v>
      </c>
      <c r="F11" s="165">
        <v>27</v>
      </c>
      <c r="G11" s="207">
        <f t="shared" si="2"/>
        <v>35.75</v>
      </c>
      <c r="H11" s="154" t="str">
        <f t="shared" si="11"/>
        <v>D</v>
      </c>
      <c r="I11" s="154">
        <v>3.25</v>
      </c>
      <c r="J11" s="154">
        <v>3</v>
      </c>
      <c r="K11" s="154">
        <v>3</v>
      </c>
      <c r="L11" s="163">
        <v>24</v>
      </c>
      <c r="M11" s="206">
        <f t="shared" si="3"/>
        <v>33.25</v>
      </c>
      <c r="N11" s="154" t="str">
        <f t="shared" si="12"/>
        <v>D</v>
      </c>
      <c r="O11" s="165">
        <v>3.75</v>
      </c>
      <c r="P11" s="154">
        <v>2</v>
      </c>
      <c r="Q11" s="154">
        <v>2</v>
      </c>
      <c r="R11" s="154" t="s">
        <v>415</v>
      </c>
      <c r="S11" s="172">
        <f t="shared" si="4"/>
        <v>7.75</v>
      </c>
      <c r="T11" s="154" t="str">
        <f t="shared" si="13"/>
        <v>E</v>
      </c>
      <c r="U11" s="154">
        <v>3.25</v>
      </c>
      <c r="V11" s="154">
        <v>3</v>
      </c>
      <c r="W11" s="154">
        <v>3</v>
      </c>
      <c r="X11" s="164">
        <v>34</v>
      </c>
      <c r="Y11" s="206">
        <f>SUM(U11:X11)</f>
        <v>43.25</v>
      </c>
      <c r="Z11" s="154" t="str">
        <f t="shared" si="14"/>
        <v>C2</v>
      </c>
      <c r="AA11" s="179">
        <v>4</v>
      </c>
      <c r="AB11" s="180" t="s">
        <v>69</v>
      </c>
      <c r="AC11" s="154">
        <v>3.5</v>
      </c>
      <c r="AD11" s="154">
        <v>3</v>
      </c>
      <c r="AE11" s="154">
        <v>3.5</v>
      </c>
      <c r="AF11" s="154" t="s">
        <v>415</v>
      </c>
      <c r="AG11" s="172">
        <f t="shared" si="6"/>
        <v>10</v>
      </c>
      <c r="AH11" s="154" t="str">
        <f t="shared" si="15"/>
        <v>E</v>
      </c>
      <c r="AI11" s="154">
        <v>4.25</v>
      </c>
      <c r="AJ11" s="154">
        <v>3</v>
      </c>
      <c r="AK11" s="154">
        <v>3</v>
      </c>
      <c r="AL11" s="164">
        <v>27</v>
      </c>
      <c r="AM11" s="206">
        <f t="shared" ref="AM11:AM30" si="26">SUM(AI11:AL11)</f>
        <v>37.25</v>
      </c>
      <c r="AN11" s="154" t="str">
        <f t="shared" si="17"/>
        <v>D</v>
      </c>
      <c r="AO11" s="154">
        <v>3.5</v>
      </c>
      <c r="AP11" s="154">
        <v>3</v>
      </c>
      <c r="AQ11" s="154">
        <v>3</v>
      </c>
      <c r="AR11" s="154">
        <v>30.5</v>
      </c>
      <c r="AS11" s="172">
        <f t="shared" si="7"/>
        <v>40</v>
      </c>
      <c r="AT11" s="154" t="str">
        <f t="shared" si="18"/>
        <v>D</v>
      </c>
      <c r="AU11" s="154">
        <v>3.75</v>
      </c>
      <c r="AV11" s="175">
        <v>3</v>
      </c>
      <c r="AW11" s="169">
        <v>3</v>
      </c>
      <c r="AX11" s="164">
        <v>35</v>
      </c>
      <c r="AY11" s="206">
        <f>SUM(AU11:AX11)</f>
        <v>44.75</v>
      </c>
      <c r="AZ11" s="163" t="str">
        <f t="shared" si="19"/>
        <v>C2</v>
      </c>
      <c r="BA11" s="179">
        <v>4</v>
      </c>
      <c r="BB11" s="209" t="s">
        <v>69</v>
      </c>
      <c r="BC11" s="154">
        <v>2.25</v>
      </c>
      <c r="BD11" s="154">
        <v>3</v>
      </c>
      <c r="BE11" s="154">
        <v>3</v>
      </c>
      <c r="BF11" s="154">
        <v>15.5</v>
      </c>
      <c r="BG11" s="172">
        <f t="shared" si="9"/>
        <v>23.75</v>
      </c>
      <c r="BH11" s="154" t="str">
        <f t="shared" si="20"/>
        <v>E</v>
      </c>
      <c r="BI11" s="154">
        <v>2.25</v>
      </c>
      <c r="BJ11" s="154">
        <v>2</v>
      </c>
      <c r="BK11" s="154">
        <v>2</v>
      </c>
      <c r="BL11" s="164">
        <v>26</v>
      </c>
      <c r="BM11" s="206">
        <f t="shared" si="21"/>
        <v>32.25</v>
      </c>
      <c r="BN11" s="154" t="str">
        <f t="shared" si="22"/>
        <v>E</v>
      </c>
      <c r="BO11" s="154">
        <v>23.5</v>
      </c>
      <c r="BP11" s="164">
        <v>29.5</v>
      </c>
      <c r="BQ11" s="73">
        <v>15</v>
      </c>
      <c r="BR11" s="154">
        <v>26</v>
      </c>
      <c r="BS11" s="73">
        <v>22</v>
      </c>
      <c r="BT11" s="154">
        <v>34</v>
      </c>
      <c r="BU11" s="173">
        <v>0</v>
      </c>
      <c r="BV11" s="173">
        <v>2</v>
      </c>
      <c r="BW11" s="179">
        <v>4</v>
      </c>
      <c r="BX11" s="209" t="s">
        <v>69</v>
      </c>
      <c r="BY11" s="162">
        <f t="shared" si="0"/>
        <v>117.25</v>
      </c>
      <c r="BZ11" s="162">
        <f t="shared" si="1"/>
        <v>190.75</v>
      </c>
      <c r="CA11" s="162">
        <f t="shared" si="10"/>
        <v>308</v>
      </c>
      <c r="CB11" s="206">
        <f t="shared" si="23"/>
        <v>30.8</v>
      </c>
      <c r="CC11" s="172" t="str">
        <f t="shared" si="24"/>
        <v>E</v>
      </c>
      <c r="CD11" s="172" t="s">
        <v>549</v>
      </c>
      <c r="CE11" s="172">
        <v>143</v>
      </c>
      <c r="CF11" s="214">
        <f t="shared" si="25"/>
        <v>160.16000000000003</v>
      </c>
    </row>
    <row r="12" spans="1:84" s="186" customFormat="1" ht="18" customHeight="1" x14ac:dyDescent="0.25">
      <c r="A12" s="179">
        <v>5</v>
      </c>
      <c r="B12" s="180" t="s">
        <v>70</v>
      </c>
      <c r="C12" s="165">
        <v>2.75</v>
      </c>
      <c r="D12" s="154">
        <v>2</v>
      </c>
      <c r="E12" s="154">
        <v>3</v>
      </c>
      <c r="F12" s="165">
        <v>27</v>
      </c>
      <c r="G12" s="207">
        <f t="shared" si="2"/>
        <v>34.75</v>
      </c>
      <c r="H12" s="154" t="str">
        <f t="shared" si="11"/>
        <v>D</v>
      </c>
      <c r="I12" s="154">
        <v>2.5</v>
      </c>
      <c r="J12" s="154">
        <v>4</v>
      </c>
      <c r="K12" s="154">
        <v>3</v>
      </c>
      <c r="L12" s="163">
        <v>17</v>
      </c>
      <c r="M12" s="206">
        <f t="shared" si="3"/>
        <v>26.5</v>
      </c>
      <c r="N12" s="154" t="str">
        <f t="shared" si="12"/>
        <v>E</v>
      </c>
      <c r="O12" s="165">
        <v>4.5</v>
      </c>
      <c r="P12" s="154">
        <v>3</v>
      </c>
      <c r="Q12" s="154">
        <v>3</v>
      </c>
      <c r="R12" s="154">
        <v>28</v>
      </c>
      <c r="S12" s="172">
        <f t="shared" si="4"/>
        <v>38.5</v>
      </c>
      <c r="T12" s="154" t="str">
        <f t="shared" si="13"/>
        <v>D</v>
      </c>
      <c r="U12" s="154">
        <v>3.75</v>
      </c>
      <c r="V12" s="154">
        <v>3</v>
      </c>
      <c r="W12" s="154">
        <v>3</v>
      </c>
      <c r="X12" s="164">
        <v>38</v>
      </c>
      <c r="Y12" s="206">
        <f t="shared" ref="Y12:Y33" si="27">SUM(U12:X12)</f>
        <v>47.75</v>
      </c>
      <c r="Z12" s="154" t="str">
        <f t="shared" si="14"/>
        <v>C2</v>
      </c>
      <c r="AA12" s="179">
        <v>5</v>
      </c>
      <c r="AB12" s="180" t="s">
        <v>70</v>
      </c>
      <c r="AC12" s="154">
        <v>2</v>
      </c>
      <c r="AD12" s="154">
        <v>2.5</v>
      </c>
      <c r="AE12" s="154">
        <v>2.5</v>
      </c>
      <c r="AF12" s="154">
        <v>25</v>
      </c>
      <c r="AG12" s="172">
        <f t="shared" si="6"/>
        <v>32</v>
      </c>
      <c r="AH12" s="154" t="str">
        <f t="shared" si="15"/>
        <v>E</v>
      </c>
      <c r="AI12" s="154">
        <v>2</v>
      </c>
      <c r="AJ12" s="154">
        <v>3</v>
      </c>
      <c r="AK12" s="154">
        <v>2</v>
      </c>
      <c r="AL12" s="164">
        <v>13</v>
      </c>
      <c r="AM12" s="206">
        <f t="shared" si="26"/>
        <v>20</v>
      </c>
      <c r="AN12" s="154" t="str">
        <f t="shared" si="17"/>
        <v>E</v>
      </c>
      <c r="AO12" s="154">
        <v>4</v>
      </c>
      <c r="AP12" s="154">
        <v>3</v>
      </c>
      <c r="AQ12" s="154">
        <v>3</v>
      </c>
      <c r="AR12" s="154">
        <v>40</v>
      </c>
      <c r="AS12" s="172">
        <f t="shared" si="7"/>
        <v>50</v>
      </c>
      <c r="AT12" s="154" t="str">
        <f t="shared" si="18"/>
        <v>C2</v>
      </c>
      <c r="AU12" s="154">
        <v>6.25</v>
      </c>
      <c r="AV12" s="175">
        <v>3</v>
      </c>
      <c r="AW12" s="169">
        <v>3</v>
      </c>
      <c r="AX12" s="164">
        <v>44</v>
      </c>
      <c r="AY12" s="206">
        <f t="shared" ref="AY12:AY30" si="28">SUM(AU12:AX12)</f>
        <v>56.25</v>
      </c>
      <c r="AZ12" s="163" t="str">
        <f t="shared" si="19"/>
        <v>C1</v>
      </c>
      <c r="BA12" s="179">
        <v>5</v>
      </c>
      <c r="BB12" s="209" t="s">
        <v>70</v>
      </c>
      <c r="BC12" s="154">
        <v>3.625</v>
      </c>
      <c r="BD12" s="154">
        <v>3</v>
      </c>
      <c r="BE12" s="154">
        <v>3</v>
      </c>
      <c r="BF12" s="154">
        <v>19.5</v>
      </c>
      <c r="BG12" s="172">
        <f t="shared" si="9"/>
        <v>29.125</v>
      </c>
      <c r="BH12" s="154" t="str">
        <f t="shared" si="20"/>
        <v>E</v>
      </c>
      <c r="BI12" s="154">
        <v>4.5</v>
      </c>
      <c r="BJ12" s="154">
        <v>2</v>
      </c>
      <c r="BK12" s="154">
        <v>2</v>
      </c>
      <c r="BL12" s="164">
        <v>18</v>
      </c>
      <c r="BM12" s="206">
        <f t="shared" si="21"/>
        <v>26.5</v>
      </c>
      <c r="BN12" s="154" t="str">
        <f t="shared" si="22"/>
        <v>E</v>
      </c>
      <c r="BO12" s="154">
        <v>31.5</v>
      </c>
      <c r="BP12" s="164">
        <v>21.5</v>
      </c>
      <c r="BQ12" s="73">
        <v>12</v>
      </c>
      <c r="BR12" s="154">
        <v>20</v>
      </c>
      <c r="BS12" s="73">
        <v>23</v>
      </c>
      <c r="BT12" s="154">
        <v>10</v>
      </c>
      <c r="BU12" s="73">
        <v>6.5</v>
      </c>
      <c r="BV12" s="154">
        <v>8.5</v>
      </c>
      <c r="BW12" s="179">
        <v>5</v>
      </c>
      <c r="BX12" s="209" t="s">
        <v>70</v>
      </c>
      <c r="BY12" s="162">
        <f t="shared" si="0"/>
        <v>184.375</v>
      </c>
      <c r="BZ12" s="162">
        <f t="shared" si="1"/>
        <v>177</v>
      </c>
      <c r="CA12" s="162">
        <f t="shared" si="10"/>
        <v>361.375</v>
      </c>
      <c r="CB12" s="206">
        <f t="shared" si="23"/>
        <v>36.137500000000003</v>
      </c>
      <c r="CC12" s="172" t="str">
        <f t="shared" si="24"/>
        <v>D</v>
      </c>
      <c r="CD12" s="172" t="s">
        <v>550</v>
      </c>
      <c r="CE12" s="172">
        <v>163</v>
      </c>
      <c r="CF12" s="214">
        <f t="shared" si="25"/>
        <v>182.56000000000003</v>
      </c>
    </row>
    <row r="13" spans="1:84" s="186" customFormat="1" ht="25.5" customHeight="1" x14ac:dyDescent="0.25">
      <c r="A13" s="179">
        <v>6</v>
      </c>
      <c r="B13" s="180" t="s">
        <v>71</v>
      </c>
      <c r="C13" s="165">
        <v>3.5</v>
      </c>
      <c r="D13" s="154">
        <v>3</v>
      </c>
      <c r="E13" s="154">
        <v>2</v>
      </c>
      <c r="F13" s="165">
        <v>37.5</v>
      </c>
      <c r="G13" s="207">
        <f t="shared" si="2"/>
        <v>46</v>
      </c>
      <c r="H13" s="154" t="str">
        <f t="shared" si="11"/>
        <v>C2</v>
      </c>
      <c r="I13" s="154">
        <v>4.5</v>
      </c>
      <c r="J13" s="154">
        <v>5</v>
      </c>
      <c r="K13" s="154">
        <v>4</v>
      </c>
      <c r="L13" s="163">
        <v>34</v>
      </c>
      <c r="M13" s="206">
        <f t="shared" si="3"/>
        <v>47.5</v>
      </c>
      <c r="N13" s="154" t="str">
        <f t="shared" si="12"/>
        <v>C2</v>
      </c>
      <c r="O13" s="165">
        <v>3.5</v>
      </c>
      <c r="P13" s="154">
        <v>3</v>
      </c>
      <c r="Q13" s="154">
        <v>3</v>
      </c>
      <c r="R13" s="154">
        <v>32</v>
      </c>
      <c r="S13" s="172">
        <f t="shared" si="4"/>
        <v>41.5</v>
      </c>
      <c r="T13" s="154" t="str">
        <f t="shared" si="13"/>
        <v>C2</v>
      </c>
      <c r="U13" s="154">
        <v>5</v>
      </c>
      <c r="V13" s="154">
        <v>3</v>
      </c>
      <c r="W13" s="154">
        <v>4</v>
      </c>
      <c r="X13" s="164">
        <v>46.5</v>
      </c>
      <c r="Y13" s="206">
        <f t="shared" si="27"/>
        <v>58.5</v>
      </c>
      <c r="Z13" s="154" t="str">
        <f t="shared" si="14"/>
        <v>C1</v>
      </c>
      <c r="AA13" s="179">
        <v>6</v>
      </c>
      <c r="AB13" s="180" t="s">
        <v>71</v>
      </c>
      <c r="AC13" s="154">
        <v>4</v>
      </c>
      <c r="AD13" s="154">
        <v>2.5</v>
      </c>
      <c r="AE13" s="154">
        <v>3</v>
      </c>
      <c r="AF13" s="154">
        <v>38</v>
      </c>
      <c r="AG13" s="172">
        <f t="shared" si="6"/>
        <v>47.5</v>
      </c>
      <c r="AH13" s="154" t="str">
        <f t="shared" si="15"/>
        <v>C2</v>
      </c>
      <c r="AI13" s="154">
        <v>2.5</v>
      </c>
      <c r="AJ13" s="154">
        <v>3</v>
      </c>
      <c r="AK13" s="154">
        <v>3</v>
      </c>
      <c r="AL13" s="164">
        <v>50</v>
      </c>
      <c r="AM13" s="206">
        <f t="shared" si="26"/>
        <v>58.5</v>
      </c>
      <c r="AN13" s="154" t="str">
        <f t="shared" si="17"/>
        <v>C1</v>
      </c>
      <c r="AO13" s="154">
        <v>5.25</v>
      </c>
      <c r="AP13" s="154">
        <v>3.5</v>
      </c>
      <c r="AQ13" s="154">
        <v>3</v>
      </c>
      <c r="AR13" s="154">
        <v>31</v>
      </c>
      <c r="AS13" s="172">
        <f t="shared" si="7"/>
        <v>42.75</v>
      </c>
      <c r="AT13" s="154" t="str">
        <f t="shared" si="18"/>
        <v>C2</v>
      </c>
      <c r="AU13" s="154">
        <v>4.5</v>
      </c>
      <c r="AV13" s="175">
        <v>3.5</v>
      </c>
      <c r="AW13" s="169">
        <v>3.5</v>
      </c>
      <c r="AX13" s="164">
        <v>57</v>
      </c>
      <c r="AY13" s="206">
        <f t="shared" si="28"/>
        <v>68.5</v>
      </c>
      <c r="AZ13" s="163" t="str">
        <f t="shared" si="19"/>
        <v>B2</v>
      </c>
      <c r="BA13" s="179">
        <v>6</v>
      </c>
      <c r="BB13" s="209" t="s">
        <v>71</v>
      </c>
      <c r="BC13" s="154">
        <v>4.75</v>
      </c>
      <c r="BD13" s="154">
        <v>4</v>
      </c>
      <c r="BE13" s="154">
        <v>4</v>
      </c>
      <c r="BF13" s="154">
        <v>44.5</v>
      </c>
      <c r="BG13" s="172">
        <f t="shared" si="9"/>
        <v>57.25</v>
      </c>
      <c r="BH13" s="154" t="str">
        <f t="shared" si="20"/>
        <v>C1</v>
      </c>
      <c r="BI13" s="154">
        <v>3.75</v>
      </c>
      <c r="BJ13" s="154">
        <v>2.5</v>
      </c>
      <c r="BK13" s="154">
        <v>3</v>
      </c>
      <c r="BL13" s="164">
        <v>43</v>
      </c>
      <c r="BM13" s="206">
        <f t="shared" si="21"/>
        <v>52.25</v>
      </c>
      <c r="BN13" s="154" t="str">
        <f t="shared" si="22"/>
        <v>C1</v>
      </c>
      <c r="BO13" s="154">
        <v>35</v>
      </c>
      <c r="BP13" s="164">
        <v>34.5</v>
      </c>
      <c r="BQ13" s="73">
        <v>49</v>
      </c>
      <c r="BR13" s="154">
        <v>40</v>
      </c>
      <c r="BS13" s="73">
        <v>38</v>
      </c>
      <c r="BT13" s="154">
        <v>37</v>
      </c>
      <c r="BU13" s="73">
        <v>10</v>
      </c>
      <c r="BV13" s="154">
        <v>16.5</v>
      </c>
      <c r="BW13" s="179">
        <v>6</v>
      </c>
      <c r="BX13" s="209" t="s">
        <v>71</v>
      </c>
      <c r="BY13" s="162">
        <f t="shared" si="0"/>
        <v>235</v>
      </c>
      <c r="BZ13" s="162">
        <f t="shared" si="1"/>
        <v>285.25</v>
      </c>
      <c r="CA13" s="162">
        <f t="shared" si="10"/>
        <v>520.25</v>
      </c>
      <c r="CB13" s="206">
        <f t="shared" si="23"/>
        <v>52.024999999999999</v>
      </c>
      <c r="CC13" s="172" t="str">
        <f t="shared" si="24"/>
        <v>C1</v>
      </c>
      <c r="CD13" s="172" t="s">
        <v>549</v>
      </c>
      <c r="CE13" s="172">
        <v>172</v>
      </c>
      <c r="CF13" s="214">
        <f t="shared" si="25"/>
        <v>192.64000000000001</v>
      </c>
    </row>
    <row r="14" spans="1:84" s="186" customFormat="1" ht="25.5" customHeight="1" x14ac:dyDescent="0.25">
      <c r="A14" s="179">
        <v>7</v>
      </c>
      <c r="B14" s="180" t="s">
        <v>72</v>
      </c>
      <c r="C14" s="165">
        <v>7.75</v>
      </c>
      <c r="D14" s="154">
        <v>4</v>
      </c>
      <c r="E14" s="154">
        <v>5</v>
      </c>
      <c r="F14" s="165">
        <v>62</v>
      </c>
      <c r="G14" s="207">
        <f t="shared" si="2"/>
        <v>78.75</v>
      </c>
      <c r="H14" s="154" t="str">
        <f t="shared" si="11"/>
        <v>B1</v>
      </c>
      <c r="I14" s="154">
        <v>5.5</v>
      </c>
      <c r="J14" s="154">
        <v>5</v>
      </c>
      <c r="K14" s="154">
        <v>5</v>
      </c>
      <c r="L14" s="163">
        <v>58.5</v>
      </c>
      <c r="M14" s="206">
        <f t="shared" si="3"/>
        <v>74</v>
      </c>
      <c r="N14" s="154" t="str">
        <f t="shared" si="12"/>
        <v>B1</v>
      </c>
      <c r="O14" s="165">
        <v>6</v>
      </c>
      <c r="P14" s="154">
        <v>4.5</v>
      </c>
      <c r="Q14" s="154">
        <v>4.5</v>
      </c>
      <c r="R14" s="154">
        <v>53.5</v>
      </c>
      <c r="S14" s="172">
        <f t="shared" si="4"/>
        <v>68.5</v>
      </c>
      <c r="T14" s="154" t="str">
        <f t="shared" si="13"/>
        <v>B2</v>
      </c>
      <c r="U14" s="154">
        <v>6.5</v>
      </c>
      <c r="V14" s="154">
        <v>4</v>
      </c>
      <c r="W14" s="154">
        <v>5</v>
      </c>
      <c r="X14" s="164">
        <v>62.5</v>
      </c>
      <c r="Y14" s="206">
        <f t="shared" si="27"/>
        <v>78</v>
      </c>
      <c r="Z14" s="154" t="str">
        <f t="shared" si="14"/>
        <v>B1</v>
      </c>
      <c r="AA14" s="179">
        <v>7</v>
      </c>
      <c r="AB14" s="180" t="s">
        <v>72</v>
      </c>
      <c r="AC14" s="154">
        <v>9</v>
      </c>
      <c r="AD14" s="154">
        <v>4.5</v>
      </c>
      <c r="AE14" s="154">
        <v>4.5</v>
      </c>
      <c r="AF14" s="154">
        <v>68</v>
      </c>
      <c r="AG14" s="172">
        <f t="shared" si="6"/>
        <v>86</v>
      </c>
      <c r="AH14" s="154" t="str">
        <f t="shared" si="15"/>
        <v>A2</v>
      </c>
      <c r="AI14" s="154">
        <v>9</v>
      </c>
      <c r="AJ14" s="154">
        <v>5</v>
      </c>
      <c r="AK14" s="154">
        <v>4</v>
      </c>
      <c r="AL14" s="164">
        <v>68</v>
      </c>
      <c r="AM14" s="206">
        <f t="shared" si="26"/>
        <v>86</v>
      </c>
      <c r="AN14" s="154" t="str">
        <f t="shared" si="17"/>
        <v>A2</v>
      </c>
      <c r="AO14" s="154">
        <v>9.25</v>
      </c>
      <c r="AP14" s="154">
        <v>4</v>
      </c>
      <c r="AQ14" s="154">
        <v>5</v>
      </c>
      <c r="AR14" s="154">
        <v>68</v>
      </c>
      <c r="AS14" s="172">
        <f t="shared" si="7"/>
        <v>86.25</v>
      </c>
      <c r="AT14" s="154" t="str">
        <f t="shared" si="18"/>
        <v>A2</v>
      </c>
      <c r="AU14" s="154">
        <v>9.75</v>
      </c>
      <c r="AV14" s="175">
        <v>5</v>
      </c>
      <c r="AW14" s="169">
        <v>5</v>
      </c>
      <c r="AX14" s="164">
        <v>77.5</v>
      </c>
      <c r="AY14" s="206">
        <f t="shared" si="28"/>
        <v>97.25</v>
      </c>
      <c r="AZ14" s="163" t="str">
        <f t="shared" si="19"/>
        <v>A1</v>
      </c>
      <c r="BA14" s="179">
        <v>7</v>
      </c>
      <c r="BB14" s="209" t="s">
        <v>72</v>
      </c>
      <c r="BC14" s="154">
        <v>8.625</v>
      </c>
      <c r="BD14" s="154">
        <v>4</v>
      </c>
      <c r="BE14" s="154">
        <v>5</v>
      </c>
      <c r="BF14" s="154">
        <v>57.5</v>
      </c>
      <c r="BG14" s="172">
        <f t="shared" si="9"/>
        <v>75.125</v>
      </c>
      <c r="BH14" s="154" t="str">
        <f t="shared" si="20"/>
        <v>B1</v>
      </c>
      <c r="BI14" s="154">
        <v>7.25</v>
      </c>
      <c r="BJ14" s="154">
        <v>4.5</v>
      </c>
      <c r="BK14" s="154">
        <v>4.5</v>
      </c>
      <c r="BL14" s="164">
        <v>68.5</v>
      </c>
      <c r="BM14" s="206">
        <f t="shared" si="21"/>
        <v>84.75</v>
      </c>
      <c r="BN14" s="154" t="str">
        <f t="shared" si="22"/>
        <v>A2</v>
      </c>
      <c r="BO14" s="154">
        <v>49</v>
      </c>
      <c r="BP14" s="164">
        <v>50</v>
      </c>
      <c r="BQ14" s="73">
        <v>46</v>
      </c>
      <c r="BR14" s="154">
        <v>40</v>
      </c>
      <c r="BS14" s="73">
        <v>41</v>
      </c>
      <c r="BT14" s="154">
        <v>47</v>
      </c>
      <c r="BU14" s="173">
        <v>0</v>
      </c>
      <c r="BV14" s="173">
        <v>0</v>
      </c>
      <c r="BW14" s="179">
        <v>7</v>
      </c>
      <c r="BX14" s="209" t="s">
        <v>72</v>
      </c>
      <c r="BY14" s="162">
        <f t="shared" si="0"/>
        <v>394.625</v>
      </c>
      <c r="BZ14" s="162">
        <f t="shared" si="1"/>
        <v>420</v>
      </c>
      <c r="CA14" s="162">
        <f t="shared" si="10"/>
        <v>814.625</v>
      </c>
      <c r="CB14" s="206">
        <f t="shared" si="23"/>
        <v>81.462500000000006</v>
      </c>
      <c r="CC14" s="172" t="str">
        <f t="shared" si="24"/>
        <v>A2</v>
      </c>
      <c r="CD14" s="172" t="s">
        <v>549</v>
      </c>
      <c r="CE14" s="172">
        <v>174</v>
      </c>
      <c r="CF14" s="214">
        <f t="shared" si="25"/>
        <v>194.88000000000002</v>
      </c>
    </row>
    <row r="15" spans="1:84" s="186" customFormat="1" ht="18" customHeight="1" x14ac:dyDescent="0.25">
      <c r="A15" s="179">
        <v>8</v>
      </c>
      <c r="B15" s="180" t="s">
        <v>73</v>
      </c>
      <c r="C15" s="165">
        <v>3.5</v>
      </c>
      <c r="D15" s="154">
        <v>3</v>
      </c>
      <c r="E15" s="154">
        <v>3</v>
      </c>
      <c r="F15" s="165">
        <v>37</v>
      </c>
      <c r="G15" s="207">
        <f t="shared" si="2"/>
        <v>46.5</v>
      </c>
      <c r="H15" s="154" t="str">
        <f t="shared" si="11"/>
        <v>C2</v>
      </c>
      <c r="I15" s="154">
        <v>4</v>
      </c>
      <c r="J15" s="154">
        <v>4</v>
      </c>
      <c r="K15" s="154">
        <v>3</v>
      </c>
      <c r="L15" s="163">
        <v>45</v>
      </c>
      <c r="M15" s="206">
        <f t="shared" si="3"/>
        <v>56</v>
      </c>
      <c r="N15" s="154" t="str">
        <f t="shared" si="12"/>
        <v>C1</v>
      </c>
      <c r="O15" s="165">
        <v>6</v>
      </c>
      <c r="P15" s="154">
        <v>3</v>
      </c>
      <c r="Q15" s="154">
        <v>3</v>
      </c>
      <c r="R15" s="154">
        <v>42.5</v>
      </c>
      <c r="S15" s="172">
        <f t="shared" si="4"/>
        <v>54.5</v>
      </c>
      <c r="T15" s="154" t="str">
        <f t="shared" si="13"/>
        <v>C1</v>
      </c>
      <c r="U15" s="154">
        <v>7.5</v>
      </c>
      <c r="V15" s="154">
        <v>3</v>
      </c>
      <c r="W15" s="154">
        <v>4</v>
      </c>
      <c r="X15" s="154">
        <v>51</v>
      </c>
      <c r="Y15" s="206">
        <f t="shared" si="27"/>
        <v>65.5</v>
      </c>
      <c r="Z15" s="154" t="str">
        <f t="shared" si="14"/>
        <v>B2</v>
      </c>
      <c r="AA15" s="179">
        <v>8</v>
      </c>
      <c r="AB15" s="180" t="s">
        <v>73</v>
      </c>
      <c r="AC15" s="154">
        <v>7</v>
      </c>
      <c r="AD15" s="154">
        <v>3.5</v>
      </c>
      <c r="AE15" s="154">
        <v>3.5</v>
      </c>
      <c r="AF15" s="154">
        <v>39.5</v>
      </c>
      <c r="AG15" s="172">
        <f t="shared" si="6"/>
        <v>53.5</v>
      </c>
      <c r="AH15" s="154" t="str">
        <f t="shared" si="15"/>
        <v>C1</v>
      </c>
      <c r="AI15" s="154">
        <v>4.75</v>
      </c>
      <c r="AJ15" s="154">
        <v>4</v>
      </c>
      <c r="AK15" s="154">
        <v>3</v>
      </c>
      <c r="AL15" s="154">
        <v>60</v>
      </c>
      <c r="AM15" s="206">
        <f t="shared" si="26"/>
        <v>71.75</v>
      </c>
      <c r="AN15" s="154" t="str">
        <f t="shared" si="17"/>
        <v>B1</v>
      </c>
      <c r="AO15" s="154">
        <v>5.75</v>
      </c>
      <c r="AP15" s="154">
        <v>3.5</v>
      </c>
      <c r="AQ15" s="154">
        <v>3.5</v>
      </c>
      <c r="AR15" s="154">
        <v>53.5</v>
      </c>
      <c r="AS15" s="172">
        <f t="shared" si="7"/>
        <v>66.25</v>
      </c>
      <c r="AT15" s="154" t="str">
        <f t="shared" si="18"/>
        <v>B2</v>
      </c>
      <c r="AU15" s="154">
        <v>7.75</v>
      </c>
      <c r="AV15" s="175">
        <v>4</v>
      </c>
      <c r="AW15" s="169">
        <v>4</v>
      </c>
      <c r="AX15" s="154">
        <v>72</v>
      </c>
      <c r="AY15" s="206">
        <f t="shared" si="28"/>
        <v>87.75</v>
      </c>
      <c r="AZ15" s="163" t="str">
        <f t="shared" si="19"/>
        <v>A2</v>
      </c>
      <c r="BA15" s="179">
        <v>8</v>
      </c>
      <c r="BB15" s="209" t="s">
        <v>73</v>
      </c>
      <c r="BC15" s="154">
        <v>5.5</v>
      </c>
      <c r="BD15" s="154">
        <v>3.5</v>
      </c>
      <c r="BE15" s="154">
        <v>3.5</v>
      </c>
      <c r="BF15" s="154">
        <v>42.5</v>
      </c>
      <c r="BG15" s="172">
        <f t="shared" si="9"/>
        <v>55</v>
      </c>
      <c r="BH15" s="154" t="str">
        <f t="shared" si="20"/>
        <v>C1</v>
      </c>
      <c r="BI15" s="154">
        <v>5.5</v>
      </c>
      <c r="BJ15" s="154">
        <v>2.5</v>
      </c>
      <c r="BK15" s="154">
        <v>3</v>
      </c>
      <c r="BL15" s="154">
        <v>47.5</v>
      </c>
      <c r="BM15" s="206">
        <f t="shared" si="21"/>
        <v>58.5</v>
      </c>
      <c r="BN15" s="154" t="str">
        <f t="shared" si="22"/>
        <v>C1</v>
      </c>
      <c r="BO15" s="154">
        <v>37</v>
      </c>
      <c r="BP15" s="154">
        <v>43</v>
      </c>
      <c r="BQ15" s="73">
        <v>28</v>
      </c>
      <c r="BR15" s="154">
        <v>36</v>
      </c>
      <c r="BS15" s="73">
        <v>29.5</v>
      </c>
      <c r="BT15" s="154">
        <v>33</v>
      </c>
      <c r="BU15" s="73">
        <v>16</v>
      </c>
      <c r="BV15" s="154">
        <v>20</v>
      </c>
      <c r="BW15" s="179">
        <v>8</v>
      </c>
      <c r="BX15" s="209" t="s">
        <v>73</v>
      </c>
      <c r="BY15" s="162">
        <f t="shared" si="0"/>
        <v>275.75</v>
      </c>
      <c r="BZ15" s="162">
        <f t="shared" si="1"/>
        <v>339.5</v>
      </c>
      <c r="CA15" s="162">
        <f t="shared" si="10"/>
        <v>615.25</v>
      </c>
      <c r="CB15" s="206">
        <f t="shared" si="23"/>
        <v>61.524999999999999</v>
      </c>
      <c r="CC15" s="172" t="str">
        <f t="shared" si="24"/>
        <v>B2</v>
      </c>
      <c r="CD15" s="172" t="s">
        <v>549</v>
      </c>
      <c r="CE15" s="172">
        <v>175</v>
      </c>
      <c r="CF15" s="214">
        <f t="shared" si="25"/>
        <v>196.00000000000003</v>
      </c>
    </row>
    <row r="16" spans="1:84" s="186" customFormat="1" ht="18" customHeight="1" x14ac:dyDescent="0.25">
      <c r="A16" s="179">
        <v>9</v>
      </c>
      <c r="B16" s="180" t="s">
        <v>74</v>
      </c>
      <c r="C16" s="165">
        <v>8</v>
      </c>
      <c r="D16" s="154">
        <v>4</v>
      </c>
      <c r="E16" s="154">
        <v>3</v>
      </c>
      <c r="F16" s="165">
        <v>51.5</v>
      </c>
      <c r="G16" s="207">
        <f t="shared" si="2"/>
        <v>66.5</v>
      </c>
      <c r="H16" s="154" t="str">
        <f t="shared" si="11"/>
        <v>B2</v>
      </c>
      <c r="I16" s="154">
        <v>6.25</v>
      </c>
      <c r="J16" s="154">
        <v>4</v>
      </c>
      <c r="K16" s="154">
        <v>4</v>
      </c>
      <c r="L16" s="163">
        <v>52</v>
      </c>
      <c r="M16" s="206">
        <f t="shared" si="3"/>
        <v>66.25</v>
      </c>
      <c r="N16" s="154" t="str">
        <f t="shared" si="12"/>
        <v>B2</v>
      </c>
      <c r="O16" s="165">
        <v>6.75</v>
      </c>
      <c r="P16" s="154">
        <v>3</v>
      </c>
      <c r="Q16" s="154">
        <v>2</v>
      </c>
      <c r="R16" s="154">
        <v>50.5</v>
      </c>
      <c r="S16" s="172">
        <f t="shared" si="4"/>
        <v>62.25</v>
      </c>
      <c r="T16" s="154" t="str">
        <f t="shared" si="13"/>
        <v>B2</v>
      </c>
      <c r="U16" s="154">
        <v>7.25</v>
      </c>
      <c r="V16" s="154">
        <v>4</v>
      </c>
      <c r="W16" s="154">
        <v>4</v>
      </c>
      <c r="X16" s="154">
        <v>63.5</v>
      </c>
      <c r="Y16" s="206">
        <f t="shared" si="27"/>
        <v>78.75</v>
      </c>
      <c r="Z16" s="154" t="str">
        <f t="shared" si="14"/>
        <v>B1</v>
      </c>
      <c r="AA16" s="179">
        <v>9</v>
      </c>
      <c r="AB16" s="180" t="s">
        <v>74</v>
      </c>
      <c r="AC16" s="154">
        <v>8.25</v>
      </c>
      <c r="AD16" s="154">
        <v>4</v>
      </c>
      <c r="AE16" s="154">
        <v>4</v>
      </c>
      <c r="AF16" s="154">
        <v>50</v>
      </c>
      <c r="AG16" s="172">
        <f t="shared" si="6"/>
        <v>66.25</v>
      </c>
      <c r="AH16" s="154" t="str">
        <f t="shared" si="15"/>
        <v>B2</v>
      </c>
      <c r="AI16" s="154">
        <v>8.5</v>
      </c>
      <c r="AJ16" s="154">
        <v>4</v>
      </c>
      <c r="AK16" s="154">
        <v>4</v>
      </c>
      <c r="AL16" s="154">
        <v>62.5</v>
      </c>
      <c r="AM16" s="206">
        <f t="shared" si="26"/>
        <v>79</v>
      </c>
      <c r="AN16" s="154" t="str">
        <f t="shared" si="17"/>
        <v>B1</v>
      </c>
      <c r="AO16" s="154">
        <v>7.25</v>
      </c>
      <c r="AP16" s="154">
        <v>4</v>
      </c>
      <c r="AQ16" s="154">
        <v>4</v>
      </c>
      <c r="AR16" s="154">
        <v>59.5</v>
      </c>
      <c r="AS16" s="172">
        <f t="shared" si="7"/>
        <v>74.75</v>
      </c>
      <c r="AT16" s="154" t="str">
        <f t="shared" si="18"/>
        <v>B1</v>
      </c>
      <c r="AU16" s="154">
        <v>8</v>
      </c>
      <c r="AV16" s="175">
        <v>4</v>
      </c>
      <c r="AW16" s="169">
        <v>4.5</v>
      </c>
      <c r="AX16" s="154">
        <v>67.5</v>
      </c>
      <c r="AY16" s="206">
        <f t="shared" si="28"/>
        <v>84</v>
      </c>
      <c r="AZ16" s="163" t="str">
        <f t="shared" si="19"/>
        <v>A2</v>
      </c>
      <c r="BA16" s="179">
        <v>9</v>
      </c>
      <c r="BB16" s="209" t="s">
        <v>74</v>
      </c>
      <c r="BC16" s="154">
        <v>7</v>
      </c>
      <c r="BD16" s="154">
        <v>4</v>
      </c>
      <c r="BE16" s="154">
        <v>4</v>
      </c>
      <c r="BF16" s="154">
        <v>51.5</v>
      </c>
      <c r="BG16" s="172">
        <f t="shared" si="9"/>
        <v>66.5</v>
      </c>
      <c r="BH16" s="154" t="str">
        <f t="shared" si="20"/>
        <v>B2</v>
      </c>
      <c r="BI16" s="154">
        <v>6</v>
      </c>
      <c r="BJ16" s="154">
        <v>3.5</v>
      </c>
      <c r="BK16" s="154">
        <v>3.5</v>
      </c>
      <c r="BL16" s="154">
        <v>57.5</v>
      </c>
      <c r="BM16" s="206">
        <f t="shared" si="21"/>
        <v>70.5</v>
      </c>
      <c r="BN16" s="154" t="str">
        <f t="shared" si="22"/>
        <v>B2</v>
      </c>
      <c r="BO16" s="154">
        <v>43.5</v>
      </c>
      <c r="BP16" s="154">
        <v>44</v>
      </c>
      <c r="BQ16" s="73">
        <v>46</v>
      </c>
      <c r="BR16" s="154">
        <v>37</v>
      </c>
      <c r="BS16" s="73">
        <v>43.5</v>
      </c>
      <c r="BT16" s="154">
        <v>42</v>
      </c>
      <c r="BU16" s="173">
        <v>19</v>
      </c>
      <c r="BV16" s="173">
        <v>20</v>
      </c>
      <c r="BW16" s="179">
        <v>9</v>
      </c>
      <c r="BX16" s="209" t="s">
        <v>74</v>
      </c>
      <c r="BY16" s="162">
        <f t="shared" si="0"/>
        <v>336.25</v>
      </c>
      <c r="BZ16" s="162">
        <f t="shared" si="1"/>
        <v>378.5</v>
      </c>
      <c r="CA16" s="162">
        <f t="shared" si="10"/>
        <v>714.75</v>
      </c>
      <c r="CB16" s="206">
        <f t="shared" si="23"/>
        <v>71.474999999999994</v>
      </c>
      <c r="CC16" s="172" t="str">
        <f t="shared" si="24"/>
        <v>B1</v>
      </c>
      <c r="CD16" s="172" t="s">
        <v>549</v>
      </c>
      <c r="CE16" s="172">
        <v>167</v>
      </c>
      <c r="CF16" s="214">
        <f t="shared" si="25"/>
        <v>187.04000000000002</v>
      </c>
    </row>
    <row r="17" spans="1:84" s="186" customFormat="1" ht="18" customHeight="1" x14ac:dyDescent="0.25">
      <c r="A17" s="179">
        <v>10</v>
      </c>
      <c r="B17" s="180" t="s">
        <v>75</v>
      </c>
      <c r="C17" s="165">
        <v>5.75</v>
      </c>
      <c r="D17" s="154">
        <v>5</v>
      </c>
      <c r="E17" s="154">
        <v>5</v>
      </c>
      <c r="F17" s="165">
        <v>46.5</v>
      </c>
      <c r="G17" s="207">
        <f t="shared" si="2"/>
        <v>62.25</v>
      </c>
      <c r="H17" s="154" t="str">
        <f t="shared" si="11"/>
        <v>B2</v>
      </c>
      <c r="I17" s="154">
        <v>7</v>
      </c>
      <c r="J17" s="154">
        <v>5</v>
      </c>
      <c r="K17" s="154">
        <v>4</v>
      </c>
      <c r="L17" s="163">
        <v>50</v>
      </c>
      <c r="M17" s="206">
        <f t="shared" si="3"/>
        <v>66</v>
      </c>
      <c r="N17" s="154" t="str">
        <f t="shared" si="12"/>
        <v>B2</v>
      </c>
      <c r="O17" s="165">
        <v>5.25</v>
      </c>
      <c r="P17" s="154">
        <v>4</v>
      </c>
      <c r="Q17" s="154">
        <v>3</v>
      </c>
      <c r="R17" s="154">
        <v>36</v>
      </c>
      <c r="S17" s="172">
        <f t="shared" si="4"/>
        <v>48.25</v>
      </c>
      <c r="T17" s="154" t="str">
        <f t="shared" si="13"/>
        <v>C2</v>
      </c>
      <c r="U17" s="154">
        <v>7</v>
      </c>
      <c r="V17" s="154">
        <v>4</v>
      </c>
      <c r="W17" s="154">
        <v>4</v>
      </c>
      <c r="X17" s="154">
        <v>55</v>
      </c>
      <c r="Y17" s="206">
        <f t="shared" si="27"/>
        <v>70</v>
      </c>
      <c r="Z17" s="154" t="str">
        <f t="shared" si="14"/>
        <v>B2</v>
      </c>
      <c r="AA17" s="179">
        <v>10</v>
      </c>
      <c r="AB17" s="180" t="s">
        <v>75</v>
      </c>
      <c r="AC17" s="154">
        <v>7</v>
      </c>
      <c r="AD17" s="154">
        <v>3.5</v>
      </c>
      <c r="AE17" s="154">
        <v>4</v>
      </c>
      <c r="AF17" s="154">
        <v>42.5</v>
      </c>
      <c r="AG17" s="172">
        <f t="shared" si="6"/>
        <v>57</v>
      </c>
      <c r="AH17" s="154" t="str">
        <f t="shared" si="15"/>
        <v>C1</v>
      </c>
      <c r="AI17" s="154">
        <v>7.5</v>
      </c>
      <c r="AJ17" s="154">
        <v>4</v>
      </c>
      <c r="AK17" s="154">
        <v>4</v>
      </c>
      <c r="AL17" s="154">
        <v>56.5</v>
      </c>
      <c r="AM17" s="206">
        <f t="shared" si="26"/>
        <v>72</v>
      </c>
      <c r="AN17" s="154" t="str">
        <f t="shared" si="17"/>
        <v>B1</v>
      </c>
      <c r="AO17" s="154">
        <v>9.5</v>
      </c>
      <c r="AP17" s="154">
        <v>4</v>
      </c>
      <c r="AQ17" s="154">
        <v>4</v>
      </c>
      <c r="AR17" s="154">
        <v>67.5</v>
      </c>
      <c r="AS17" s="172">
        <f t="shared" si="7"/>
        <v>85</v>
      </c>
      <c r="AT17" s="154" t="str">
        <f t="shared" si="18"/>
        <v>A2</v>
      </c>
      <c r="AU17" s="154">
        <v>8</v>
      </c>
      <c r="AV17" s="175">
        <v>4</v>
      </c>
      <c r="AW17" s="169">
        <v>4</v>
      </c>
      <c r="AX17" s="154">
        <v>67</v>
      </c>
      <c r="AY17" s="206">
        <f t="shared" si="28"/>
        <v>83</v>
      </c>
      <c r="AZ17" s="163" t="str">
        <f t="shared" si="19"/>
        <v>A2</v>
      </c>
      <c r="BA17" s="179">
        <v>10</v>
      </c>
      <c r="BB17" s="209" t="s">
        <v>75</v>
      </c>
      <c r="BC17" s="154">
        <v>6.75</v>
      </c>
      <c r="BD17" s="154">
        <v>4</v>
      </c>
      <c r="BE17" s="154">
        <v>4</v>
      </c>
      <c r="BF17" s="154">
        <v>41.5</v>
      </c>
      <c r="BG17" s="172">
        <f t="shared" si="9"/>
        <v>56.25</v>
      </c>
      <c r="BH17" s="154" t="str">
        <f t="shared" si="20"/>
        <v>C1</v>
      </c>
      <c r="BI17" s="154">
        <v>5.25</v>
      </c>
      <c r="BJ17" s="154">
        <v>3</v>
      </c>
      <c r="BK17" s="154">
        <v>3</v>
      </c>
      <c r="BL17" s="154">
        <v>43.5</v>
      </c>
      <c r="BM17" s="206">
        <f t="shared" si="21"/>
        <v>54.75</v>
      </c>
      <c r="BN17" s="154" t="str">
        <f t="shared" si="22"/>
        <v>C1</v>
      </c>
      <c r="BO17" s="154">
        <v>47</v>
      </c>
      <c r="BP17" s="154">
        <v>47</v>
      </c>
      <c r="BQ17" s="73">
        <v>43</v>
      </c>
      <c r="BR17" s="154">
        <v>32</v>
      </c>
      <c r="BS17" s="73">
        <v>42</v>
      </c>
      <c r="BT17" s="154">
        <v>33</v>
      </c>
      <c r="BU17" s="73">
        <v>16.5</v>
      </c>
      <c r="BV17" s="154">
        <v>16.5</v>
      </c>
      <c r="BW17" s="179">
        <v>10</v>
      </c>
      <c r="BX17" s="209" t="s">
        <v>75</v>
      </c>
      <c r="BY17" s="162">
        <f t="shared" si="0"/>
        <v>308.75</v>
      </c>
      <c r="BZ17" s="162">
        <f t="shared" si="1"/>
        <v>345.75</v>
      </c>
      <c r="CA17" s="162">
        <f t="shared" si="10"/>
        <v>654.5</v>
      </c>
      <c r="CB17" s="206">
        <f t="shared" si="23"/>
        <v>65.45</v>
      </c>
      <c r="CC17" s="172" t="str">
        <f t="shared" si="24"/>
        <v>B2</v>
      </c>
      <c r="CD17" s="172" t="s">
        <v>549</v>
      </c>
      <c r="CE17" s="172">
        <v>177</v>
      </c>
      <c r="CF17" s="214">
        <f t="shared" si="25"/>
        <v>198.24</v>
      </c>
    </row>
    <row r="18" spans="1:84" s="186" customFormat="1" ht="18" customHeight="1" x14ac:dyDescent="0.25">
      <c r="A18" s="179">
        <v>11</v>
      </c>
      <c r="B18" s="180" t="s">
        <v>76</v>
      </c>
      <c r="C18" s="165">
        <v>7.75</v>
      </c>
      <c r="D18" s="154">
        <v>5</v>
      </c>
      <c r="E18" s="154">
        <v>4</v>
      </c>
      <c r="F18" s="165">
        <v>63.5</v>
      </c>
      <c r="G18" s="207">
        <f t="shared" si="2"/>
        <v>80.25</v>
      </c>
      <c r="H18" s="154" t="str">
        <f t="shared" si="11"/>
        <v>B1</v>
      </c>
      <c r="I18" s="164">
        <v>6.75</v>
      </c>
      <c r="J18" s="154">
        <v>5</v>
      </c>
      <c r="K18" s="154">
        <v>5</v>
      </c>
      <c r="L18" s="163">
        <v>56.5</v>
      </c>
      <c r="M18" s="206">
        <f t="shared" si="3"/>
        <v>73.25</v>
      </c>
      <c r="N18" s="154" t="str">
        <f t="shared" si="12"/>
        <v>B1</v>
      </c>
      <c r="O18" s="165">
        <v>7.5</v>
      </c>
      <c r="P18" s="154">
        <v>4</v>
      </c>
      <c r="Q18" s="154">
        <v>4</v>
      </c>
      <c r="R18" s="154">
        <v>59</v>
      </c>
      <c r="S18" s="172">
        <f t="shared" si="4"/>
        <v>74.5</v>
      </c>
      <c r="T18" s="154" t="str">
        <f t="shared" si="13"/>
        <v>B1</v>
      </c>
      <c r="U18" s="164">
        <v>7.25</v>
      </c>
      <c r="V18" s="154">
        <v>5</v>
      </c>
      <c r="W18" s="154">
        <v>4</v>
      </c>
      <c r="X18" s="154">
        <v>63</v>
      </c>
      <c r="Y18" s="206">
        <f t="shared" si="27"/>
        <v>79.25</v>
      </c>
      <c r="Z18" s="154" t="str">
        <f t="shared" si="14"/>
        <v>B1</v>
      </c>
      <c r="AA18" s="179">
        <v>11</v>
      </c>
      <c r="AB18" s="180" t="s">
        <v>76</v>
      </c>
      <c r="AC18" s="154">
        <v>4</v>
      </c>
      <c r="AD18" s="154">
        <v>3.5</v>
      </c>
      <c r="AE18" s="154">
        <v>4</v>
      </c>
      <c r="AF18" s="154">
        <v>47</v>
      </c>
      <c r="AG18" s="172">
        <f t="shared" si="6"/>
        <v>58.5</v>
      </c>
      <c r="AH18" s="154" t="str">
        <f t="shared" si="15"/>
        <v>C1</v>
      </c>
      <c r="AI18" s="164">
        <v>9.5</v>
      </c>
      <c r="AJ18" s="154">
        <v>4</v>
      </c>
      <c r="AK18" s="154">
        <v>3</v>
      </c>
      <c r="AL18" s="154">
        <v>52</v>
      </c>
      <c r="AM18" s="206">
        <f t="shared" si="26"/>
        <v>68.5</v>
      </c>
      <c r="AN18" s="154" t="str">
        <f t="shared" si="17"/>
        <v>B2</v>
      </c>
      <c r="AO18" s="154">
        <v>7</v>
      </c>
      <c r="AP18" s="154">
        <v>4</v>
      </c>
      <c r="AQ18" s="154">
        <v>5</v>
      </c>
      <c r="AR18" s="154">
        <v>55</v>
      </c>
      <c r="AS18" s="172">
        <f t="shared" si="7"/>
        <v>71</v>
      </c>
      <c r="AT18" s="154" t="str">
        <f t="shared" si="18"/>
        <v>B1</v>
      </c>
      <c r="AU18" s="154">
        <v>8.75</v>
      </c>
      <c r="AV18" s="175">
        <v>4</v>
      </c>
      <c r="AW18" s="169">
        <v>4</v>
      </c>
      <c r="AX18" s="154">
        <v>67.5</v>
      </c>
      <c r="AY18" s="206">
        <f t="shared" si="28"/>
        <v>84.25</v>
      </c>
      <c r="AZ18" s="163" t="str">
        <f t="shared" si="19"/>
        <v>A2</v>
      </c>
      <c r="BA18" s="179">
        <v>11</v>
      </c>
      <c r="BB18" s="209" t="s">
        <v>76</v>
      </c>
      <c r="BC18" s="154">
        <v>7.5</v>
      </c>
      <c r="BD18" s="154">
        <v>4</v>
      </c>
      <c r="BE18" s="154">
        <v>4</v>
      </c>
      <c r="BF18" s="154">
        <v>64</v>
      </c>
      <c r="BG18" s="172">
        <f t="shared" si="9"/>
        <v>79.5</v>
      </c>
      <c r="BH18" s="154" t="str">
        <f t="shared" si="20"/>
        <v>B1</v>
      </c>
      <c r="BI18" s="154">
        <v>6.75</v>
      </c>
      <c r="BJ18" s="154">
        <v>4</v>
      </c>
      <c r="BK18" s="154">
        <v>4.5</v>
      </c>
      <c r="BL18" s="154">
        <v>63</v>
      </c>
      <c r="BM18" s="206">
        <f t="shared" si="21"/>
        <v>78.25</v>
      </c>
      <c r="BN18" s="154" t="str">
        <f t="shared" si="22"/>
        <v>B1</v>
      </c>
      <c r="BO18" s="154">
        <v>46</v>
      </c>
      <c r="BP18" s="154">
        <v>40</v>
      </c>
      <c r="BQ18" s="73">
        <v>42</v>
      </c>
      <c r="BR18" s="154">
        <v>42</v>
      </c>
      <c r="BS18" s="73">
        <v>33.5</v>
      </c>
      <c r="BT18" s="154">
        <v>42</v>
      </c>
      <c r="BU18" s="73">
        <v>22</v>
      </c>
      <c r="BV18" s="154">
        <v>24</v>
      </c>
      <c r="BW18" s="179">
        <v>11</v>
      </c>
      <c r="BX18" s="209" t="s">
        <v>76</v>
      </c>
      <c r="BY18" s="162">
        <f t="shared" si="0"/>
        <v>363.75</v>
      </c>
      <c r="BZ18" s="162">
        <f t="shared" si="1"/>
        <v>383.5</v>
      </c>
      <c r="CA18" s="162">
        <f t="shared" si="10"/>
        <v>747.25</v>
      </c>
      <c r="CB18" s="206">
        <f t="shared" si="23"/>
        <v>74.724999999999994</v>
      </c>
      <c r="CC18" s="172" t="str">
        <f t="shared" si="24"/>
        <v>B1</v>
      </c>
      <c r="CD18" s="172" t="s">
        <v>550</v>
      </c>
      <c r="CE18" s="172">
        <v>179</v>
      </c>
      <c r="CF18" s="214">
        <f t="shared" si="25"/>
        <v>200.48000000000002</v>
      </c>
    </row>
    <row r="19" spans="1:84" s="186" customFormat="1" ht="18" customHeight="1" x14ac:dyDescent="0.25">
      <c r="A19" s="179">
        <v>12</v>
      </c>
      <c r="B19" s="180" t="s">
        <v>77</v>
      </c>
      <c r="C19" s="165">
        <v>8.5</v>
      </c>
      <c r="D19" s="154">
        <v>4</v>
      </c>
      <c r="E19" s="154">
        <v>5</v>
      </c>
      <c r="F19" s="165">
        <v>70</v>
      </c>
      <c r="G19" s="207">
        <f t="shared" si="2"/>
        <v>87.5</v>
      </c>
      <c r="H19" s="154" t="str">
        <f t="shared" si="11"/>
        <v>A2</v>
      </c>
      <c r="I19" s="154">
        <v>7.5</v>
      </c>
      <c r="J19" s="154">
        <v>5</v>
      </c>
      <c r="K19" s="154">
        <v>5</v>
      </c>
      <c r="L19" s="163">
        <v>63</v>
      </c>
      <c r="M19" s="206">
        <f t="shared" si="3"/>
        <v>80.5</v>
      </c>
      <c r="N19" s="154" t="str">
        <f t="shared" si="12"/>
        <v>B1</v>
      </c>
      <c r="O19" s="165">
        <v>8.75</v>
      </c>
      <c r="P19" s="154">
        <v>4</v>
      </c>
      <c r="Q19" s="154">
        <v>5</v>
      </c>
      <c r="R19" s="154">
        <v>67</v>
      </c>
      <c r="S19" s="172">
        <f t="shared" si="4"/>
        <v>84.75</v>
      </c>
      <c r="T19" s="154" t="str">
        <f t="shared" si="13"/>
        <v>A2</v>
      </c>
      <c r="U19" s="154">
        <v>8.5</v>
      </c>
      <c r="V19" s="154">
        <v>5</v>
      </c>
      <c r="W19" s="154">
        <v>4</v>
      </c>
      <c r="X19" s="154">
        <v>69.5</v>
      </c>
      <c r="Y19" s="206">
        <f t="shared" si="27"/>
        <v>87</v>
      </c>
      <c r="Z19" s="154" t="str">
        <f t="shared" si="14"/>
        <v>A2</v>
      </c>
      <c r="AA19" s="179">
        <v>12</v>
      </c>
      <c r="AB19" s="180" t="s">
        <v>77</v>
      </c>
      <c r="AC19" s="154">
        <v>7</v>
      </c>
      <c r="AD19" s="154">
        <v>4</v>
      </c>
      <c r="AE19" s="154">
        <v>4.5</v>
      </c>
      <c r="AF19" s="154">
        <v>64</v>
      </c>
      <c r="AG19" s="172">
        <f t="shared" si="6"/>
        <v>79.5</v>
      </c>
      <c r="AH19" s="154" t="str">
        <f t="shared" si="15"/>
        <v>B1</v>
      </c>
      <c r="AI19" s="154">
        <v>8</v>
      </c>
      <c r="AJ19" s="154">
        <v>5</v>
      </c>
      <c r="AK19" s="154">
        <v>4</v>
      </c>
      <c r="AL19" s="154">
        <v>69</v>
      </c>
      <c r="AM19" s="206">
        <f t="shared" si="26"/>
        <v>86</v>
      </c>
      <c r="AN19" s="154" t="str">
        <f t="shared" si="17"/>
        <v>A2</v>
      </c>
      <c r="AO19" s="154">
        <v>9.5</v>
      </c>
      <c r="AP19" s="154">
        <v>5</v>
      </c>
      <c r="AQ19" s="154">
        <v>5</v>
      </c>
      <c r="AR19" s="154">
        <v>72</v>
      </c>
      <c r="AS19" s="172">
        <f t="shared" si="7"/>
        <v>91.5</v>
      </c>
      <c r="AT19" s="154" t="str">
        <f t="shared" si="18"/>
        <v>A1</v>
      </c>
      <c r="AU19" s="154">
        <v>8.25</v>
      </c>
      <c r="AV19" s="175">
        <v>4</v>
      </c>
      <c r="AW19" s="169">
        <v>4</v>
      </c>
      <c r="AX19" s="154">
        <v>75</v>
      </c>
      <c r="AY19" s="206">
        <f t="shared" si="28"/>
        <v>91.25</v>
      </c>
      <c r="AZ19" s="163" t="str">
        <f t="shared" si="19"/>
        <v>A1</v>
      </c>
      <c r="BA19" s="179">
        <v>12</v>
      </c>
      <c r="BB19" s="209" t="s">
        <v>77</v>
      </c>
      <c r="BC19" s="154">
        <v>8.5</v>
      </c>
      <c r="BD19" s="154">
        <v>5</v>
      </c>
      <c r="BE19" s="154">
        <v>5</v>
      </c>
      <c r="BF19" s="154">
        <v>65.5</v>
      </c>
      <c r="BG19" s="172">
        <f t="shared" si="9"/>
        <v>84</v>
      </c>
      <c r="BH19" s="154" t="str">
        <f t="shared" si="20"/>
        <v>A2</v>
      </c>
      <c r="BI19" s="154">
        <v>7</v>
      </c>
      <c r="BJ19" s="154">
        <v>5</v>
      </c>
      <c r="BK19" s="154">
        <v>5</v>
      </c>
      <c r="BL19" s="154">
        <v>69.5</v>
      </c>
      <c r="BM19" s="206">
        <f t="shared" si="21"/>
        <v>86.5</v>
      </c>
      <c r="BN19" s="154" t="str">
        <f t="shared" si="22"/>
        <v>A2</v>
      </c>
      <c r="BO19" s="154">
        <v>49</v>
      </c>
      <c r="BP19" s="154">
        <v>48</v>
      </c>
      <c r="BQ19" s="73">
        <v>50</v>
      </c>
      <c r="BR19" s="154">
        <v>45</v>
      </c>
      <c r="BS19" s="73">
        <v>41.5</v>
      </c>
      <c r="BT19" s="154">
        <v>47</v>
      </c>
      <c r="BU19" s="73">
        <v>45.5</v>
      </c>
      <c r="BV19" s="154">
        <v>41.5</v>
      </c>
      <c r="BW19" s="179">
        <v>12</v>
      </c>
      <c r="BX19" s="209" t="s">
        <v>77</v>
      </c>
      <c r="BY19" s="162">
        <f t="shared" si="0"/>
        <v>427.25</v>
      </c>
      <c r="BZ19" s="162">
        <f t="shared" si="1"/>
        <v>431.25</v>
      </c>
      <c r="CA19" s="162">
        <f t="shared" si="10"/>
        <v>858.5</v>
      </c>
      <c r="CB19" s="206">
        <f t="shared" si="23"/>
        <v>85.85</v>
      </c>
      <c r="CC19" s="172" t="str">
        <f t="shared" si="24"/>
        <v>A2</v>
      </c>
      <c r="CD19" s="172" t="s">
        <v>550</v>
      </c>
      <c r="CE19" s="172">
        <v>148</v>
      </c>
      <c r="CF19" s="214">
        <f t="shared" si="25"/>
        <v>165.76000000000002</v>
      </c>
    </row>
    <row r="20" spans="1:84" s="186" customFormat="1" ht="18" customHeight="1" x14ac:dyDescent="0.25">
      <c r="A20" s="179">
        <v>13</v>
      </c>
      <c r="B20" s="180" t="s">
        <v>78</v>
      </c>
      <c r="C20" s="165">
        <v>4.25</v>
      </c>
      <c r="D20" s="154">
        <v>2</v>
      </c>
      <c r="E20" s="154">
        <v>2</v>
      </c>
      <c r="F20" s="165">
        <v>32</v>
      </c>
      <c r="G20" s="207">
        <f t="shared" si="2"/>
        <v>40.25</v>
      </c>
      <c r="H20" s="154" t="str">
        <f t="shared" si="11"/>
        <v>D</v>
      </c>
      <c r="I20" s="154">
        <v>3.5</v>
      </c>
      <c r="J20" s="154">
        <v>4</v>
      </c>
      <c r="K20" s="154">
        <v>4</v>
      </c>
      <c r="L20" s="163">
        <v>31.5</v>
      </c>
      <c r="M20" s="206">
        <f t="shared" si="3"/>
        <v>43</v>
      </c>
      <c r="N20" s="154" t="str">
        <f t="shared" si="12"/>
        <v>C2</v>
      </c>
      <c r="O20" s="165">
        <v>6</v>
      </c>
      <c r="P20" s="154">
        <v>3</v>
      </c>
      <c r="Q20" s="154">
        <v>3</v>
      </c>
      <c r="R20" s="154">
        <v>38</v>
      </c>
      <c r="S20" s="172">
        <f t="shared" si="4"/>
        <v>50</v>
      </c>
      <c r="T20" s="154" t="str">
        <f t="shared" si="13"/>
        <v>C2</v>
      </c>
      <c r="U20" s="154">
        <v>4.75</v>
      </c>
      <c r="V20" s="154">
        <v>3</v>
      </c>
      <c r="W20" s="154">
        <v>2</v>
      </c>
      <c r="X20" s="154">
        <v>54</v>
      </c>
      <c r="Y20" s="206">
        <f t="shared" si="27"/>
        <v>63.75</v>
      </c>
      <c r="Z20" s="154" t="str">
        <f t="shared" si="14"/>
        <v>B2</v>
      </c>
      <c r="AA20" s="179">
        <v>13</v>
      </c>
      <c r="AB20" s="180" t="s">
        <v>78</v>
      </c>
      <c r="AC20" s="154">
        <v>1</v>
      </c>
      <c r="AD20" s="154">
        <v>3</v>
      </c>
      <c r="AE20" s="154">
        <v>3</v>
      </c>
      <c r="AF20" s="154">
        <v>23.5</v>
      </c>
      <c r="AG20" s="172">
        <f t="shared" si="6"/>
        <v>30.5</v>
      </c>
      <c r="AH20" s="154" t="str">
        <f t="shared" si="15"/>
        <v>E</v>
      </c>
      <c r="AI20" s="154">
        <v>1</v>
      </c>
      <c r="AJ20" s="154">
        <v>3</v>
      </c>
      <c r="AK20" s="154">
        <v>3</v>
      </c>
      <c r="AL20" s="154">
        <v>27</v>
      </c>
      <c r="AM20" s="206">
        <f t="shared" si="26"/>
        <v>34</v>
      </c>
      <c r="AN20" s="154" t="str">
        <f t="shared" si="17"/>
        <v>D</v>
      </c>
      <c r="AO20" s="154">
        <v>2</v>
      </c>
      <c r="AP20" s="154">
        <v>3</v>
      </c>
      <c r="AQ20" s="154">
        <v>3</v>
      </c>
      <c r="AR20" s="154">
        <v>41.5</v>
      </c>
      <c r="AS20" s="172">
        <f t="shared" si="7"/>
        <v>49.5</v>
      </c>
      <c r="AT20" s="154" t="str">
        <f t="shared" si="18"/>
        <v>C2</v>
      </c>
      <c r="AU20" s="154">
        <v>2.5</v>
      </c>
      <c r="AV20" s="175">
        <v>3</v>
      </c>
      <c r="AW20" s="169">
        <v>3</v>
      </c>
      <c r="AX20" s="154">
        <v>37.5</v>
      </c>
      <c r="AY20" s="206">
        <f t="shared" si="28"/>
        <v>46</v>
      </c>
      <c r="AZ20" s="163" t="str">
        <f t="shared" si="19"/>
        <v>C2</v>
      </c>
      <c r="BA20" s="179">
        <v>13</v>
      </c>
      <c r="BB20" s="209" t="s">
        <v>78</v>
      </c>
      <c r="BC20" s="154">
        <v>4.25</v>
      </c>
      <c r="BD20" s="154">
        <v>3</v>
      </c>
      <c r="BE20" s="154">
        <v>3</v>
      </c>
      <c r="BF20" s="154">
        <v>29.5</v>
      </c>
      <c r="BG20" s="172">
        <f t="shared" si="9"/>
        <v>39.75</v>
      </c>
      <c r="BH20" s="154" t="str">
        <f t="shared" si="20"/>
        <v>D</v>
      </c>
      <c r="BI20" s="154">
        <v>2.75</v>
      </c>
      <c r="BJ20" s="154">
        <v>2.5</v>
      </c>
      <c r="BK20" s="154">
        <v>2.5</v>
      </c>
      <c r="BL20" s="154">
        <v>37.5</v>
      </c>
      <c r="BM20" s="206">
        <f t="shared" si="21"/>
        <v>45.25</v>
      </c>
      <c r="BN20" s="154" t="str">
        <f t="shared" si="22"/>
        <v>C2</v>
      </c>
      <c r="BO20" s="154">
        <v>29.5</v>
      </c>
      <c r="BP20" s="154">
        <v>39</v>
      </c>
      <c r="BQ20" s="73">
        <v>21</v>
      </c>
      <c r="BR20" s="154">
        <v>26</v>
      </c>
      <c r="BS20" s="73">
        <v>23</v>
      </c>
      <c r="BT20" s="154">
        <v>29</v>
      </c>
      <c r="BU20" s="73">
        <v>13.5</v>
      </c>
      <c r="BV20" s="154">
        <v>7.5</v>
      </c>
      <c r="BW20" s="179">
        <v>13</v>
      </c>
      <c r="BX20" s="209" t="s">
        <v>78</v>
      </c>
      <c r="BY20" s="162">
        <f t="shared" si="0"/>
        <v>210</v>
      </c>
      <c r="BZ20" s="162">
        <f t="shared" si="1"/>
        <v>232</v>
      </c>
      <c r="CA20" s="162">
        <f t="shared" si="10"/>
        <v>442</v>
      </c>
      <c r="CB20" s="206">
        <f t="shared" si="23"/>
        <v>44.2</v>
      </c>
      <c r="CC20" s="172" t="str">
        <f t="shared" si="24"/>
        <v>C2</v>
      </c>
      <c r="CD20" s="172" t="s">
        <v>549</v>
      </c>
      <c r="CE20" s="172">
        <v>124</v>
      </c>
      <c r="CF20" s="214">
        <f t="shared" si="25"/>
        <v>138.88000000000002</v>
      </c>
    </row>
    <row r="21" spans="1:84" s="186" customFormat="1" ht="18" customHeight="1" x14ac:dyDescent="0.25">
      <c r="A21" s="179">
        <v>14</v>
      </c>
      <c r="B21" s="180" t="s">
        <v>480</v>
      </c>
      <c r="C21" s="165">
        <v>4</v>
      </c>
      <c r="D21" s="154">
        <v>3</v>
      </c>
      <c r="E21" s="154">
        <v>4</v>
      </c>
      <c r="F21" s="165">
        <v>36.5</v>
      </c>
      <c r="G21" s="207">
        <f t="shared" si="2"/>
        <v>47.5</v>
      </c>
      <c r="H21" s="154" t="str">
        <f t="shared" si="11"/>
        <v>C2</v>
      </c>
      <c r="I21" s="154">
        <v>2.5</v>
      </c>
      <c r="J21" s="154">
        <v>3</v>
      </c>
      <c r="K21" s="154">
        <v>5</v>
      </c>
      <c r="L21" s="163">
        <v>35.5</v>
      </c>
      <c r="M21" s="206">
        <f t="shared" si="3"/>
        <v>46</v>
      </c>
      <c r="N21" s="154" t="str">
        <f t="shared" si="12"/>
        <v>C2</v>
      </c>
      <c r="O21" s="165">
        <v>8</v>
      </c>
      <c r="P21" s="154">
        <v>4</v>
      </c>
      <c r="Q21" s="154">
        <v>3</v>
      </c>
      <c r="R21" s="154" t="s">
        <v>415</v>
      </c>
      <c r="S21" s="172">
        <f t="shared" si="4"/>
        <v>15</v>
      </c>
      <c r="T21" s="154" t="str">
        <f t="shared" si="13"/>
        <v>E</v>
      </c>
      <c r="U21" s="154">
        <v>7.5</v>
      </c>
      <c r="V21" s="154">
        <v>3</v>
      </c>
      <c r="W21" s="154">
        <v>3</v>
      </c>
      <c r="X21" s="154">
        <v>59</v>
      </c>
      <c r="Y21" s="206">
        <f t="shared" si="27"/>
        <v>72.5</v>
      </c>
      <c r="Z21" s="154" t="str">
        <f t="shared" si="14"/>
        <v>B1</v>
      </c>
      <c r="AA21" s="179">
        <v>14</v>
      </c>
      <c r="AB21" s="180" t="s">
        <v>480</v>
      </c>
      <c r="AC21" s="154">
        <v>3.5</v>
      </c>
      <c r="AD21" s="154">
        <v>2.5</v>
      </c>
      <c r="AE21" s="154">
        <v>3</v>
      </c>
      <c r="AF21" s="154" t="s">
        <v>415</v>
      </c>
      <c r="AG21" s="172">
        <f t="shared" si="6"/>
        <v>9</v>
      </c>
      <c r="AH21" s="154" t="str">
        <f t="shared" si="15"/>
        <v>E</v>
      </c>
      <c r="AI21" s="154">
        <v>3.5</v>
      </c>
      <c r="AJ21" s="154">
        <v>3</v>
      </c>
      <c r="AK21" s="154">
        <v>3</v>
      </c>
      <c r="AL21" s="154">
        <v>21</v>
      </c>
      <c r="AM21" s="206">
        <f t="shared" si="26"/>
        <v>30.5</v>
      </c>
      <c r="AN21" s="154" t="str">
        <f t="shared" si="17"/>
        <v>E</v>
      </c>
      <c r="AO21" s="154">
        <v>6</v>
      </c>
      <c r="AP21" s="154">
        <v>3.5</v>
      </c>
      <c r="AQ21" s="154">
        <v>4</v>
      </c>
      <c r="AR21" s="154">
        <v>32.5</v>
      </c>
      <c r="AS21" s="172">
        <f t="shared" si="7"/>
        <v>46</v>
      </c>
      <c r="AT21" s="154" t="str">
        <f t="shared" si="18"/>
        <v>C2</v>
      </c>
      <c r="AU21" s="154">
        <v>3.75</v>
      </c>
      <c r="AV21" s="175">
        <v>3</v>
      </c>
      <c r="AW21" s="169">
        <v>3</v>
      </c>
      <c r="AX21" s="154">
        <v>49</v>
      </c>
      <c r="AY21" s="206">
        <f t="shared" si="28"/>
        <v>58.75</v>
      </c>
      <c r="AZ21" s="163" t="str">
        <f t="shared" si="19"/>
        <v>C1</v>
      </c>
      <c r="BA21" s="179">
        <v>14</v>
      </c>
      <c r="BB21" s="180" t="s">
        <v>480</v>
      </c>
      <c r="BC21" s="154">
        <v>6</v>
      </c>
      <c r="BD21" s="154">
        <v>3</v>
      </c>
      <c r="BE21" s="154">
        <v>3</v>
      </c>
      <c r="BF21" s="154">
        <v>18.5</v>
      </c>
      <c r="BG21" s="172">
        <f t="shared" si="9"/>
        <v>30.5</v>
      </c>
      <c r="BH21" s="154" t="str">
        <f t="shared" si="20"/>
        <v>E</v>
      </c>
      <c r="BI21" s="154">
        <v>4</v>
      </c>
      <c r="BJ21" s="154">
        <v>2.5</v>
      </c>
      <c r="BK21" s="154">
        <v>3</v>
      </c>
      <c r="BL21" s="154">
        <v>45</v>
      </c>
      <c r="BM21" s="206">
        <f t="shared" si="21"/>
        <v>54.5</v>
      </c>
      <c r="BN21" s="154" t="str">
        <f t="shared" si="22"/>
        <v>C1</v>
      </c>
      <c r="BO21" s="154">
        <v>39</v>
      </c>
      <c r="BP21" s="154">
        <v>35</v>
      </c>
      <c r="BQ21" s="73" t="s">
        <v>415</v>
      </c>
      <c r="BR21" s="154" t="s">
        <v>372</v>
      </c>
      <c r="BS21" s="73">
        <v>46.5</v>
      </c>
      <c r="BT21" s="154">
        <v>44</v>
      </c>
      <c r="BU21" s="73">
        <v>16.5</v>
      </c>
      <c r="BV21" s="154" t="s">
        <v>372</v>
      </c>
      <c r="BW21" s="179">
        <v>14</v>
      </c>
      <c r="BX21" s="180" t="s">
        <v>480</v>
      </c>
      <c r="BY21" s="162">
        <f t="shared" si="0"/>
        <v>148</v>
      </c>
      <c r="BZ21" s="162">
        <f t="shared" si="1"/>
        <v>262.25</v>
      </c>
      <c r="CA21" s="162">
        <f t="shared" si="10"/>
        <v>410.25</v>
      </c>
      <c r="CB21" s="206">
        <f t="shared" si="23"/>
        <v>41.024999999999999</v>
      </c>
      <c r="CC21" s="172" t="str">
        <f t="shared" si="24"/>
        <v>C2</v>
      </c>
      <c r="CD21" s="172" t="s">
        <v>550</v>
      </c>
      <c r="CE21" s="172">
        <v>139</v>
      </c>
      <c r="CF21" s="214">
        <f t="shared" si="25"/>
        <v>155.68</v>
      </c>
    </row>
    <row r="22" spans="1:84" s="186" customFormat="1" ht="18" customHeight="1" x14ac:dyDescent="0.25">
      <c r="A22" s="179">
        <v>15</v>
      </c>
      <c r="B22" s="180" t="s">
        <v>80</v>
      </c>
      <c r="C22" s="165">
        <v>5.25</v>
      </c>
      <c r="D22" s="154">
        <v>4</v>
      </c>
      <c r="E22" s="154">
        <v>4</v>
      </c>
      <c r="F22" s="165">
        <v>57</v>
      </c>
      <c r="G22" s="207">
        <f t="shared" si="2"/>
        <v>70.25</v>
      </c>
      <c r="H22" s="154" t="str">
        <f t="shared" si="11"/>
        <v>B2</v>
      </c>
      <c r="I22" s="154">
        <v>7.75</v>
      </c>
      <c r="J22" s="154">
        <v>4</v>
      </c>
      <c r="K22" s="154">
        <v>5</v>
      </c>
      <c r="L22" s="163">
        <v>61</v>
      </c>
      <c r="M22" s="206">
        <f t="shared" si="3"/>
        <v>77.75</v>
      </c>
      <c r="N22" s="154" t="str">
        <f t="shared" si="12"/>
        <v>B1</v>
      </c>
      <c r="O22" s="165">
        <v>8</v>
      </c>
      <c r="P22" s="154">
        <v>4.5</v>
      </c>
      <c r="Q22" s="154">
        <v>3</v>
      </c>
      <c r="R22" s="154">
        <v>44</v>
      </c>
      <c r="S22" s="172">
        <f t="shared" si="4"/>
        <v>59.5</v>
      </c>
      <c r="T22" s="154" t="str">
        <f t="shared" si="13"/>
        <v>C1</v>
      </c>
      <c r="U22" s="154">
        <v>7.5</v>
      </c>
      <c r="V22" s="154">
        <v>5</v>
      </c>
      <c r="W22" s="154">
        <v>4</v>
      </c>
      <c r="X22" s="164">
        <v>64</v>
      </c>
      <c r="Y22" s="206">
        <f t="shared" si="27"/>
        <v>80.5</v>
      </c>
      <c r="Z22" s="154" t="str">
        <f t="shared" si="14"/>
        <v>B1</v>
      </c>
      <c r="AA22" s="179">
        <v>15</v>
      </c>
      <c r="AB22" s="180" t="s">
        <v>80</v>
      </c>
      <c r="AC22" s="154">
        <v>10</v>
      </c>
      <c r="AD22" s="154">
        <v>4</v>
      </c>
      <c r="AE22" s="154">
        <v>4</v>
      </c>
      <c r="AF22" s="154">
        <v>54.5</v>
      </c>
      <c r="AG22" s="172">
        <f t="shared" si="6"/>
        <v>72.5</v>
      </c>
      <c r="AH22" s="154" t="str">
        <f t="shared" si="15"/>
        <v>B1</v>
      </c>
      <c r="AI22" s="154">
        <v>9</v>
      </c>
      <c r="AJ22" s="154">
        <v>4</v>
      </c>
      <c r="AK22" s="154">
        <v>4</v>
      </c>
      <c r="AL22" s="164">
        <v>57</v>
      </c>
      <c r="AM22" s="206">
        <f t="shared" si="26"/>
        <v>74</v>
      </c>
      <c r="AN22" s="154" t="str">
        <f t="shared" si="17"/>
        <v>B1</v>
      </c>
      <c r="AO22" s="154">
        <v>8.75</v>
      </c>
      <c r="AP22" s="154">
        <v>4</v>
      </c>
      <c r="AQ22" s="154">
        <v>3</v>
      </c>
      <c r="AR22" s="154">
        <v>55.5</v>
      </c>
      <c r="AS22" s="172">
        <f t="shared" si="7"/>
        <v>71.25</v>
      </c>
      <c r="AT22" s="154" t="str">
        <f t="shared" si="18"/>
        <v>B1</v>
      </c>
      <c r="AU22" s="154">
        <v>9.25</v>
      </c>
      <c r="AV22" s="175">
        <v>4</v>
      </c>
      <c r="AW22" s="169">
        <v>4</v>
      </c>
      <c r="AX22" s="164">
        <v>58</v>
      </c>
      <c r="AY22" s="206">
        <f t="shared" si="28"/>
        <v>75.25</v>
      </c>
      <c r="AZ22" s="163" t="str">
        <f t="shared" si="19"/>
        <v>B1</v>
      </c>
      <c r="BA22" s="179">
        <v>15</v>
      </c>
      <c r="BB22" s="209" t="s">
        <v>80</v>
      </c>
      <c r="BC22" s="154">
        <v>8.25</v>
      </c>
      <c r="BD22" s="154">
        <v>3</v>
      </c>
      <c r="BE22" s="154">
        <v>3</v>
      </c>
      <c r="BF22" s="154">
        <v>49.5</v>
      </c>
      <c r="BG22" s="172">
        <f t="shared" si="9"/>
        <v>63.75</v>
      </c>
      <c r="BH22" s="154" t="str">
        <f t="shared" si="20"/>
        <v>B2</v>
      </c>
      <c r="BI22" s="154">
        <v>5.5</v>
      </c>
      <c r="BJ22" s="154">
        <v>3</v>
      </c>
      <c r="BK22" s="154">
        <v>3</v>
      </c>
      <c r="BL22" s="164">
        <v>59.5</v>
      </c>
      <c r="BM22" s="206">
        <f t="shared" si="21"/>
        <v>71</v>
      </c>
      <c r="BN22" s="154" t="str">
        <f t="shared" si="22"/>
        <v>B1</v>
      </c>
      <c r="BO22" s="154">
        <v>39</v>
      </c>
      <c r="BP22" s="164">
        <v>50</v>
      </c>
      <c r="BQ22" s="73">
        <v>50</v>
      </c>
      <c r="BR22" s="154">
        <v>37</v>
      </c>
      <c r="BS22" s="73">
        <v>38.5</v>
      </c>
      <c r="BT22" s="154">
        <v>41.5</v>
      </c>
      <c r="BU22" s="173">
        <v>2</v>
      </c>
      <c r="BV22" s="173">
        <v>1</v>
      </c>
      <c r="BW22" s="179">
        <v>15</v>
      </c>
      <c r="BX22" s="209" t="s">
        <v>80</v>
      </c>
      <c r="BY22" s="162">
        <f t="shared" si="0"/>
        <v>337.25</v>
      </c>
      <c r="BZ22" s="162">
        <f t="shared" si="1"/>
        <v>378.5</v>
      </c>
      <c r="CA22" s="162">
        <f t="shared" si="10"/>
        <v>715.75</v>
      </c>
      <c r="CB22" s="206">
        <f t="shared" si="23"/>
        <v>71.575000000000003</v>
      </c>
      <c r="CC22" s="172" t="str">
        <f t="shared" si="24"/>
        <v>B1</v>
      </c>
      <c r="CD22" s="172" t="s">
        <v>549</v>
      </c>
      <c r="CE22" s="172">
        <v>156</v>
      </c>
      <c r="CF22" s="214">
        <f t="shared" si="25"/>
        <v>174.72000000000003</v>
      </c>
    </row>
    <row r="23" spans="1:84" s="186" customFormat="1" ht="18" customHeight="1" x14ac:dyDescent="0.25">
      <c r="A23" s="179">
        <v>16</v>
      </c>
      <c r="B23" s="180" t="s">
        <v>81</v>
      </c>
      <c r="C23" s="165">
        <v>4.25</v>
      </c>
      <c r="D23" s="154">
        <v>3</v>
      </c>
      <c r="E23" s="154">
        <v>2</v>
      </c>
      <c r="F23" s="165">
        <v>53.5</v>
      </c>
      <c r="G23" s="207">
        <f t="shared" si="2"/>
        <v>62.75</v>
      </c>
      <c r="H23" s="154" t="str">
        <f t="shared" si="11"/>
        <v>B2</v>
      </c>
      <c r="I23" s="154">
        <v>5.25</v>
      </c>
      <c r="J23" s="154">
        <v>5</v>
      </c>
      <c r="K23" s="154">
        <v>3</v>
      </c>
      <c r="L23" s="163">
        <v>42.5</v>
      </c>
      <c r="M23" s="206">
        <f t="shared" si="3"/>
        <v>55.75</v>
      </c>
      <c r="N23" s="154" t="str">
        <f t="shared" si="12"/>
        <v>C1</v>
      </c>
      <c r="O23" s="165">
        <v>5</v>
      </c>
      <c r="P23" s="154">
        <v>4</v>
      </c>
      <c r="Q23" s="154">
        <v>4.5</v>
      </c>
      <c r="R23" s="154">
        <v>36</v>
      </c>
      <c r="S23" s="172">
        <f t="shared" si="4"/>
        <v>49.5</v>
      </c>
      <c r="T23" s="154" t="str">
        <f t="shared" si="13"/>
        <v>C2</v>
      </c>
      <c r="U23" s="154">
        <v>6</v>
      </c>
      <c r="V23" s="154">
        <v>3</v>
      </c>
      <c r="W23" s="154">
        <v>3</v>
      </c>
      <c r="X23" s="164">
        <v>46</v>
      </c>
      <c r="Y23" s="206">
        <f t="shared" si="27"/>
        <v>58</v>
      </c>
      <c r="Z23" s="154" t="str">
        <f t="shared" si="14"/>
        <v>C1</v>
      </c>
      <c r="AA23" s="179">
        <v>16</v>
      </c>
      <c r="AB23" s="180" t="s">
        <v>81</v>
      </c>
      <c r="AC23" s="154">
        <v>2.25</v>
      </c>
      <c r="AD23" s="154">
        <v>3</v>
      </c>
      <c r="AE23" s="154">
        <v>3.5</v>
      </c>
      <c r="AF23" s="154">
        <v>35</v>
      </c>
      <c r="AG23" s="172">
        <f t="shared" si="6"/>
        <v>43.75</v>
      </c>
      <c r="AH23" s="154" t="str">
        <f t="shared" si="15"/>
        <v>C2</v>
      </c>
      <c r="AI23" s="154">
        <v>5.75</v>
      </c>
      <c r="AJ23" s="154">
        <v>3</v>
      </c>
      <c r="AK23" s="154">
        <v>3</v>
      </c>
      <c r="AL23" s="164">
        <v>35</v>
      </c>
      <c r="AM23" s="206">
        <f t="shared" si="26"/>
        <v>46.75</v>
      </c>
      <c r="AN23" s="154" t="str">
        <f t="shared" si="17"/>
        <v>C2</v>
      </c>
      <c r="AO23" s="154">
        <v>3.75</v>
      </c>
      <c r="AP23" s="154">
        <v>3</v>
      </c>
      <c r="AQ23" s="154">
        <v>5</v>
      </c>
      <c r="AR23" s="154">
        <v>36.5</v>
      </c>
      <c r="AS23" s="172">
        <f t="shared" si="7"/>
        <v>48.25</v>
      </c>
      <c r="AT23" s="154" t="str">
        <f t="shared" si="18"/>
        <v>C2</v>
      </c>
      <c r="AU23" s="154">
        <v>2.75</v>
      </c>
      <c r="AV23" s="175">
        <v>3.5</v>
      </c>
      <c r="AW23" s="169">
        <v>3.5</v>
      </c>
      <c r="AX23" s="164">
        <v>34</v>
      </c>
      <c r="AY23" s="206">
        <f t="shared" si="28"/>
        <v>43.75</v>
      </c>
      <c r="AZ23" s="163" t="str">
        <f t="shared" si="19"/>
        <v>C2</v>
      </c>
      <c r="BA23" s="179">
        <v>16</v>
      </c>
      <c r="BB23" s="209" t="s">
        <v>81</v>
      </c>
      <c r="BC23" s="154">
        <v>5.25</v>
      </c>
      <c r="BD23" s="154">
        <v>3</v>
      </c>
      <c r="BE23" s="154">
        <v>3</v>
      </c>
      <c r="BF23" s="154">
        <v>42.5</v>
      </c>
      <c r="BG23" s="172">
        <f t="shared" si="9"/>
        <v>53.75</v>
      </c>
      <c r="BH23" s="154" t="str">
        <f t="shared" si="20"/>
        <v>C1</v>
      </c>
      <c r="BI23" s="154">
        <v>4.75</v>
      </c>
      <c r="BJ23" s="154">
        <v>2.5</v>
      </c>
      <c r="BK23" s="154">
        <v>2.5</v>
      </c>
      <c r="BL23" s="164">
        <v>38.5</v>
      </c>
      <c r="BM23" s="206">
        <f t="shared" si="21"/>
        <v>48.25</v>
      </c>
      <c r="BN23" s="154" t="str">
        <f t="shared" si="22"/>
        <v>C2</v>
      </c>
      <c r="BO23" s="154">
        <v>30</v>
      </c>
      <c r="BP23" s="164">
        <v>38</v>
      </c>
      <c r="BQ23" s="73">
        <v>25</v>
      </c>
      <c r="BR23" s="154">
        <v>28</v>
      </c>
      <c r="BS23" s="73">
        <v>34.5</v>
      </c>
      <c r="BT23" s="154">
        <v>34</v>
      </c>
      <c r="BU23" s="73">
        <v>15.5</v>
      </c>
      <c r="BV23" s="154">
        <v>8</v>
      </c>
      <c r="BW23" s="179">
        <v>16</v>
      </c>
      <c r="BX23" s="209" t="s">
        <v>81</v>
      </c>
      <c r="BY23" s="162">
        <f t="shared" si="0"/>
        <v>258</v>
      </c>
      <c r="BZ23" s="162">
        <f t="shared" si="1"/>
        <v>252.5</v>
      </c>
      <c r="CA23" s="162">
        <f t="shared" si="10"/>
        <v>510.5</v>
      </c>
      <c r="CB23" s="206">
        <f t="shared" si="23"/>
        <v>51.05</v>
      </c>
      <c r="CC23" s="172" t="str">
        <f t="shared" si="24"/>
        <v>C1</v>
      </c>
      <c r="CD23" s="172" t="s">
        <v>550</v>
      </c>
      <c r="CE23" s="172">
        <v>161</v>
      </c>
      <c r="CF23" s="214">
        <f t="shared" si="25"/>
        <v>180.32000000000002</v>
      </c>
    </row>
    <row r="24" spans="1:84" s="186" customFormat="1" ht="18" customHeight="1" x14ac:dyDescent="0.25">
      <c r="A24" s="179">
        <v>17</v>
      </c>
      <c r="B24" s="180" t="s">
        <v>82</v>
      </c>
      <c r="C24" s="165">
        <v>3.5</v>
      </c>
      <c r="D24" s="154">
        <v>2</v>
      </c>
      <c r="E24" s="154">
        <v>3</v>
      </c>
      <c r="F24" s="165">
        <v>36.5</v>
      </c>
      <c r="G24" s="207">
        <f t="shared" si="2"/>
        <v>45</v>
      </c>
      <c r="H24" s="154" t="str">
        <f t="shared" si="11"/>
        <v>C2</v>
      </c>
      <c r="I24" s="154">
        <v>3</v>
      </c>
      <c r="J24" s="154">
        <v>3</v>
      </c>
      <c r="K24" s="154">
        <v>3</v>
      </c>
      <c r="L24" s="163">
        <v>37</v>
      </c>
      <c r="M24" s="206">
        <f t="shared" si="3"/>
        <v>46</v>
      </c>
      <c r="N24" s="154" t="str">
        <f t="shared" si="12"/>
        <v>C2</v>
      </c>
      <c r="O24" s="165">
        <v>6.25</v>
      </c>
      <c r="P24" s="154">
        <v>4</v>
      </c>
      <c r="Q24" s="154">
        <v>2</v>
      </c>
      <c r="R24" s="154">
        <v>37.5</v>
      </c>
      <c r="S24" s="172">
        <f t="shared" si="4"/>
        <v>49.75</v>
      </c>
      <c r="T24" s="154" t="str">
        <f t="shared" si="13"/>
        <v>C2</v>
      </c>
      <c r="U24" s="154">
        <v>5.75</v>
      </c>
      <c r="V24" s="154">
        <v>4</v>
      </c>
      <c r="W24" s="154">
        <v>5</v>
      </c>
      <c r="X24" s="164">
        <v>48</v>
      </c>
      <c r="Y24" s="206">
        <f t="shared" si="27"/>
        <v>62.75</v>
      </c>
      <c r="Z24" s="154" t="str">
        <f t="shared" si="14"/>
        <v>B2</v>
      </c>
      <c r="AA24" s="179">
        <v>17</v>
      </c>
      <c r="AB24" s="180" t="s">
        <v>82</v>
      </c>
      <c r="AC24" s="154">
        <v>3.5</v>
      </c>
      <c r="AD24" s="154">
        <v>2.5</v>
      </c>
      <c r="AE24" s="154">
        <v>2.5</v>
      </c>
      <c r="AF24" s="154">
        <v>19</v>
      </c>
      <c r="AG24" s="172">
        <f t="shared" si="6"/>
        <v>27.5</v>
      </c>
      <c r="AH24" s="154" t="str">
        <f t="shared" si="15"/>
        <v>E</v>
      </c>
      <c r="AI24" s="154">
        <v>3.5</v>
      </c>
      <c r="AJ24" s="154">
        <v>3</v>
      </c>
      <c r="AK24" s="154">
        <v>3</v>
      </c>
      <c r="AL24" s="164">
        <v>27</v>
      </c>
      <c r="AM24" s="206">
        <f t="shared" si="26"/>
        <v>36.5</v>
      </c>
      <c r="AN24" s="154" t="str">
        <f t="shared" si="17"/>
        <v>D</v>
      </c>
      <c r="AO24" s="154">
        <v>8.75</v>
      </c>
      <c r="AP24" s="154">
        <v>3</v>
      </c>
      <c r="AQ24" s="154">
        <v>3</v>
      </c>
      <c r="AR24" s="154">
        <v>40</v>
      </c>
      <c r="AS24" s="172">
        <f t="shared" si="7"/>
        <v>54.75</v>
      </c>
      <c r="AT24" s="154" t="str">
        <f t="shared" si="18"/>
        <v>C1</v>
      </c>
      <c r="AU24" s="154">
        <v>6.75</v>
      </c>
      <c r="AV24" s="175">
        <v>3.5</v>
      </c>
      <c r="AW24" s="169">
        <v>3.5</v>
      </c>
      <c r="AX24" s="164">
        <v>47</v>
      </c>
      <c r="AY24" s="206">
        <f t="shared" si="28"/>
        <v>60.75</v>
      </c>
      <c r="AZ24" s="163" t="str">
        <f t="shared" si="19"/>
        <v>C1</v>
      </c>
      <c r="BA24" s="179">
        <v>17</v>
      </c>
      <c r="BB24" s="209" t="s">
        <v>82</v>
      </c>
      <c r="BC24" s="154">
        <v>5.75</v>
      </c>
      <c r="BD24" s="154">
        <v>3</v>
      </c>
      <c r="BE24" s="154">
        <v>3</v>
      </c>
      <c r="BF24" s="154">
        <v>23.5</v>
      </c>
      <c r="BG24" s="172">
        <f t="shared" si="9"/>
        <v>35.25</v>
      </c>
      <c r="BH24" s="154" t="str">
        <f t="shared" si="20"/>
        <v>D</v>
      </c>
      <c r="BI24" s="154">
        <v>4.75</v>
      </c>
      <c r="BJ24" s="154">
        <v>2</v>
      </c>
      <c r="BK24" s="154">
        <v>2</v>
      </c>
      <c r="BL24" s="164">
        <v>21.5</v>
      </c>
      <c r="BM24" s="206">
        <f t="shared" si="21"/>
        <v>30.25</v>
      </c>
      <c r="BN24" s="154" t="str">
        <f t="shared" si="22"/>
        <v>E</v>
      </c>
      <c r="BO24" s="154">
        <v>33</v>
      </c>
      <c r="BP24" s="164">
        <v>28.5</v>
      </c>
      <c r="BQ24" s="73">
        <v>12</v>
      </c>
      <c r="BR24" s="154">
        <v>24</v>
      </c>
      <c r="BS24" s="73">
        <v>23</v>
      </c>
      <c r="BT24" s="154">
        <v>21</v>
      </c>
      <c r="BU24" s="73">
        <v>5</v>
      </c>
      <c r="BV24" s="154">
        <v>6.5</v>
      </c>
      <c r="BW24" s="179">
        <v>17</v>
      </c>
      <c r="BX24" s="209" t="s">
        <v>82</v>
      </c>
      <c r="BY24" s="162">
        <f t="shared" si="0"/>
        <v>212.25</v>
      </c>
      <c r="BZ24" s="162">
        <f t="shared" si="1"/>
        <v>236.25</v>
      </c>
      <c r="CA24" s="162">
        <f t="shared" si="10"/>
        <v>448.5</v>
      </c>
      <c r="CB24" s="206">
        <f t="shared" si="23"/>
        <v>44.85</v>
      </c>
      <c r="CC24" s="172" t="str">
        <f t="shared" si="24"/>
        <v>C2</v>
      </c>
      <c r="CD24" s="172" t="s">
        <v>549</v>
      </c>
      <c r="CE24" s="172">
        <v>109</v>
      </c>
      <c r="CF24" s="214">
        <f t="shared" si="25"/>
        <v>122.08000000000001</v>
      </c>
    </row>
    <row r="25" spans="1:84" s="186" customFormat="1" ht="21.75" customHeight="1" x14ac:dyDescent="0.25">
      <c r="A25" s="179">
        <v>18</v>
      </c>
      <c r="B25" s="180" t="s">
        <v>83</v>
      </c>
      <c r="C25" s="165">
        <v>6.75</v>
      </c>
      <c r="D25" s="154">
        <v>4</v>
      </c>
      <c r="E25" s="154">
        <v>3</v>
      </c>
      <c r="F25" s="165">
        <v>63</v>
      </c>
      <c r="G25" s="207">
        <f t="shared" si="2"/>
        <v>76.75</v>
      </c>
      <c r="H25" s="154" t="str">
        <f t="shared" si="11"/>
        <v>B1</v>
      </c>
      <c r="I25" s="166">
        <v>5.75</v>
      </c>
      <c r="J25" s="154">
        <v>4</v>
      </c>
      <c r="K25" s="154">
        <v>4</v>
      </c>
      <c r="L25" s="163">
        <v>39.5</v>
      </c>
      <c r="M25" s="206">
        <f t="shared" si="3"/>
        <v>53.25</v>
      </c>
      <c r="N25" s="154" t="str">
        <f t="shared" si="12"/>
        <v>C1</v>
      </c>
      <c r="O25" s="165">
        <v>6.5</v>
      </c>
      <c r="P25" s="154">
        <v>3</v>
      </c>
      <c r="Q25" s="154">
        <v>3</v>
      </c>
      <c r="R25" s="154">
        <v>49</v>
      </c>
      <c r="S25" s="172">
        <f t="shared" si="4"/>
        <v>61.5</v>
      </c>
      <c r="T25" s="154" t="str">
        <f t="shared" si="13"/>
        <v>B2</v>
      </c>
      <c r="U25" s="166">
        <v>7.75</v>
      </c>
      <c r="V25" s="154">
        <v>4</v>
      </c>
      <c r="W25" s="154">
        <v>4</v>
      </c>
      <c r="X25" s="164">
        <v>63.5</v>
      </c>
      <c r="Y25" s="206">
        <f t="shared" si="27"/>
        <v>79.25</v>
      </c>
      <c r="Z25" s="154" t="str">
        <f t="shared" si="14"/>
        <v>B1</v>
      </c>
      <c r="AA25" s="179">
        <v>18</v>
      </c>
      <c r="AB25" s="180" t="s">
        <v>83</v>
      </c>
      <c r="AC25" s="154">
        <v>6.5</v>
      </c>
      <c r="AD25" s="154">
        <v>3</v>
      </c>
      <c r="AE25" s="154">
        <v>3.5</v>
      </c>
      <c r="AF25" s="154">
        <v>49.5</v>
      </c>
      <c r="AG25" s="172">
        <f t="shared" si="6"/>
        <v>62.5</v>
      </c>
      <c r="AH25" s="154" t="str">
        <f t="shared" si="15"/>
        <v>B2</v>
      </c>
      <c r="AI25" s="166">
        <v>7.25</v>
      </c>
      <c r="AJ25" s="154">
        <v>4</v>
      </c>
      <c r="AK25" s="154">
        <v>4</v>
      </c>
      <c r="AL25" s="164">
        <v>55</v>
      </c>
      <c r="AM25" s="206">
        <f t="shared" si="26"/>
        <v>70.25</v>
      </c>
      <c r="AN25" s="154" t="str">
        <f t="shared" si="17"/>
        <v>B2</v>
      </c>
      <c r="AO25" s="154">
        <v>8.25</v>
      </c>
      <c r="AP25" s="154">
        <v>4</v>
      </c>
      <c r="AQ25" s="154">
        <v>4</v>
      </c>
      <c r="AR25" s="154">
        <v>58.5</v>
      </c>
      <c r="AS25" s="172">
        <f t="shared" si="7"/>
        <v>74.75</v>
      </c>
      <c r="AT25" s="154" t="str">
        <f t="shared" si="18"/>
        <v>B1</v>
      </c>
      <c r="AU25" s="154">
        <v>7</v>
      </c>
      <c r="AV25" s="175">
        <v>4</v>
      </c>
      <c r="AW25" s="169">
        <v>4</v>
      </c>
      <c r="AX25" s="164">
        <v>68.5</v>
      </c>
      <c r="AY25" s="206">
        <f t="shared" si="28"/>
        <v>83.5</v>
      </c>
      <c r="AZ25" s="163" t="str">
        <f t="shared" si="19"/>
        <v>A2</v>
      </c>
      <c r="BA25" s="179">
        <v>18</v>
      </c>
      <c r="BB25" s="209" t="s">
        <v>83</v>
      </c>
      <c r="BC25" s="154">
        <v>7</v>
      </c>
      <c r="BD25" s="154">
        <v>4</v>
      </c>
      <c r="BE25" s="154">
        <v>4</v>
      </c>
      <c r="BF25" s="154">
        <v>58.5</v>
      </c>
      <c r="BG25" s="172">
        <f t="shared" si="9"/>
        <v>73.5</v>
      </c>
      <c r="BH25" s="154" t="str">
        <f t="shared" si="20"/>
        <v>B1</v>
      </c>
      <c r="BI25" s="154">
        <v>8.25</v>
      </c>
      <c r="BJ25" s="154">
        <v>3.5</v>
      </c>
      <c r="BK25" s="154">
        <v>3.5</v>
      </c>
      <c r="BL25" s="164">
        <v>52</v>
      </c>
      <c r="BM25" s="206">
        <f t="shared" si="21"/>
        <v>67.25</v>
      </c>
      <c r="BN25" s="154" t="str">
        <f t="shared" si="22"/>
        <v>B2</v>
      </c>
      <c r="BO25" s="154">
        <v>34</v>
      </c>
      <c r="BP25" s="164">
        <v>34.5</v>
      </c>
      <c r="BQ25" s="73">
        <v>45</v>
      </c>
      <c r="BR25" s="154">
        <v>29</v>
      </c>
      <c r="BS25" s="73">
        <v>45</v>
      </c>
      <c r="BT25" s="154">
        <v>27</v>
      </c>
      <c r="BU25" s="73">
        <v>18.5</v>
      </c>
      <c r="BV25" s="154">
        <v>10</v>
      </c>
      <c r="BW25" s="179">
        <v>18</v>
      </c>
      <c r="BX25" s="209" t="s">
        <v>83</v>
      </c>
      <c r="BY25" s="162">
        <f t="shared" si="0"/>
        <v>349</v>
      </c>
      <c r="BZ25" s="162">
        <f t="shared" si="1"/>
        <v>353.5</v>
      </c>
      <c r="CA25" s="162">
        <f t="shared" si="10"/>
        <v>702.5</v>
      </c>
      <c r="CB25" s="206">
        <f t="shared" si="23"/>
        <v>70.25</v>
      </c>
      <c r="CC25" s="172" t="str">
        <f t="shared" si="24"/>
        <v>B2</v>
      </c>
      <c r="CD25" s="172" t="s">
        <v>549</v>
      </c>
      <c r="CE25" s="172">
        <v>154</v>
      </c>
      <c r="CF25" s="214">
        <f t="shared" si="25"/>
        <v>172.48000000000002</v>
      </c>
    </row>
    <row r="26" spans="1:84" s="186" customFormat="1" ht="18" customHeight="1" x14ac:dyDescent="0.25">
      <c r="A26" s="179">
        <v>19</v>
      </c>
      <c r="B26" s="180" t="s">
        <v>84</v>
      </c>
      <c r="C26" s="165">
        <v>8.25</v>
      </c>
      <c r="D26" s="154">
        <v>3</v>
      </c>
      <c r="E26" s="154">
        <v>4</v>
      </c>
      <c r="F26" s="165">
        <v>69.5</v>
      </c>
      <c r="G26" s="207">
        <f t="shared" si="2"/>
        <v>84.75</v>
      </c>
      <c r="H26" s="154" t="str">
        <f t="shared" si="11"/>
        <v>A2</v>
      </c>
      <c r="I26" s="164">
        <v>7</v>
      </c>
      <c r="J26" s="154">
        <v>5</v>
      </c>
      <c r="K26" s="154">
        <v>5</v>
      </c>
      <c r="L26" s="163">
        <v>63.5</v>
      </c>
      <c r="M26" s="206">
        <f t="shared" si="3"/>
        <v>80.5</v>
      </c>
      <c r="N26" s="154" t="str">
        <f t="shared" si="12"/>
        <v>B1</v>
      </c>
      <c r="O26" s="165">
        <v>8.5</v>
      </c>
      <c r="P26" s="154">
        <v>4</v>
      </c>
      <c r="Q26" s="154">
        <v>4</v>
      </c>
      <c r="R26" s="154">
        <v>67</v>
      </c>
      <c r="S26" s="172">
        <f t="shared" si="4"/>
        <v>83.5</v>
      </c>
      <c r="T26" s="154" t="str">
        <f t="shared" si="13"/>
        <v>A2</v>
      </c>
      <c r="U26" s="164">
        <v>8.5</v>
      </c>
      <c r="V26" s="154">
        <v>5</v>
      </c>
      <c r="W26" s="154">
        <v>5</v>
      </c>
      <c r="X26" s="164">
        <v>74.5</v>
      </c>
      <c r="Y26" s="206">
        <f t="shared" si="27"/>
        <v>93</v>
      </c>
      <c r="Z26" s="154" t="str">
        <f t="shared" si="14"/>
        <v>A1</v>
      </c>
      <c r="AA26" s="179">
        <v>19</v>
      </c>
      <c r="AB26" s="180" t="s">
        <v>84</v>
      </c>
      <c r="AC26" s="154">
        <v>10</v>
      </c>
      <c r="AD26" s="154">
        <v>4.5</v>
      </c>
      <c r="AE26" s="154">
        <v>4.5</v>
      </c>
      <c r="AF26" s="154">
        <v>68.5</v>
      </c>
      <c r="AG26" s="172">
        <f t="shared" si="6"/>
        <v>87.5</v>
      </c>
      <c r="AH26" s="154" t="str">
        <f t="shared" si="15"/>
        <v>A2</v>
      </c>
      <c r="AI26" s="164">
        <v>9</v>
      </c>
      <c r="AJ26" s="154">
        <v>5</v>
      </c>
      <c r="AK26" s="154">
        <v>5</v>
      </c>
      <c r="AL26" s="164">
        <v>70</v>
      </c>
      <c r="AM26" s="206">
        <f t="shared" si="26"/>
        <v>89</v>
      </c>
      <c r="AN26" s="154" t="str">
        <f t="shared" si="17"/>
        <v>A2</v>
      </c>
      <c r="AO26" s="154">
        <v>9.75</v>
      </c>
      <c r="AP26" s="154">
        <v>5</v>
      </c>
      <c r="AQ26" s="154">
        <v>3</v>
      </c>
      <c r="AR26" s="154">
        <v>73</v>
      </c>
      <c r="AS26" s="172">
        <f t="shared" si="7"/>
        <v>90.75</v>
      </c>
      <c r="AT26" s="154" t="str">
        <f t="shared" si="18"/>
        <v>A2</v>
      </c>
      <c r="AU26" s="154">
        <v>9.25</v>
      </c>
      <c r="AV26" s="175">
        <v>4</v>
      </c>
      <c r="AW26" s="169">
        <v>5</v>
      </c>
      <c r="AX26" s="164">
        <v>78</v>
      </c>
      <c r="AY26" s="206">
        <f t="shared" si="28"/>
        <v>96.25</v>
      </c>
      <c r="AZ26" s="163" t="str">
        <f t="shared" si="19"/>
        <v>A1</v>
      </c>
      <c r="BA26" s="179">
        <v>19</v>
      </c>
      <c r="BB26" s="209" t="s">
        <v>84</v>
      </c>
      <c r="BC26" s="154">
        <v>9.5</v>
      </c>
      <c r="BD26" s="154">
        <v>5</v>
      </c>
      <c r="BE26" s="154">
        <v>5</v>
      </c>
      <c r="BF26" s="154">
        <v>65.5</v>
      </c>
      <c r="BG26" s="172">
        <f t="shared" si="9"/>
        <v>85</v>
      </c>
      <c r="BH26" s="154" t="str">
        <f t="shared" si="20"/>
        <v>A2</v>
      </c>
      <c r="BI26" s="154">
        <v>8.75</v>
      </c>
      <c r="BJ26" s="154">
        <v>5</v>
      </c>
      <c r="BK26" s="154">
        <v>5</v>
      </c>
      <c r="BL26" s="164">
        <v>74.5</v>
      </c>
      <c r="BM26" s="206">
        <f t="shared" si="21"/>
        <v>93.25</v>
      </c>
      <c r="BN26" s="154" t="str">
        <f t="shared" si="22"/>
        <v>A1</v>
      </c>
      <c r="BO26" s="154">
        <v>47</v>
      </c>
      <c r="BP26" s="164">
        <v>50</v>
      </c>
      <c r="BQ26" s="73">
        <v>50</v>
      </c>
      <c r="BR26" s="154">
        <v>48</v>
      </c>
      <c r="BS26" s="73">
        <v>45</v>
      </c>
      <c r="BT26" s="154">
        <v>48</v>
      </c>
      <c r="BU26" s="173" t="s">
        <v>372</v>
      </c>
      <c r="BV26" s="173"/>
      <c r="BW26" s="179">
        <v>19</v>
      </c>
      <c r="BX26" s="209" t="s">
        <v>84</v>
      </c>
      <c r="BY26" s="162">
        <f t="shared" si="0"/>
        <v>431.5</v>
      </c>
      <c r="BZ26" s="162">
        <f t="shared" si="1"/>
        <v>452</v>
      </c>
      <c r="CA26" s="162">
        <f t="shared" si="10"/>
        <v>883.5</v>
      </c>
      <c r="CB26" s="206">
        <f t="shared" si="23"/>
        <v>88.35</v>
      </c>
      <c r="CC26" s="172" t="str">
        <f t="shared" si="24"/>
        <v>A2</v>
      </c>
      <c r="CD26" s="172" t="s">
        <v>550</v>
      </c>
      <c r="CE26" s="172">
        <v>121</v>
      </c>
      <c r="CF26" s="214">
        <f t="shared" si="25"/>
        <v>135.52000000000001</v>
      </c>
    </row>
    <row r="27" spans="1:84" s="186" customFormat="1" ht="24" customHeight="1" x14ac:dyDescent="0.25">
      <c r="A27" s="179">
        <v>20</v>
      </c>
      <c r="B27" s="180" t="s">
        <v>85</v>
      </c>
      <c r="C27" s="165">
        <v>8.5</v>
      </c>
      <c r="D27" s="154">
        <v>3</v>
      </c>
      <c r="E27" s="154">
        <v>4</v>
      </c>
      <c r="F27" s="165">
        <v>66.5</v>
      </c>
      <c r="G27" s="207">
        <f t="shared" si="2"/>
        <v>82</v>
      </c>
      <c r="H27" s="154" t="str">
        <f t="shared" si="11"/>
        <v>A2</v>
      </c>
      <c r="I27" s="154">
        <v>6.5</v>
      </c>
      <c r="J27" s="154">
        <v>4</v>
      </c>
      <c r="K27" s="154">
        <v>5</v>
      </c>
      <c r="L27" s="163">
        <v>45</v>
      </c>
      <c r="M27" s="206">
        <f t="shared" si="3"/>
        <v>60.5</v>
      </c>
      <c r="N27" s="154" t="str">
        <f t="shared" si="12"/>
        <v>C1</v>
      </c>
      <c r="O27" s="165">
        <v>7.75</v>
      </c>
      <c r="P27" s="154">
        <v>4</v>
      </c>
      <c r="Q27" s="154">
        <v>4.5</v>
      </c>
      <c r="R27" s="154">
        <v>52.5</v>
      </c>
      <c r="S27" s="172">
        <f t="shared" si="4"/>
        <v>68.75</v>
      </c>
      <c r="T27" s="154" t="str">
        <f t="shared" si="13"/>
        <v>B2</v>
      </c>
      <c r="U27" s="154">
        <v>7</v>
      </c>
      <c r="V27" s="154">
        <v>5</v>
      </c>
      <c r="W27" s="154">
        <v>4</v>
      </c>
      <c r="X27" s="164">
        <v>51</v>
      </c>
      <c r="Y27" s="206">
        <f t="shared" si="27"/>
        <v>67</v>
      </c>
      <c r="Z27" s="154" t="str">
        <f t="shared" si="14"/>
        <v>B2</v>
      </c>
      <c r="AA27" s="179">
        <v>20</v>
      </c>
      <c r="AB27" s="180" t="s">
        <v>85</v>
      </c>
      <c r="AC27" s="154">
        <v>7.5</v>
      </c>
      <c r="AD27" s="154">
        <v>3</v>
      </c>
      <c r="AE27" s="154">
        <v>3.5</v>
      </c>
      <c r="AF27" s="154">
        <v>29.5</v>
      </c>
      <c r="AG27" s="172">
        <f t="shared" si="6"/>
        <v>43.5</v>
      </c>
      <c r="AH27" s="154" t="str">
        <f t="shared" si="15"/>
        <v>C2</v>
      </c>
      <c r="AI27" s="154">
        <v>4.5</v>
      </c>
      <c r="AJ27" s="154">
        <v>5</v>
      </c>
      <c r="AK27" s="154">
        <v>3</v>
      </c>
      <c r="AL27" s="164">
        <v>38</v>
      </c>
      <c r="AM27" s="206">
        <f t="shared" si="26"/>
        <v>50.5</v>
      </c>
      <c r="AN27" s="154" t="str">
        <f t="shared" si="17"/>
        <v>C2</v>
      </c>
      <c r="AO27" s="154">
        <v>9.75</v>
      </c>
      <c r="AP27" s="154">
        <v>4</v>
      </c>
      <c r="AQ27" s="154">
        <v>4</v>
      </c>
      <c r="AR27" s="154">
        <v>53</v>
      </c>
      <c r="AS27" s="172">
        <f t="shared" si="7"/>
        <v>70.75</v>
      </c>
      <c r="AT27" s="154" t="str">
        <f t="shared" si="18"/>
        <v>B2</v>
      </c>
      <c r="AU27" s="154">
        <v>7.75</v>
      </c>
      <c r="AV27" s="175">
        <v>4</v>
      </c>
      <c r="AW27" s="169">
        <v>4</v>
      </c>
      <c r="AX27" s="164">
        <v>53.5</v>
      </c>
      <c r="AY27" s="206">
        <f t="shared" si="28"/>
        <v>69.25</v>
      </c>
      <c r="AZ27" s="163" t="str">
        <f t="shared" si="19"/>
        <v>B2</v>
      </c>
      <c r="BA27" s="179">
        <v>20</v>
      </c>
      <c r="BB27" s="209" t="s">
        <v>85</v>
      </c>
      <c r="BC27" s="154">
        <v>9</v>
      </c>
      <c r="BD27" s="154">
        <v>3</v>
      </c>
      <c r="BE27" s="154">
        <v>5</v>
      </c>
      <c r="BF27" s="154">
        <v>64</v>
      </c>
      <c r="BG27" s="172">
        <f t="shared" si="9"/>
        <v>81</v>
      </c>
      <c r="BH27" s="154" t="str">
        <f t="shared" si="20"/>
        <v>A2</v>
      </c>
      <c r="BI27" s="154">
        <v>7.25</v>
      </c>
      <c r="BJ27" s="154">
        <v>2.5</v>
      </c>
      <c r="BK27" s="154">
        <v>2.5</v>
      </c>
      <c r="BL27" s="164">
        <v>56.5</v>
      </c>
      <c r="BM27" s="206">
        <f t="shared" si="21"/>
        <v>68.75</v>
      </c>
      <c r="BN27" s="154" t="str">
        <f t="shared" si="22"/>
        <v>B2</v>
      </c>
      <c r="BO27" s="154">
        <v>38</v>
      </c>
      <c r="BP27" s="164">
        <v>41</v>
      </c>
      <c r="BQ27" s="73">
        <v>42</v>
      </c>
      <c r="BR27" s="154">
        <v>36</v>
      </c>
      <c r="BS27" s="73">
        <v>44.5</v>
      </c>
      <c r="BT27" s="154">
        <v>45</v>
      </c>
      <c r="BU27" s="73">
        <v>16.5</v>
      </c>
      <c r="BV27" s="154">
        <v>11</v>
      </c>
      <c r="BW27" s="179">
        <v>20</v>
      </c>
      <c r="BX27" s="209" t="s">
        <v>85</v>
      </c>
      <c r="BY27" s="162">
        <f t="shared" si="0"/>
        <v>346</v>
      </c>
      <c r="BZ27" s="162">
        <f t="shared" si="1"/>
        <v>316</v>
      </c>
      <c r="CA27" s="162">
        <f t="shared" si="10"/>
        <v>662</v>
      </c>
      <c r="CB27" s="206">
        <f t="shared" si="23"/>
        <v>66.2</v>
      </c>
      <c r="CC27" s="172" t="str">
        <f t="shared" si="24"/>
        <v>B2</v>
      </c>
      <c r="CD27" s="172" t="s">
        <v>549</v>
      </c>
      <c r="CE27" s="172">
        <v>167</v>
      </c>
      <c r="CF27" s="214">
        <f t="shared" si="25"/>
        <v>187.04000000000002</v>
      </c>
    </row>
    <row r="28" spans="1:84" s="186" customFormat="1" ht="18" customHeight="1" x14ac:dyDescent="0.25">
      <c r="A28" s="179">
        <v>21</v>
      </c>
      <c r="B28" s="180" t="s">
        <v>86</v>
      </c>
      <c r="C28" s="165">
        <v>8</v>
      </c>
      <c r="D28" s="154">
        <v>4</v>
      </c>
      <c r="E28" s="154">
        <v>5</v>
      </c>
      <c r="F28" s="165">
        <v>74.5</v>
      </c>
      <c r="G28" s="207">
        <f t="shared" si="2"/>
        <v>91.5</v>
      </c>
      <c r="H28" s="154" t="str">
        <f t="shared" si="11"/>
        <v>A1</v>
      </c>
      <c r="I28" s="154">
        <v>8.25</v>
      </c>
      <c r="J28" s="154">
        <v>5</v>
      </c>
      <c r="K28" s="154">
        <v>5</v>
      </c>
      <c r="L28" s="163">
        <v>65.5</v>
      </c>
      <c r="M28" s="206">
        <f t="shared" si="3"/>
        <v>83.75</v>
      </c>
      <c r="N28" s="154" t="str">
        <f t="shared" si="12"/>
        <v>A2</v>
      </c>
      <c r="O28" s="165">
        <v>8.5</v>
      </c>
      <c r="P28" s="154">
        <v>4</v>
      </c>
      <c r="Q28" s="154">
        <v>5</v>
      </c>
      <c r="R28" s="154">
        <v>62</v>
      </c>
      <c r="S28" s="172">
        <f t="shared" si="4"/>
        <v>79.5</v>
      </c>
      <c r="T28" s="154" t="str">
        <f t="shared" si="13"/>
        <v>B1</v>
      </c>
      <c r="U28" s="154">
        <v>8.75</v>
      </c>
      <c r="V28" s="154">
        <v>5</v>
      </c>
      <c r="W28" s="154">
        <v>5</v>
      </c>
      <c r="X28" s="164">
        <v>72.5</v>
      </c>
      <c r="Y28" s="206">
        <f t="shared" si="27"/>
        <v>91.25</v>
      </c>
      <c r="Z28" s="154" t="str">
        <f t="shared" si="14"/>
        <v>A1</v>
      </c>
      <c r="AA28" s="179">
        <v>21</v>
      </c>
      <c r="AB28" s="180" t="s">
        <v>86</v>
      </c>
      <c r="AC28" s="154">
        <v>9</v>
      </c>
      <c r="AD28" s="154">
        <v>4.5</v>
      </c>
      <c r="AE28" s="154">
        <v>4.5</v>
      </c>
      <c r="AF28" s="154">
        <v>68</v>
      </c>
      <c r="AG28" s="172">
        <f t="shared" si="6"/>
        <v>86</v>
      </c>
      <c r="AH28" s="154" t="str">
        <f t="shared" si="15"/>
        <v>A2</v>
      </c>
      <c r="AI28" s="154">
        <v>9.25</v>
      </c>
      <c r="AJ28" s="154">
        <v>5</v>
      </c>
      <c r="AK28" s="154">
        <v>5</v>
      </c>
      <c r="AL28" s="164">
        <v>63</v>
      </c>
      <c r="AM28" s="206">
        <f t="shared" si="26"/>
        <v>82.25</v>
      </c>
      <c r="AN28" s="154" t="str">
        <f t="shared" si="17"/>
        <v>A2</v>
      </c>
      <c r="AO28" s="154">
        <v>9.25</v>
      </c>
      <c r="AP28" s="154">
        <v>5</v>
      </c>
      <c r="AQ28" s="154">
        <v>3</v>
      </c>
      <c r="AR28" s="154">
        <v>67.5</v>
      </c>
      <c r="AS28" s="172">
        <f t="shared" si="7"/>
        <v>84.75</v>
      </c>
      <c r="AT28" s="154" t="str">
        <f t="shared" si="18"/>
        <v>A2</v>
      </c>
      <c r="AU28" s="154">
        <v>10</v>
      </c>
      <c r="AV28" s="175">
        <v>4</v>
      </c>
      <c r="AW28" s="169">
        <v>5</v>
      </c>
      <c r="AX28" s="164">
        <v>76.5</v>
      </c>
      <c r="AY28" s="206">
        <f t="shared" si="28"/>
        <v>95.5</v>
      </c>
      <c r="AZ28" s="163" t="str">
        <f t="shared" si="19"/>
        <v>A1</v>
      </c>
      <c r="BA28" s="179">
        <v>21</v>
      </c>
      <c r="BB28" s="209" t="s">
        <v>86</v>
      </c>
      <c r="BC28" s="154">
        <v>9.75</v>
      </c>
      <c r="BD28" s="154">
        <v>5</v>
      </c>
      <c r="BE28" s="154">
        <v>5</v>
      </c>
      <c r="BF28" s="154">
        <v>73.5</v>
      </c>
      <c r="BG28" s="172">
        <f t="shared" si="9"/>
        <v>93.25</v>
      </c>
      <c r="BH28" s="154" t="str">
        <f t="shared" si="20"/>
        <v>A1</v>
      </c>
      <c r="BI28" s="154">
        <v>9</v>
      </c>
      <c r="BJ28" s="154">
        <v>5</v>
      </c>
      <c r="BK28" s="154">
        <v>5</v>
      </c>
      <c r="BL28" s="164">
        <v>74.5</v>
      </c>
      <c r="BM28" s="206">
        <f t="shared" si="21"/>
        <v>93.5</v>
      </c>
      <c r="BN28" s="154" t="str">
        <f t="shared" si="22"/>
        <v>A1</v>
      </c>
      <c r="BO28" s="154">
        <v>49</v>
      </c>
      <c r="BP28" s="164">
        <v>50</v>
      </c>
      <c r="BQ28" s="73">
        <v>50</v>
      </c>
      <c r="BR28" s="154">
        <v>50</v>
      </c>
      <c r="BS28" s="73">
        <v>45.5</v>
      </c>
      <c r="BT28" s="154">
        <v>47</v>
      </c>
      <c r="BU28" s="73">
        <v>38</v>
      </c>
      <c r="BV28" s="154">
        <v>34</v>
      </c>
      <c r="BW28" s="179">
        <v>21</v>
      </c>
      <c r="BX28" s="209" t="s">
        <v>86</v>
      </c>
      <c r="BY28" s="162">
        <f t="shared" si="0"/>
        <v>435</v>
      </c>
      <c r="BZ28" s="162">
        <f t="shared" si="1"/>
        <v>446.25</v>
      </c>
      <c r="CA28" s="162">
        <f t="shared" si="10"/>
        <v>881.25</v>
      </c>
      <c r="CB28" s="206">
        <f t="shared" si="23"/>
        <v>88.125</v>
      </c>
      <c r="CC28" s="172" t="str">
        <f t="shared" si="24"/>
        <v>A2</v>
      </c>
      <c r="CD28" s="172" t="s">
        <v>550</v>
      </c>
      <c r="CE28" s="172">
        <v>177</v>
      </c>
      <c r="CF28" s="214">
        <f t="shared" si="25"/>
        <v>198.24</v>
      </c>
    </row>
    <row r="29" spans="1:84" s="186" customFormat="1" ht="18" customHeight="1" x14ac:dyDescent="0.25">
      <c r="A29" s="179">
        <v>22</v>
      </c>
      <c r="B29" s="180" t="s">
        <v>87</v>
      </c>
      <c r="C29" s="165">
        <v>7</v>
      </c>
      <c r="D29" s="154">
        <v>5</v>
      </c>
      <c r="E29" s="154">
        <v>4</v>
      </c>
      <c r="F29" s="165">
        <v>50</v>
      </c>
      <c r="G29" s="207">
        <f t="shared" si="2"/>
        <v>66</v>
      </c>
      <c r="H29" s="154" t="str">
        <f t="shared" si="11"/>
        <v>B2</v>
      </c>
      <c r="I29" s="154">
        <v>6.25</v>
      </c>
      <c r="J29" s="154">
        <v>5</v>
      </c>
      <c r="K29" s="154">
        <v>5</v>
      </c>
      <c r="L29" s="163">
        <v>51</v>
      </c>
      <c r="M29" s="206">
        <f t="shared" si="3"/>
        <v>67.25</v>
      </c>
      <c r="N29" s="154" t="str">
        <f t="shared" si="12"/>
        <v>B2</v>
      </c>
      <c r="O29" s="165">
        <v>6.75</v>
      </c>
      <c r="P29" s="154">
        <v>4</v>
      </c>
      <c r="Q29" s="154">
        <v>3</v>
      </c>
      <c r="R29" s="154">
        <v>40</v>
      </c>
      <c r="S29" s="172">
        <f t="shared" si="4"/>
        <v>53.75</v>
      </c>
      <c r="T29" s="154" t="str">
        <f t="shared" si="13"/>
        <v>C1</v>
      </c>
      <c r="U29" s="154">
        <v>6.5</v>
      </c>
      <c r="V29" s="154">
        <v>4</v>
      </c>
      <c r="W29" s="154">
        <v>4</v>
      </c>
      <c r="X29" s="164">
        <v>58</v>
      </c>
      <c r="Y29" s="206">
        <f t="shared" si="27"/>
        <v>72.5</v>
      </c>
      <c r="Z29" s="154" t="str">
        <f t="shared" si="14"/>
        <v>B1</v>
      </c>
      <c r="AA29" s="179">
        <v>22</v>
      </c>
      <c r="AB29" s="180" t="s">
        <v>87</v>
      </c>
      <c r="AC29" s="154">
        <v>4.25</v>
      </c>
      <c r="AD29" s="154">
        <v>3</v>
      </c>
      <c r="AE29" s="154">
        <v>4</v>
      </c>
      <c r="AF29" s="154">
        <v>38.5</v>
      </c>
      <c r="AG29" s="172">
        <f t="shared" si="6"/>
        <v>49.75</v>
      </c>
      <c r="AH29" s="154" t="str">
        <f t="shared" si="15"/>
        <v>C2</v>
      </c>
      <c r="AI29" s="154">
        <v>4.25</v>
      </c>
      <c r="AJ29" s="154">
        <v>4</v>
      </c>
      <c r="AK29" s="154">
        <v>3</v>
      </c>
      <c r="AL29" s="164">
        <v>50</v>
      </c>
      <c r="AM29" s="206">
        <f t="shared" si="26"/>
        <v>61.25</v>
      </c>
      <c r="AN29" s="154" t="str">
        <f t="shared" si="17"/>
        <v>B2</v>
      </c>
      <c r="AO29" s="154">
        <v>8.25</v>
      </c>
      <c r="AP29" s="154">
        <v>5</v>
      </c>
      <c r="AQ29" s="154">
        <v>3.5</v>
      </c>
      <c r="AR29" s="154">
        <v>49</v>
      </c>
      <c r="AS29" s="172">
        <f t="shared" si="7"/>
        <v>65.75</v>
      </c>
      <c r="AT29" s="154" t="str">
        <f t="shared" si="18"/>
        <v>B2</v>
      </c>
      <c r="AU29" s="154">
        <v>8</v>
      </c>
      <c r="AV29" s="169">
        <v>3</v>
      </c>
      <c r="AW29" s="169">
        <v>4</v>
      </c>
      <c r="AX29" s="164">
        <v>64.5</v>
      </c>
      <c r="AY29" s="206">
        <f t="shared" si="28"/>
        <v>79.5</v>
      </c>
      <c r="AZ29" s="163" t="str">
        <f t="shared" si="19"/>
        <v>B1</v>
      </c>
      <c r="BA29" s="179">
        <v>22</v>
      </c>
      <c r="BB29" s="209" t="s">
        <v>87</v>
      </c>
      <c r="BC29" s="154">
        <v>9.5</v>
      </c>
      <c r="BD29" s="154">
        <v>5</v>
      </c>
      <c r="BE29" s="154">
        <v>5</v>
      </c>
      <c r="BF29" s="154">
        <v>55</v>
      </c>
      <c r="BG29" s="172">
        <f t="shared" si="9"/>
        <v>74.5</v>
      </c>
      <c r="BH29" s="154" t="str">
        <f t="shared" si="20"/>
        <v>B1</v>
      </c>
      <c r="BI29" s="154">
        <v>0</v>
      </c>
      <c r="BJ29" s="154">
        <v>4</v>
      </c>
      <c r="BK29" s="154">
        <v>4</v>
      </c>
      <c r="BL29" s="164">
        <v>50</v>
      </c>
      <c r="BM29" s="206">
        <f t="shared" si="21"/>
        <v>58</v>
      </c>
      <c r="BN29" s="154" t="str">
        <f t="shared" si="22"/>
        <v>C1</v>
      </c>
      <c r="BO29" s="154">
        <v>33</v>
      </c>
      <c r="BP29" s="164">
        <v>36.5</v>
      </c>
      <c r="BQ29" s="73">
        <v>43</v>
      </c>
      <c r="BR29" s="154">
        <v>42</v>
      </c>
      <c r="BS29" s="73">
        <v>46</v>
      </c>
      <c r="BT29" s="154">
        <v>47</v>
      </c>
      <c r="BU29" s="73" t="s">
        <v>415</v>
      </c>
      <c r="BV29" s="154" t="s">
        <v>372</v>
      </c>
      <c r="BW29" s="179">
        <v>22</v>
      </c>
      <c r="BX29" s="209" t="s">
        <v>87</v>
      </c>
      <c r="BY29" s="162">
        <f t="shared" si="0"/>
        <v>309.75</v>
      </c>
      <c r="BZ29" s="162">
        <f t="shared" si="1"/>
        <v>338.5</v>
      </c>
      <c r="CA29" s="162">
        <f t="shared" si="10"/>
        <v>648.25</v>
      </c>
      <c r="CB29" s="206">
        <f t="shared" si="23"/>
        <v>64.825000000000003</v>
      </c>
      <c r="CC29" s="172" t="str">
        <f t="shared" si="24"/>
        <v>B2</v>
      </c>
      <c r="CD29" s="172" t="s">
        <v>550</v>
      </c>
      <c r="CE29" s="172">
        <v>125</v>
      </c>
      <c r="CF29" s="214">
        <f t="shared" si="25"/>
        <v>140</v>
      </c>
    </row>
    <row r="30" spans="1:84" s="186" customFormat="1" ht="18" customHeight="1" x14ac:dyDescent="0.2">
      <c r="A30" s="179">
        <v>23</v>
      </c>
      <c r="B30" s="180" t="s">
        <v>88</v>
      </c>
      <c r="C30" s="165">
        <v>9</v>
      </c>
      <c r="D30" s="154">
        <v>5</v>
      </c>
      <c r="E30" s="154">
        <v>5</v>
      </c>
      <c r="F30" s="165">
        <v>70</v>
      </c>
      <c r="G30" s="207">
        <f t="shared" si="2"/>
        <v>89</v>
      </c>
      <c r="H30" s="154" t="str">
        <f t="shared" si="11"/>
        <v>A2</v>
      </c>
      <c r="I30" s="154">
        <v>8.75</v>
      </c>
      <c r="J30" s="154">
        <v>5</v>
      </c>
      <c r="K30" s="154">
        <v>5</v>
      </c>
      <c r="L30" s="163">
        <v>64</v>
      </c>
      <c r="M30" s="206">
        <f t="shared" si="3"/>
        <v>82.75</v>
      </c>
      <c r="N30" s="154" t="str">
        <f t="shared" si="12"/>
        <v>A2</v>
      </c>
      <c r="O30" s="165">
        <v>8.75</v>
      </c>
      <c r="P30" s="154">
        <v>5</v>
      </c>
      <c r="Q30" s="154">
        <v>4</v>
      </c>
      <c r="R30" s="154">
        <v>72</v>
      </c>
      <c r="S30" s="172">
        <f t="shared" si="4"/>
        <v>89.75</v>
      </c>
      <c r="T30" s="154" t="str">
        <f t="shared" si="13"/>
        <v>A2</v>
      </c>
      <c r="U30" s="154">
        <v>9</v>
      </c>
      <c r="V30" s="154">
        <v>5</v>
      </c>
      <c r="W30" s="154">
        <v>4</v>
      </c>
      <c r="X30" s="164">
        <v>70</v>
      </c>
      <c r="Y30" s="206">
        <f t="shared" si="27"/>
        <v>88</v>
      </c>
      <c r="Z30" s="154" t="str">
        <f t="shared" si="14"/>
        <v>A2</v>
      </c>
      <c r="AA30" s="179">
        <v>23</v>
      </c>
      <c r="AB30" s="180" t="s">
        <v>88</v>
      </c>
      <c r="AC30" s="154">
        <v>9.75</v>
      </c>
      <c r="AD30" s="154">
        <v>4.5</v>
      </c>
      <c r="AE30" s="154">
        <v>4.5</v>
      </c>
      <c r="AF30" s="154">
        <v>68</v>
      </c>
      <c r="AG30" s="172">
        <f t="shared" si="6"/>
        <v>86.75</v>
      </c>
      <c r="AH30" s="154" t="str">
        <f t="shared" si="15"/>
        <v>A2</v>
      </c>
      <c r="AI30" s="154">
        <v>8.5</v>
      </c>
      <c r="AJ30" s="154">
        <v>5</v>
      </c>
      <c r="AK30" s="154">
        <v>5</v>
      </c>
      <c r="AL30" s="164">
        <v>72.5</v>
      </c>
      <c r="AM30" s="206">
        <f t="shared" si="26"/>
        <v>91</v>
      </c>
      <c r="AN30" s="154" t="str">
        <f t="shared" si="17"/>
        <v>A1</v>
      </c>
      <c r="AO30" s="154">
        <v>9.75</v>
      </c>
      <c r="AP30" s="154">
        <v>5</v>
      </c>
      <c r="AQ30" s="154">
        <v>5</v>
      </c>
      <c r="AR30" s="154">
        <v>60.5</v>
      </c>
      <c r="AS30" s="172">
        <f t="shared" si="7"/>
        <v>80.25</v>
      </c>
      <c r="AT30" s="154" t="str">
        <f t="shared" si="18"/>
        <v>B1</v>
      </c>
      <c r="AU30" s="154">
        <v>10</v>
      </c>
      <c r="AV30" s="169">
        <v>4</v>
      </c>
      <c r="AW30" s="169">
        <v>5</v>
      </c>
      <c r="AX30" s="164">
        <v>72.5</v>
      </c>
      <c r="AY30" s="206">
        <f t="shared" si="28"/>
        <v>91.5</v>
      </c>
      <c r="AZ30" s="163" t="str">
        <f t="shared" si="19"/>
        <v>A1</v>
      </c>
      <c r="BA30" s="179">
        <v>23</v>
      </c>
      <c r="BB30" s="209" t="s">
        <v>88</v>
      </c>
      <c r="BC30" s="154">
        <v>9.5</v>
      </c>
      <c r="BD30" s="154">
        <v>5</v>
      </c>
      <c r="BE30" s="154">
        <v>5</v>
      </c>
      <c r="BF30" s="154">
        <v>73</v>
      </c>
      <c r="BG30" s="172">
        <f t="shared" si="9"/>
        <v>92.5</v>
      </c>
      <c r="BH30" s="154" t="str">
        <f t="shared" si="20"/>
        <v>A1</v>
      </c>
      <c r="BI30" s="154">
        <v>9.5</v>
      </c>
      <c r="BJ30" s="154">
        <v>5</v>
      </c>
      <c r="BK30" s="154">
        <v>5</v>
      </c>
      <c r="BL30" s="164">
        <v>75</v>
      </c>
      <c r="BM30" s="206">
        <f t="shared" si="21"/>
        <v>94.5</v>
      </c>
      <c r="BN30" s="154" t="str">
        <f t="shared" si="22"/>
        <v>A1</v>
      </c>
      <c r="BO30" s="154">
        <v>40</v>
      </c>
      <c r="BP30" s="164">
        <v>45</v>
      </c>
      <c r="BQ30" s="73">
        <v>49</v>
      </c>
      <c r="BR30" s="154">
        <v>44</v>
      </c>
      <c r="BS30" s="74">
        <v>46.5</v>
      </c>
      <c r="BT30" s="154">
        <v>48</v>
      </c>
      <c r="BU30" s="74">
        <v>47</v>
      </c>
      <c r="BV30" s="154">
        <v>34</v>
      </c>
      <c r="BW30" s="179">
        <v>23</v>
      </c>
      <c r="BX30" s="209" t="s">
        <v>88</v>
      </c>
      <c r="BY30" s="162">
        <f t="shared" si="0"/>
        <v>438.25</v>
      </c>
      <c r="BZ30" s="162">
        <f t="shared" si="1"/>
        <v>447.75</v>
      </c>
      <c r="CA30" s="162">
        <f t="shared" si="10"/>
        <v>886</v>
      </c>
      <c r="CB30" s="206">
        <f t="shared" si="23"/>
        <v>88.6</v>
      </c>
      <c r="CC30" s="172" t="str">
        <f t="shared" si="24"/>
        <v>A2</v>
      </c>
      <c r="CD30" s="172" t="s">
        <v>550</v>
      </c>
      <c r="CE30" s="172">
        <v>155</v>
      </c>
      <c r="CF30" s="214">
        <f t="shared" si="25"/>
        <v>173.60000000000002</v>
      </c>
    </row>
    <row r="31" spans="1:84" s="186" customFormat="1" ht="18" customHeight="1" x14ac:dyDescent="0.2">
      <c r="A31" s="179">
        <v>24</v>
      </c>
      <c r="B31" s="180" t="s">
        <v>89</v>
      </c>
      <c r="C31" s="165">
        <v>9</v>
      </c>
      <c r="D31" s="154">
        <v>4</v>
      </c>
      <c r="E31" s="154">
        <v>5</v>
      </c>
      <c r="F31" s="165">
        <v>72</v>
      </c>
      <c r="G31" s="207">
        <f t="shared" si="2"/>
        <v>90</v>
      </c>
      <c r="H31" s="154" t="str">
        <f t="shared" si="11"/>
        <v>A2</v>
      </c>
      <c r="I31" s="154">
        <v>7.5</v>
      </c>
      <c r="J31" s="154">
        <v>4</v>
      </c>
      <c r="K31" s="154">
        <v>5</v>
      </c>
      <c r="L31" s="163">
        <v>57</v>
      </c>
      <c r="M31" s="206">
        <f t="shared" si="3"/>
        <v>73.5</v>
      </c>
      <c r="N31" s="154" t="str">
        <f t="shared" si="12"/>
        <v>B1</v>
      </c>
      <c r="O31" s="165">
        <v>8</v>
      </c>
      <c r="P31" s="154">
        <v>4.5</v>
      </c>
      <c r="Q31" s="154">
        <v>4</v>
      </c>
      <c r="R31" s="154">
        <v>58</v>
      </c>
      <c r="S31" s="172">
        <f t="shared" si="4"/>
        <v>74.5</v>
      </c>
      <c r="T31" s="154" t="str">
        <f t="shared" si="13"/>
        <v>B1</v>
      </c>
      <c r="U31" s="154">
        <v>7.25</v>
      </c>
      <c r="V31" s="154">
        <v>4</v>
      </c>
      <c r="W31" s="154">
        <v>5</v>
      </c>
      <c r="X31" s="169">
        <v>67</v>
      </c>
      <c r="Y31" s="206">
        <f t="shared" si="27"/>
        <v>83.25</v>
      </c>
      <c r="Z31" s="154" t="str">
        <f t="shared" si="14"/>
        <v>A2</v>
      </c>
      <c r="AA31" s="179">
        <v>24</v>
      </c>
      <c r="AB31" s="180" t="s">
        <v>89</v>
      </c>
      <c r="AC31" s="154">
        <v>9.25</v>
      </c>
      <c r="AD31" s="154">
        <v>5</v>
      </c>
      <c r="AE31" s="154">
        <v>5</v>
      </c>
      <c r="AF31" s="154">
        <v>71</v>
      </c>
      <c r="AG31" s="172">
        <f t="shared" si="6"/>
        <v>90.25</v>
      </c>
      <c r="AH31" s="154" t="str">
        <f t="shared" si="15"/>
        <v>A2</v>
      </c>
      <c r="AI31" s="154">
        <v>9.5</v>
      </c>
      <c r="AJ31" s="154">
        <v>5</v>
      </c>
      <c r="AK31" s="154">
        <v>5</v>
      </c>
      <c r="AL31" s="163">
        <v>68</v>
      </c>
      <c r="AM31" s="206">
        <f t="shared" ref="AM31:AM33" si="29">SUM(AI31:AL31)</f>
        <v>87.5</v>
      </c>
      <c r="AN31" s="154" t="str">
        <f t="shared" ref="AN31:AN33" si="30">IF(AM31&gt;=91,"A1",IF(AM31&gt;=81,"A2",IF(AM31&gt;=71,"B1",IF(AM31&gt;=61,"B2",IF(AM31&gt;=51,"C1",IF(AM31&gt;=41,"C2",IF(AM31&gt;=33,"D","E")))))))</f>
        <v>A2</v>
      </c>
      <c r="AO31" s="154">
        <v>9</v>
      </c>
      <c r="AP31" s="154">
        <v>5</v>
      </c>
      <c r="AQ31" s="154">
        <v>4</v>
      </c>
      <c r="AR31" s="154">
        <v>69.5</v>
      </c>
      <c r="AS31" s="172">
        <f t="shared" si="7"/>
        <v>87.5</v>
      </c>
      <c r="AT31" s="154" t="str">
        <f t="shared" si="18"/>
        <v>A2</v>
      </c>
      <c r="AU31" s="163">
        <v>9.25</v>
      </c>
      <c r="AV31" s="169">
        <v>4</v>
      </c>
      <c r="AW31" s="169">
        <v>5</v>
      </c>
      <c r="AX31" s="154">
        <v>75</v>
      </c>
      <c r="AY31" s="206">
        <f t="shared" ref="AY31:AY33" si="31">SUM(AU31:AX31)</f>
        <v>93.25</v>
      </c>
      <c r="AZ31" s="163" t="str">
        <f t="shared" ref="AZ31:AZ33" si="32">IF(AY31&gt;=91,"A1",IF(AY31&gt;=81,"A2",IF(AY31&gt;=71,"B1",IF(AY31&gt;=61,"B2",IF(AY31&gt;=51,"C1",IF(AY31&gt;=41,"C2",IF(AY31&gt;=33,"D","E")))))))</f>
        <v>A1</v>
      </c>
      <c r="BA31" s="179">
        <v>24</v>
      </c>
      <c r="BB31" s="209" t="s">
        <v>89</v>
      </c>
      <c r="BC31" s="154">
        <v>9</v>
      </c>
      <c r="BD31" s="154">
        <v>4</v>
      </c>
      <c r="BE31" s="154">
        <v>4</v>
      </c>
      <c r="BF31" s="154">
        <v>58.5</v>
      </c>
      <c r="BG31" s="172">
        <f t="shared" si="9"/>
        <v>75.5</v>
      </c>
      <c r="BH31" s="154"/>
      <c r="BI31" s="154">
        <v>8.5</v>
      </c>
      <c r="BJ31" s="154">
        <v>4</v>
      </c>
      <c r="BK31" s="154">
        <v>4</v>
      </c>
      <c r="BL31" s="163">
        <v>70.5</v>
      </c>
      <c r="BM31" s="206">
        <f t="shared" si="21"/>
        <v>87</v>
      </c>
      <c r="BN31" s="154" t="str">
        <f t="shared" ref="BN31:BN33" si="33">IF(BM31&gt;=91,"A1",IF(BM31&gt;=81,"A2",IF(BM31&gt;=71,"B1",IF(BM31&gt;=61,"B2",IF(BM31&gt;=51,"C1",IF(BM31&gt;=41,"C2",IF(BM31&gt;=33,"D","E")))))))</f>
        <v>A2</v>
      </c>
      <c r="BO31" s="154">
        <v>37</v>
      </c>
      <c r="BP31" s="164">
        <v>50</v>
      </c>
      <c r="BQ31" s="74">
        <v>43</v>
      </c>
      <c r="BR31" s="154">
        <v>44</v>
      </c>
      <c r="BS31" s="74">
        <v>46.5</v>
      </c>
      <c r="BT31" s="154">
        <v>46</v>
      </c>
      <c r="BU31" s="74">
        <v>21</v>
      </c>
      <c r="BV31" s="154">
        <v>22.5</v>
      </c>
      <c r="BW31" s="179">
        <v>24</v>
      </c>
      <c r="BX31" s="209" t="s">
        <v>89</v>
      </c>
      <c r="BY31" s="162">
        <f t="shared" si="0"/>
        <v>417.75</v>
      </c>
      <c r="BZ31" s="162">
        <f t="shared" si="1"/>
        <v>424.5</v>
      </c>
      <c r="CA31" s="162">
        <f t="shared" si="10"/>
        <v>842.25</v>
      </c>
      <c r="CB31" s="206">
        <f t="shared" si="23"/>
        <v>84.224999999999994</v>
      </c>
      <c r="CC31" s="172" t="str">
        <f t="shared" ref="CC31:CC33" si="34">IF(CB31&gt;=91,"A1",IF(CB31&gt;=81,"A2",IF(CB31&gt;=71,"B1",IF(CB31&gt;=61,"B2",IF(CB31&gt;=51,"C1",IF(CB31&gt;=41,"C2",IF(CB31&gt;=33,"D","E")))))))</f>
        <v>A2</v>
      </c>
      <c r="CD31" s="172" t="s">
        <v>549</v>
      </c>
      <c r="CE31" s="172">
        <v>163</v>
      </c>
      <c r="CF31" s="214">
        <f t="shared" si="25"/>
        <v>182.56000000000003</v>
      </c>
    </row>
    <row r="32" spans="1:84" s="186" customFormat="1" ht="18" customHeight="1" x14ac:dyDescent="0.2">
      <c r="A32" s="179">
        <v>25</v>
      </c>
      <c r="B32" s="180" t="s">
        <v>90</v>
      </c>
      <c r="C32" s="165">
        <v>7.25</v>
      </c>
      <c r="D32" s="154">
        <v>5</v>
      </c>
      <c r="E32" s="154">
        <v>4</v>
      </c>
      <c r="F32" s="165">
        <v>64</v>
      </c>
      <c r="G32" s="207">
        <f t="shared" si="2"/>
        <v>80.25</v>
      </c>
      <c r="H32" s="154" t="str">
        <f t="shared" si="11"/>
        <v>B1</v>
      </c>
      <c r="I32" s="154">
        <v>7.25</v>
      </c>
      <c r="J32" s="154">
        <v>5</v>
      </c>
      <c r="K32" s="154">
        <v>5</v>
      </c>
      <c r="L32" s="154">
        <v>47.5</v>
      </c>
      <c r="M32" s="206">
        <f t="shared" si="3"/>
        <v>64.75</v>
      </c>
      <c r="N32" s="154" t="str">
        <f t="shared" si="12"/>
        <v>B2</v>
      </c>
      <c r="O32" s="165">
        <v>7.75</v>
      </c>
      <c r="P32" s="154">
        <v>4</v>
      </c>
      <c r="Q32" s="154">
        <v>4</v>
      </c>
      <c r="R32" s="154">
        <v>54.5</v>
      </c>
      <c r="S32" s="172">
        <f t="shared" si="4"/>
        <v>70.25</v>
      </c>
      <c r="T32" s="154" t="str">
        <f t="shared" si="13"/>
        <v>B2</v>
      </c>
      <c r="U32" s="154">
        <v>7.75</v>
      </c>
      <c r="V32" s="154">
        <v>5</v>
      </c>
      <c r="W32" s="154">
        <v>4</v>
      </c>
      <c r="X32" s="154">
        <v>67</v>
      </c>
      <c r="Y32" s="206">
        <f t="shared" si="27"/>
        <v>83.75</v>
      </c>
      <c r="Z32" s="154" t="str">
        <f t="shared" si="14"/>
        <v>A2</v>
      </c>
      <c r="AA32" s="179">
        <v>25</v>
      </c>
      <c r="AB32" s="180" t="s">
        <v>90</v>
      </c>
      <c r="AC32" s="154">
        <v>7.75</v>
      </c>
      <c r="AD32" s="154">
        <v>4.5</v>
      </c>
      <c r="AE32" s="154">
        <v>4.5</v>
      </c>
      <c r="AF32" s="154">
        <v>63</v>
      </c>
      <c r="AG32" s="172">
        <f t="shared" si="6"/>
        <v>79.75</v>
      </c>
      <c r="AH32" s="154" t="str">
        <f t="shared" si="15"/>
        <v>B1</v>
      </c>
      <c r="AI32" s="154">
        <v>8</v>
      </c>
      <c r="AJ32" s="154">
        <v>5</v>
      </c>
      <c r="AK32" s="154">
        <v>5</v>
      </c>
      <c r="AL32" s="154">
        <v>68</v>
      </c>
      <c r="AM32" s="206">
        <f t="shared" si="29"/>
        <v>86</v>
      </c>
      <c r="AN32" s="154" t="str">
        <f t="shared" si="30"/>
        <v>A2</v>
      </c>
      <c r="AO32" s="154">
        <v>8.75</v>
      </c>
      <c r="AP32" s="154">
        <v>4.5</v>
      </c>
      <c r="AQ32" s="154">
        <v>3.5</v>
      </c>
      <c r="AR32" s="154">
        <v>61</v>
      </c>
      <c r="AS32" s="172">
        <f t="shared" si="7"/>
        <v>77.75</v>
      </c>
      <c r="AT32" s="154" t="str">
        <f t="shared" si="18"/>
        <v>B1</v>
      </c>
      <c r="AU32" s="154">
        <v>9</v>
      </c>
      <c r="AV32" s="169">
        <v>4</v>
      </c>
      <c r="AW32" s="169">
        <v>5</v>
      </c>
      <c r="AX32" s="154">
        <v>71.5</v>
      </c>
      <c r="AY32" s="206">
        <f t="shared" si="31"/>
        <v>89.5</v>
      </c>
      <c r="AZ32" s="163" t="str">
        <f t="shared" si="32"/>
        <v>A2</v>
      </c>
      <c r="BA32" s="179">
        <v>25</v>
      </c>
      <c r="BB32" s="209" t="s">
        <v>90</v>
      </c>
      <c r="BC32" s="154">
        <v>9.25</v>
      </c>
      <c r="BD32" s="154">
        <v>4.5</v>
      </c>
      <c r="BE32" s="154">
        <v>5</v>
      </c>
      <c r="BF32" s="154">
        <v>63.5</v>
      </c>
      <c r="BG32" s="172">
        <f t="shared" si="9"/>
        <v>82.25</v>
      </c>
      <c r="BH32" s="154"/>
      <c r="BI32" s="154">
        <v>8.25</v>
      </c>
      <c r="BJ32" s="154">
        <v>4</v>
      </c>
      <c r="BK32" s="154">
        <v>4</v>
      </c>
      <c r="BL32" s="154">
        <v>71.5</v>
      </c>
      <c r="BM32" s="206">
        <f t="shared" si="21"/>
        <v>87.75</v>
      </c>
      <c r="BN32" s="154" t="str">
        <f t="shared" si="33"/>
        <v>A2</v>
      </c>
      <c r="BO32" s="154">
        <v>49</v>
      </c>
      <c r="BP32" s="154">
        <v>50</v>
      </c>
      <c r="BQ32" s="74">
        <v>45</v>
      </c>
      <c r="BR32" s="154">
        <v>43</v>
      </c>
      <c r="BS32" s="74">
        <v>41.5</v>
      </c>
      <c r="BT32" s="154">
        <v>48</v>
      </c>
      <c r="BU32" s="74">
        <v>16.5</v>
      </c>
      <c r="BV32" s="154">
        <v>17</v>
      </c>
      <c r="BW32" s="179">
        <v>25</v>
      </c>
      <c r="BX32" s="209" t="s">
        <v>90</v>
      </c>
      <c r="BY32" s="162">
        <f t="shared" si="0"/>
        <v>390.25</v>
      </c>
      <c r="BZ32" s="162">
        <f t="shared" si="1"/>
        <v>411.75</v>
      </c>
      <c r="CA32" s="162">
        <f t="shared" si="10"/>
        <v>802</v>
      </c>
      <c r="CB32" s="206">
        <f t="shared" si="23"/>
        <v>80.2</v>
      </c>
      <c r="CC32" s="172" t="str">
        <f t="shared" si="34"/>
        <v>B1</v>
      </c>
      <c r="CD32" s="172" t="s">
        <v>550</v>
      </c>
      <c r="CE32" s="172">
        <v>176</v>
      </c>
      <c r="CF32" s="214">
        <f t="shared" si="25"/>
        <v>197.12</v>
      </c>
    </row>
    <row r="33" spans="1:84" s="186" customFormat="1" ht="18" customHeight="1" x14ac:dyDescent="0.2">
      <c r="A33" s="179">
        <v>26</v>
      </c>
      <c r="B33" s="181" t="s">
        <v>91</v>
      </c>
      <c r="C33" s="165">
        <v>4.75</v>
      </c>
      <c r="D33" s="154">
        <v>3</v>
      </c>
      <c r="E33" s="154">
        <v>4</v>
      </c>
      <c r="F33" s="165">
        <v>36.5</v>
      </c>
      <c r="G33" s="207">
        <f t="shared" si="2"/>
        <v>48.25</v>
      </c>
      <c r="H33" s="154" t="str">
        <f t="shared" si="11"/>
        <v>C2</v>
      </c>
      <c r="I33" s="154">
        <v>5.5</v>
      </c>
      <c r="J33" s="154">
        <v>4</v>
      </c>
      <c r="K33" s="154">
        <v>5</v>
      </c>
      <c r="L33" s="154">
        <v>35.5</v>
      </c>
      <c r="M33" s="206">
        <f t="shared" si="3"/>
        <v>50</v>
      </c>
      <c r="N33" s="154" t="str">
        <f t="shared" si="12"/>
        <v>C2</v>
      </c>
      <c r="O33" s="165">
        <v>3.5</v>
      </c>
      <c r="P33" s="154">
        <v>2</v>
      </c>
      <c r="Q33" s="154">
        <v>2</v>
      </c>
      <c r="R33" s="154">
        <v>38</v>
      </c>
      <c r="S33" s="172">
        <f t="shared" si="4"/>
        <v>45.5</v>
      </c>
      <c r="T33" s="154" t="str">
        <f t="shared" si="13"/>
        <v>C2</v>
      </c>
      <c r="U33" s="154">
        <v>4.25</v>
      </c>
      <c r="V33" s="154">
        <v>4</v>
      </c>
      <c r="W33" s="154">
        <v>4</v>
      </c>
      <c r="X33" s="154">
        <v>52.5</v>
      </c>
      <c r="Y33" s="206">
        <f t="shared" si="27"/>
        <v>64.75</v>
      </c>
      <c r="Z33" s="154" t="str">
        <f t="shared" si="14"/>
        <v>B2</v>
      </c>
      <c r="AA33" s="179">
        <v>26</v>
      </c>
      <c r="AB33" s="181" t="s">
        <v>91</v>
      </c>
      <c r="AC33" s="154">
        <v>0</v>
      </c>
      <c r="AD33" s="154">
        <v>3</v>
      </c>
      <c r="AE33" s="154">
        <v>3</v>
      </c>
      <c r="AF33" s="154">
        <v>22</v>
      </c>
      <c r="AG33" s="172">
        <f t="shared" si="6"/>
        <v>28</v>
      </c>
      <c r="AH33" s="154" t="str">
        <f t="shared" si="15"/>
        <v>E</v>
      </c>
      <c r="AI33" s="154">
        <v>3.5</v>
      </c>
      <c r="AJ33" s="154">
        <v>3</v>
      </c>
      <c r="AK33" s="154">
        <v>3</v>
      </c>
      <c r="AL33" s="154">
        <v>36</v>
      </c>
      <c r="AM33" s="206">
        <f t="shared" si="29"/>
        <v>45.5</v>
      </c>
      <c r="AN33" s="154" t="str">
        <f t="shared" si="30"/>
        <v>C2</v>
      </c>
      <c r="AO33" s="154">
        <v>3.75</v>
      </c>
      <c r="AP33" s="154">
        <v>4</v>
      </c>
      <c r="AQ33" s="154">
        <v>3</v>
      </c>
      <c r="AR33" s="154">
        <v>43</v>
      </c>
      <c r="AS33" s="172">
        <f t="shared" si="7"/>
        <v>53.75</v>
      </c>
      <c r="AT33" s="154" t="str">
        <f t="shared" si="18"/>
        <v>C1</v>
      </c>
      <c r="AU33" s="154">
        <v>7.75</v>
      </c>
      <c r="AV33" s="169">
        <v>3.5</v>
      </c>
      <c r="AW33" s="169">
        <v>3.5</v>
      </c>
      <c r="AX33" s="154">
        <v>48</v>
      </c>
      <c r="AY33" s="206">
        <f t="shared" si="31"/>
        <v>62.75</v>
      </c>
      <c r="AZ33" s="163" t="str">
        <f t="shared" si="32"/>
        <v>B2</v>
      </c>
      <c r="BA33" s="179">
        <v>26</v>
      </c>
      <c r="BB33" s="210" t="s">
        <v>91</v>
      </c>
      <c r="BC33" s="154">
        <v>0</v>
      </c>
      <c r="BD33" s="154">
        <v>4</v>
      </c>
      <c r="BE33" s="154">
        <v>4</v>
      </c>
      <c r="BF33" s="154">
        <v>47.5</v>
      </c>
      <c r="BG33" s="172">
        <f t="shared" si="9"/>
        <v>55.5</v>
      </c>
      <c r="BH33" s="154"/>
      <c r="BI33" s="154">
        <v>4</v>
      </c>
      <c r="BJ33" s="154">
        <v>2</v>
      </c>
      <c r="BK33" s="154">
        <v>3</v>
      </c>
      <c r="BL33" s="154">
        <v>31</v>
      </c>
      <c r="BM33" s="206">
        <f t="shared" si="21"/>
        <v>40</v>
      </c>
      <c r="BN33" s="154" t="str">
        <f t="shared" si="33"/>
        <v>D</v>
      </c>
      <c r="BO33" s="154">
        <v>33.5</v>
      </c>
      <c r="BP33" s="154">
        <v>38</v>
      </c>
      <c r="BQ33" s="74">
        <v>29</v>
      </c>
      <c r="BR33" s="154">
        <v>25</v>
      </c>
      <c r="BS33" s="74">
        <v>35.5</v>
      </c>
      <c r="BT33" s="154">
        <v>41</v>
      </c>
      <c r="BU33" s="173">
        <v>0</v>
      </c>
      <c r="BV33" s="173">
        <v>4</v>
      </c>
      <c r="BW33" s="179">
        <v>26</v>
      </c>
      <c r="BX33" s="210" t="s">
        <v>91</v>
      </c>
      <c r="BY33" s="162">
        <f t="shared" si="0"/>
        <v>231</v>
      </c>
      <c r="BZ33" s="162">
        <f t="shared" si="1"/>
        <v>263</v>
      </c>
      <c r="CA33" s="162">
        <f t="shared" si="10"/>
        <v>494</v>
      </c>
      <c r="CB33" s="206">
        <f t="shared" si="23"/>
        <v>49.4</v>
      </c>
      <c r="CC33" s="172" t="str">
        <f t="shared" si="34"/>
        <v>C2</v>
      </c>
      <c r="CD33" s="172" t="s">
        <v>549</v>
      </c>
      <c r="CE33" s="172">
        <v>128</v>
      </c>
      <c r="CF33" s="214">
        <f t="shared" si="25"/>
        <v>143.36000000000001</v>
      </c>
    </row>
    <row r="34" spans="1:84" s="186" customFormat="1" ht="18" customHeight="1" x14ac:dyDescent="0.25">
      <c r="B34" s="200"/>
      <c r="S34" s="204"/>
      <c r="Y34" s="204"/>
      <c r="AA34" s="204"/>
      <c r="AB34" s="205"/>
      <c r="AG34" s="204"/>
      <c r="AM34" s="204"/>
      <c r="AS34" s="204"/>
      <c r="AV34" s="199"/>
      <c r="AW34" s="199"/>
      <c r="AY34" s="204"/>
      <c r="BA34" s="211"/>
      <c r="BB34" s="212"/>
      <c r="BG34" s="204"/>
      <c r="BM34" s="204"/>
      <c r="BW34" s="211"/>
      <c r="BX34" s="212"/>
      <c r="BY34" s="204"/>
      <c r="BZ34" s="204"/>
      <c r="CA34" s="204"/>
      <c r="CB34" s="204"/>
      <c r="CC34" s="204"/>
      <c r="CD34" s="204"/>
      <c r="CE34" s="204"/>
      <c r="CF34" s="204"/>
    </row>
    <row r="35" spans="1:84" s="186" customFormat="1" ht="18" customHeight="1" x14ac:dyDescent="0.25">
      <c r="B35" s="200"/>
      <c r="S35" s="204"/>
      <c r="Y35" s="204"/>
      <c r="AA35" s="204"/>
      <c r="AB35" s="205"/>
      <c r="AG35" s="204"/>
      <c r="AM35" s="204"/>
      <c r="AS35" s="204"/>
      <c r="AV35" s="199"/>
      <c r="AW35" s="199"/>
      <c r="AY35" s="204"/>
      <c r="BA35" s="211"/>
      <c r="BB35" s="212"/>
      <c r="BG35" s="204"/>
      <c r="BM35" s="204"/>
      <c r="BW35" s="211"/>
      <c r="BX35" s="212"/>
      <c r="BY35" s="204"/>
      <c r="BZ35" s="204"/>
      <c r="CA35" s="204"/>
      <c r="CB35" s="204"/>
      <c r="CC35" s="204"/>
      <c r="CD35" s="204"/>
      <c r="CE35" s="204"/>
      <c r="CF35" s="204"/>
    </row>
    <row r="36" spans="1:84" s="186" customFormat="1" ht="15.75" x14ac:dyDescent="0.25">
      <c r="B36" s="200"/>
      <c r="S36" s="204"/>
      <c r="Y36" s="204"/>
      <c r="AA36" s="204"/>
      <c r="AB36" s="205"/>
      <c r="AG36" s="204"/>
      <c r="AM36" s="204"/>
      <c r="AS36" s="204"/>
      <c r="AY36" s="204"/>
      <c r="BA36" s="204"/>
      <c r="BB36" s="213"/>
      <c r="BG36" s="204"/>
      <c r="BM36" s="204"/>
      <c r="BW36" s="204"/>
      <c r="BX36" s="213"/>
      <c r="BY36" s="204"/>
      <c r="BZ36" s="204"/>
      <c r="CA36" s="204"/>
      <c r="CB36" s="204"/>
      <c r="CC36" s="204"/>
      <c r="CD36" s="204"/>
      <c r="CE36" s="204"/>
      <c r="CF36" s="204"/>
    </row>
    <row r="37" spans="1:84" x14ac:dyDescent="0.25">
      <c r="I37"/>
      <c r="J37"/>
      <c r="K37"/>
      <c r="L37"/>
      <c r="M37"/>
      <c r="N37"/>
      <c r="U37"/>
      <c r="V37"/>
      <c r="W37"/>
      <c r="X37"/>
      <c r="Y37" s="139"/>
      <c r="Z37"/>
      <c r="AI37"/>
      <c r="AJ37"/>
      <c r="AK37"/>
      <c r="AL37"/>
      <c r="AM37" s="139"/>
      <c r="AN37"/>
      <c r="AU37"/>
      <c r="AV37"/>
      <c r="AW37"/>
      <c r="AX37"/>
      <c r="AY37" s="139"/>
      <c r="AZ37"/>
      <c r="BI37"/>
      <c r="BJ37"/>
      <c r="BK37"/>
      <c r="BL37"/>
      <c r="BM37" s="139"/>
      <c r="BN37"/>
      <c r="CB37" s="139"/>
    </row>
  </sheetData>
  <mergeCells count="40">
    <mergeCell ref="A5:A6"/>
    <mergeCell ref="B5:B6"/>
    <mergeCell ref="C5:H5"/>
    <mergeCell ref="I5:N5"/>
    <mergeCell ref="BY4:BZ5"/>
    <mergeCell ref="A3:B4"/>
    <mergeCell ref="AA3:AB4"/>
    <mergeCell ref="AA5:AA6"/>
    <mergeCell ref="AB5:AB6"/>
    <mergeCell ref="BC4:BN4"/>
    <mergeCell ref="BA3:BB4"/>
    <mergeCell ref="C4:N4"/>
    <mergeCell ref="C3:Z3"/>
    <mergeCell ref="AC3:AZ3"/>
    <mergeCell ref="BC3:BN3"/>
    <mergeCell ref="BU4:BV5"/>
    <mergeCell ref="BI5:BN5"/>
    <mergeCell ref="BO4:BP5"/>
    <mergeCell ref="AC4:AN4"/>
    <mergeCell ref="O5:T5"/>
    <mergeCell ref="U5:Z5"/>
    <mergeCell ref="AC5:AH5"/>
    <mergeCell ref="AI5:AN5"/>
    <mergeCell ref="AO5:AT5"/>
    <mergeCell ref="A1:Z1"/>
    <mergeCell ref="AA1:AZ1"/>
    <mergeCell ref="BA1:BN1"/>
    <mergeCell ref="CA5:CC5"/>
    <mergeCell ref="CE4:CF5"/>
    <mergeCell ref="A2:Z2"/>
    <mergeCell ref="AA2:AZ2"/>
    <mergeCell ref="BA2:BN2"/>
    <mergeCell ref="O4:Z4"/>
    <mergeCell ref="AO4:AZ4"/>
    <mergeCell ref="CA4:CC4"/>
    <mergeCell ref="BQ4:BR5"/>
    <mergeCell ref="BS4:BT5"/>
    <mergeCell ref="BW3:BX4"/>
    <mergeCell ref="AU5:AZ5"/>
    <mergeCell ref="BC5:BH5"/>
  </mergeCells>
  <pageMargins left="0.33" right="0.16" top="0.22" bottom="0.18" header="0.22" footer="0.1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PROFILE</vt:lpstr>
      <vt:lpstr>RS- PA1</vt:lpstr>
      <vt:lpstr>RC-PA1</vt:lpstr>
      <vt:lpstr>RS HY</vt:lpstr>
      <vt:lpstr>RC HY</vt:lpstr>
      <vt:lpstr>OUT OF 80</vt:lpstr>
      <vt:lpstr>RS PA2</vt:lpstr>
      <vt:lpstr>RC PA2</vt:lpstr>
      <vt:lpstr>RS FINAL</vt:lpstr>
      <vt:lpstr>RC FINAL</vt:lpstr>
      <vt:lpstr>RS FIN</vt:lpstr>
      <vt:lpstr>Sheet2</vt:lpstr>
      <vt:lpstr>failure std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2024-03-23T05:05:55Z</cp:lastPrinted>
  <dcterms:created xsi:type="dcterms:W3CDTF">2021-10-11T05:48:04Z</dcterms:created>
  <dcterms:modified xsi:type="dcterms:W3CDTF">2024-03-23T15:19:22Z</dcterms:modified>
</cp:coreProperties>
</file>