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600" windowHeight="7650" tabRatio="678"/>
  </bookViews>
  <sheets>
    <sheet name="PROFILE" sheetId="7" r:id="rId1"/>
    <sheet name="RC-PA1" sheetId="11" r:id="rId2"/>
    <sheet name="HALF YEARLY 80" sheetId="10" r:id="rId3"/>
    <sheet name="RS HY" sheetId="5" r:id="rId4"/>
    <sheet name="RC HY" sheetId="4" r:id="rId5"/>
    <sheet name="RS PA2" sheetId="17" r:id="rId6"/>
    <sheet name="RC PA2" sheetId="18" r:id="rId7"/>
    <sheet name="RS FINAL" sheetId="13" r:id="rId8"/>
    <sheet name="RC FINAL" sheetId="16" r:id="rId9"/>
    <sheet name="RS FIN" sheetId="15" r:id="rId10"/>
    <sheet name="Sheet1" sheetId="19" r:id="rId11"/>
    <sheet name="Sheet2" sheetId="20" r:id="rId12"/>
  </sheets>
  <definedNames>
    <definedName name="_xlnm.Print_Area" localSheetId="7">'RS FINAL'!$A$1:$BY$30</definedName>
  </definedNames>
  <calcPr calcId="144525"/>
</workbook>
</file>

<file path=xl/calcChain.xml><?xml version="1.0" encoding="utf-8"?>
<calcChain xmlns="http://schemas.openxmlformats.org/spreadsheetml/2006/main">
  <c r="AB2" i="7" l="1"/>
  <c r="Z2" i="7"/>
  <c r="V2" i="7"/>
  <c r="S2" i="7"/>
  <c r="Q2" i="7"/>
  <c r="M2" i="7"/>
  <c r="K2" i="7"/>
  <c r="L12" i="20"/>
  <c r="L11" i="20"/>
  <c r="L10" i="20"/>
  <c r="L8" i="20"/>
  <c r="L6" i="20"/>
  <c r="J3" i="20"/>
  <c r="E3" i="20"/>
  <c r="F7" i="20" l="1"/>
  <c r="F6" i="20"/>
  <c r="E29" i="20"/>
  <c r="E28" i="20"/>
  <c r="E27" i="20"/>
  <c r="E26" i="20"/>
  <c r="E25" i="20"/>
  <c r="E24" i="20"/>
  <c r="E23" i="20"/>
  <c r="E22" i="20"/>
  <c r="E21" i="20"/>
  <c r="E20" i="20"/>
  <c r="E19" i="20"/>
  <c r="E18" i="20"/>
  <c r="E17" i="20"/>
  <c r="E16" i="20"/>
  <c r="E15" i="20"/>
  <c r="E14" i="20"/>
  <c r="E13" i="20"/>
  <c r="E12" i="20"/>
  <c r="E11" i="20"/>
  <c r="E10" i="20"/>
  <c r="E9" i="20"/>
  <c r="E8" i="20"/>
  <c r="E7" i="20"/>
  <c r="E6" i="20"/>
  <c r="L1144" i="16" l="1"/>
  <c r="M1144" i="16" s="1"/>
  <c r="F1144" i="16"/>
  <c r="G1144" i="16" s="1"/>
  <c r="L1143" i="16"/>
  <c r="M1143" i="16" s="1"/>
  <c r="F1143" i="16"/>
  <c r="G1143" i="16" s="1"/>
  <c r="L1142" i="16"/>
  <c r="M1142" i="16" s="1"/>
  <c r="F1142" i="16"/>
  <c r="G1142" i="16" s="1"/>
  <c r="L1141" i="16"/>
  <c r="M1141" i="16" s="1"/>
  <c r="F1141" i="16"/>
  <c r="G1141" i="16" s="1"/>
  <c r="L1140" i="16"/>
  <c r="M1140" i="16" s="1"/>
  <c r="F1140" i="16"/>
  <c r="G1140" i="16" s="1"/>
  <c r="L1095" i="16"/>
  <c r="M1095" i="16" s="1"/>
  <c r="F1095" i="16"/>
  <c r="G1095" i="16" s="1"/>
  <c r="L1094" i="16"/>
  <c r="M1094" i="16" s="1"/>
  <c r="F1094" i="16"/>
  <c r="G1094" i="16" s="1"/>
  <c r="L1093" i="16"/>
  <c r="M1093" i="16" s="1"/>
  <c r="F1093" i="16"/>
  <c r="G1093" i="16" s="1"/>
  <c r="L1092" i="16"/>
  <c r="M1092" i="16" s="1"/>
  <c r="F1092" i="16"/>
  <c r="G1092" i="16" s="1"/>
  <c r="L1091" i="16"/>
  <c r="M1091" i="16" s="1"/>
  <c r="F1091" i="16"/>
  <c r="G1091" i="16" s="1"/>
  <c r="L1046" i="16"/>
  <c r="M1046" i="16" s="1"/>
  <c r="F1046" i="16"/>
  <c r="G1046" i="16" s="1"/>
  <c r="L1045" i="16"/>
  <c r="M1045" i="16" s="1"/>
  <c r="F1045" i="16"/>
  <c r="G1045" i="16" s="1"/>
  <c r="L1044" i="16"/>
  <c r="M1044" i="16" s="1"/>
  <c r="F1044" i="16"/>
  <c r="G1044" i="16" s="1"/>
  <c r="L1043" i="16"/>
  <c r="M1043" i="16" s="1"/>
  <c r="F1043" i="16"/>
  <c r="G1043" i="16" s="1"/>
  <c r="L1042" i="16"/>
  <c r="M1042" i="16" s="1"/>
  <c r="F1042" i="16"/>
  <c r="G1042" i="16" s="1"/>
  <c r="L997" i="16"/>
  <c r="M997" i="16" s="1"/>
  <c r="F997" i="16"/>
  <c r="G997" i="16" s="1"/>
  <c r="L996" i="16"/>
  <c r="M996" i="16" s="1"/>
  <c r="F996" i="16"/>
  <c r="G996" i="16" s="1"/>
  <c r="L995" i="16"/>
  <c r="M995" i="16" s="1"/>
  <c r="F995" i="16"/>
  <c r="G995" i="16" s="1"/>
  <c r="L994" i="16"/>
  <c r="M994" i="16" s="1"/>
  <c r="F994" i="16"/>
  <c r="G994" i="16" s="1"/>
  <c r="L993" i="16"/>
  <c r="M993" i="16" s="1"/>
  <c r="F993" i="16"/>
  <c r="G993" i="16" s="1"/>
  <c r="L948" i="16"/>
  <c r="M948" i="16" s="1"/>
  <c r="F948" i="16"/>
  <c r="G948" i="16" s="1"/>
  <c r="L947" i="16"/>
  <c r="M947" i="16" s="1"/>
  <c r="F947" i="16"/>
  <c r="G947" i="16" s="1"/>
  <c r="L946" i="16"/>
  <c r="M946" i="16" s="1"/>
  <c r="F946" i="16"/>
  <c r="G946" i="16" s="1"/>
  <c r="L945" i="16"/>
  <c r="M945" i="16" s="1"/>
  <c r="F945" i="16"/>
  <c r="G945" i="16" s="1"/>
  <c r="L944" i="16"/>
  <c r="M944" i="16" s="1"/>
  <c r="F944" i="16"/>
  <c r="G944" i="16" s="1"/>
  <c r="L899" i="16"/>
  <c r="M899" i="16" s="1"/>
  <c r="F899" i="16"/>
  <c r="G899" i="16" s="1"/>
  <c r="L898" i="16"/>
  <c r="M898" i="16" s="1"/>
  <c r="F898" i="16"/>
  <c r="G898" i="16" s="1"/>
  <c r="L897" i="16"/>
  <c r="M897" i="16" s="1"/>
  <c r="F897" i="16"/>
  <c r="G897" i="16" s="1"/>
  <c r="L896" i="16"/>
  <c r="M896" i="16" s="1"/>
  <c r="F896" i="16"/>
  <c r="G896" i="16" s="1"/>
  <c r="L895" i="16"/>
  <c r="M895" i="16" s="1"/>
  <c r="F895" i="16"/>
  <c r="G895" i="16" s="1"/>
  <c r="L850" i="16"/>
  <c r="M850" i="16" s="1"/>
  <c r="F850" i="16"/>
  <c r="G850" i="16" s="1"/>
  <c r="L849" i="16"/>
  <c r="M849" i="16" s="1"/>
  <c r="F849" i="16"/>
  <c r="G849" i="16" s="1"/>
  <c r="L848" i="16"/>
  <c r="M848" i="16" s="1"/>
  <c r="F848" i="16"/>
  <c r="G848" i="16" s="1"/>
  <c r="L847" i="16"/>
  <c r="M847" i="16" s="1"/>
  <c r="F847" i="16"/>
  <c r="G847" i="16" s="1"/>
  <c r="L846" i="16"/>
  <c r="M846" i="16" s="1"/>
  <c r="F846" i="16"/>
  <c r="G846" i="16" s="1"/>
  <c r="L801" i="16"/>
  <c r="M801" i="16" s="1"/>
  <c r="F801" i="16"/>
  <c r="G801" i="16" s="1"/>
  <c r="L800" i="16"/>
  <c r="M800" i="16" s="1"/>
  <c r="F800" i="16"/>
  <c r="G800" i="16" s="1"/>
  <c r="L799" i="16"/>
  <c r="M799" i="16" s="1"/>
  <c r="F799" i="16"/>
  <c r="G799" i="16" s="1"/>
  <c r="L798" i="16"/>
  <c r="M798" i="16" s="1"/>
  <c r="F798" i="16"/>
  <c r="G798" i="16" s="1"/>
  <c r="L797" i="16"/>
  <c r="M797" i="16" s="1"/>
  <c r="F797" i="16"/>
  <c r="G797" i="16" s="1"/>
  <c r="L752" i="16"/>
  <c r="M752" i="16" s="1"/>
  <c r="F752" i="16"/>
  <c r="G752" i="16" s="1"/>
  <c r="L751" i="16"/>
  <c r="M751" i="16" s="1"/>
  <c r="F751" i="16"/>
  <c r="G751" i="16" s="1"/>
  <c r="L750" i="16"/>
  <c r="M750" i="16" s="1"/>
  <c r="F750" i="16"/>
  <c r="G750" i="16" s="1"/>
  <c r="L749" i="16"/>
  <c r="M749" i="16" s="1"/>
  <c r="F749" i="16"/>
  <c r="G749" i="16" s="1"/>
  <c r="L748" i="16"/>
  <c r="M748" i="16" s="1"/>
  <c r="F748" i="16"/>
  <c r="G748" i="16" s="1"/>
  <c r="L703" i="16"/>
  <c r="M703" i="16" s="1"/>
  <c r="F703" i="16"/>
  <c r="G703" i="16" s="1"/>
  <c r="L702" i="16"/>
  <c r="M702" i="16" s="1"/>
  <c r="F702" i="16"/>
  <c r="G702" i="16" s="1"/>
  <c r="L701" i="16"/>
  <c r="M701" i="16" s="1"/>
  <c r="F701" i="16"/>
  <c r="G701" i="16" s="1"/>
  <c r="L700" i="16"/>
  <c r="M700" i="16" s="1"/>
  <c r="F700" i="16"/>
  <c r="G700" i="16" s="1"/>
  <c r="L699" i="16"/>
  <c r="M699" i="16" s="1"/>
  <c r="F699" i="16"/>
  <c r="G699" i="16" s="1"/>
  <c r="L654" i="16"/>
  <c r="M654" i="16" s="1"/>
  <c r="F654" i="16"/>
  <c r="G654" i="16" s="1"/>
  <c r="L653" i="16"/>
  <c r="M653" i="16" s="1"/>
  <c r="F653" i="16"/>
  <c r="G653" i="16" s="1"/>
  <c r="L652" i="16"/>
  <c r="M652" i="16" s="1"/>
  <c r="F652" i="16"/>
  <c r="G652" i="16" s="1"/>
  <c r="L651" i="16"/>
  <c r="M651" i="16" s="1"/>
  <c r="F651" i="16"/>
  <c r="G651" i="16" s="1"/>
  <c r="L650" i="16"/>
  <c r="M650" i="16" s="1"/>
  <c r="F650" i="16"/>
  <c r="G650" i="16" s="1"/>
  <c r="L605" i="16"/>
  <c r="M605" i="16" s="1"/>
  <c r="F605" i="16"/>
  <c r="G605" i="16" s="1"/>
  <c r="L604" i="16"/>
  <c r="M604" i="16" s="1"/>
  <c r="F604" i="16"/>
  <c r="G604" i="16" s="1"/>
  <c r="L603" i="16"/>
  <c r="M603" i="16" s="1"/>
  <c r="F603" i="16"/>
  <c r="G603" i="16" s="1"/>
  <c r="L602" i="16"/>
  <c r="M602" i="16" s="1"/>
  <c r="F602" i="16"/>
  <c r="G602" i="16" s="1"/>
  <c r="L601" i="16"/>
  <c r="M601" i="16" s="1"/>
  <c r="F601" i="16"/>
  <c r="G601" i="16" s="1"/>
  <c r="L556" i="16"/>
  <c r="M556" i="16" s="1"/>
  <c r="F556" i="16"/>
  <c r="G556" i="16" s="1"/>
  <c r="L555" i="16"/>
  <c r="M555" i="16" s="1"/>
  <c r="F555" i="16"/>
  <c r="G555" i="16" s="1"/>
  <c r="L554" i="16"/>
  <c r="M554" i="16" s="1"/>
  <c r="F554" i="16"/>
  <c r="G554" i="16" s="1"/>
  <c r="L553" i="16"/>
  <c r="M553" i="16" s="1"/>
  <c r="F553" i="16"/>
  <c r="G553" i="16" s="1"/>
  <c r="L552" i="16"/>
  <c r="M552" i="16" s="1"/>
  <c r="F552" i="16"/>
  <c r="G552" i="16" s="1"/>
  <c r="L507" i="16"/>
  <c r="M507" i="16" s="1"/>
  <c r="F507" i="16"/>
  <c r="G507" i="16" s="1"/>
  <c r="L506" i="16"/>
  <c r="M506" i="16" s="1"/>
  <c r="F506" i="16"/>
  <c r="G506" i="16" s="1"/>
  <c r="L505" i="16"/>
  <c r="M505" i="16" s="1"/>
  <c r="F505" i="16"/>
  <c r="G505" i="16" s="1"/>
  <c r="L504" i="16"/>
  <c r="M504" i="16" s="1"/>
  <c r="F504" i="16"/>
  <c r="G504" i="16" s="1"/>
  <c r="L503" i="16"/>
  <c r="M503" i="16" s="1"/>
  <c r="F503" i="16"/>
  <c r="G503" i="16" s="1"/>
  <c r="L458" i="16"/>
  <c r="M458" i="16" s="1"/>
  <c r="F458" i="16"/>
  <c r="G458" i="16" s="1"/>
  <c r="L457" i="16"/>
  <c r="M457" i="16" s="1"/>
  <c r="F457" i="16"/>
  <c r="G457" i="16" s="1"/>
  <c r="L456" i="16"/>
  <c r="M456" i="16" s="1"/>
  <c r="F456" i="16"/>
  <c r="G456" i="16" s="1"/>
  <c r="L455" i="16"/>
  <c r="M455" i="16" s="1"/>
  <c r="F455" i="16"/>
  <c r="G455" i="16" s="1"/>
  <c r="L454" i="16"/>
  <c r="M454" i="16" s="1"/>
  <c r="F454" i="16"/>
  <c r="G454" i="16" s="1"/>
  <c r="L409" i="16"/>
  <c r="M409" i="16" s="1"/>
  <c r="F409" i="16"/>
  <c r="G409" i="16" s="1"/>
  <c r="L408" i="16"/>
  <c r="M408" i="16" s="1"/>
  <c r="F408" i="16"/>
  <c r="G408" i="16" s="1"/>
  <c r="L407" i="16"/>
  <c r="M407" i="16" s="1"/>
  <c r="F407" i="16"/>
  <c r="G407" i="16" s="1"/>
  <c r="L406" i="16"/>
  <c r="M406" i="16" s="1"/>
  <c r="F406" i="16"/>
  <c r="G406" i="16" s="1"/>
  <c r="L405" i="16"/>
  <c r="M405" i="16" s="1"/>
  <c r="F405" i="16"/>
  <c r="G405" i="16" s="1"/>
  <c r="L360" i="16"/>
  <c r="M360" i="16" s="1"/>
  <c r="F360" i="16"/>
  <c r="G360" i="16" s="1"/>
  <c r="L359" i="16"/>
  <c r="M359" i="16" s="1"/>
  <c r="F359" i="16"/>
  <c r="G359" i="16" s="1"/>
  <c r="L358" i="16"/>
  <c r="M358" i="16" s="1"/>
  <c r="F358" i="16"/>
  <c r="G358" i="16" s="1"/>
  <c r="L357" i="16"/>
  <c r="M357" i="16" s="1"/>
  <c r="F357" i="16"/>
  <c r="G357" i="16" s="1"/>
  <c r="L356" i="16"/>
  <c r="M356" i="16" s="1"/>
  <c r="F356" i="16"/>
  <c r="G356" i="16" s="1"/>
  <c r="L311" i="16"/>
  <c r="M311" i="16" s="1"/>
  <c r="F311" i="16"/>
  <c r="G311" i="16" s="1"/>
  <c r="L310" i="16"/>
  <c r="M310" i="16" s="1"/>
  <c r="F310" i="16"/>
  <c r="G310" i="16" s="1"/>
  <c r="L309" i="16"/>
  <c r="M309" i="16" s="1"/>
  <c r="F309" i="16"/>
  <c r="G309" i="16" s="1"/>
  <c r="L308" i="16"/>
  <c r="M308" i="16" s="1"/>
  <c r="F308" i="16"/>
  <c r="G308" i="16" s="1"/>
  <c r="L307" i="16"/>
  <c r="M307" i="16" s="1"/>
  <c r="F307" i="16"/>
  <c r="G307" i="16" s="1"/>
  <c r="L262" i="16"/>
  <c r="M262" i="16" s="1"/>
  <c r="F262" i="16"/>
  <c r="G262" i="16" s="1"/>
  <c r="L261" i="16"/>
  <c r="M261" i="16" s="1"/>
  <c r="F261" i="16"/>
  <c r="G261" i="16" s="1"/>
  <c r="L260" i="16"/>
  <c r="M260" i="16" s="1"/>
  <c r="F260" i="16"/>
  <c r="G260" i="16" s="1"/>
  <c r="L259" i="16"/>
  <c r="M259" i="16" s="1"/>
  <c r="F259" i="16"/>
  <c r="G259" i="16" s="1"/>
  <c r="L258" i="16"/>
  <c r="M258" i="16" s="1"/>
  <c r="F258" i="16"/>
  <c r="G258" i="16" s="1"/>
  <c r="L213" i="16"/>
  <c r="M213" i="16" s="1"/>
  <c r="F213" i="16"/>
  <c r="G213" i="16" s="1"/>
  <c r="L212" i="16"/>
  <c r="M212" i="16" s="1"/>
  <c r="F212" i="16"/>
  <c r="G212" i="16" s="1"/>
  <c r="L211" i="16"/>
  <c r="M211" i="16" s="1"/>
  <c r="F211" i="16"/>
  <c r="G211" i="16" s="1"/>
  <c r="L210" i="16"/>
  <c r="M210" i="16" s="1"/>
  <c r="F210" i="16"/>
  <c r="G210" i="16" s="1"/>
  <c r="L209" i="16"/>
  <c r="M209" i="16" s="1"/>
  <c r="F209" i="16"/>
  <c r="G209" i="16" s="1"/>
  <c r="L164" i="16"/>
  <c r="M164" i="16" s="1"/>
  <c r="F164" i="16"/>
  <c r="G164" i="16" s="1"/>
  <c r="L163" i="16"/>
  <c r="M163" i="16" s="1"/>
  <c r="F163" i="16"/>
  <c r="G163" i="16" s="1"/>
  <c r="L162" i="16"/>
  <c r="M162" i="16" s="1"/>
  <c r="F162" i="16"/>
  <c r="G162" i="16" s="1"/>
  <c r="L161" i="16"/>
  <c r="M161" i="16" s="1"/>
  <c r="F161" i="16"/>
  <c r="G161" i="16" s="1"/>
  <c r="L160" i="16"/>
  <c r="M160" i="16" s="1"/>
  <c r="F160" i="16"/>
  <c r="G160" i="16" s="1"/>
  <c r="L115" i="16"/>
  <c r="M115" i="16" s="1"/>
  <c r="F115" i="16"/>
  <c r="G115" i="16" s="1"/>
  <c r="L114" i="16"/>
  <c r="M114" i="16" s="1"/>
  <c r="F114" i="16"/>
  <c r="G114" i="16" s="1"/>
  <c r="L113" i="16"/>
  <c r="M113" i="16" s="1"/>
  <c r="F113" i="16"/>
  <c r="G113" i="16" s="1"/>
  <c r="L112" i="16"/>
  <c r="M112" i="16" s="1"/>
  <c r="F112" i="16"/>
  <c r="G112" i="16" s="1"/>
  <c r="L111" i="16"/>
  <c r="M111" i="16" s="1"/>
  <c r="F111" i="16"/>
  <c r="G111" i="16" s="1"/>
  <c r="L66" i="16"/>
  <c r="M66" i="16" s="1"/>
  <c r="F66" i="16"/>
  <c r="G66" i="16" s="1"/>
  <c r="L65" i="16"/>
  <c r="M65" i="16" s="1"/>
  <c r="F65" i="16"/>
  <c r="G65" i="16" s="1"/>
  <c r="L64" i="16"/>
  <c r="M64" i="16" s="1"/>
  <c r="F64" i="16"/>
  <c r="G64" i="16" s="1"/>
  <c r="L63" i="16"/>
  <c r="M63" i="16" s="1"/>
  <c r="F63" i="16"/>
  <c r="G63" i="16" s="1"/>
  <c r="L62" i="16"/>
  <c r="M62" i="16" s="1"/>
  <c r="F62" i="16"/>
  <c r="G62" i="16" s="1"/>
  <c r="M17" i="16"/>
  <c r="L17" i="16"/>
  <c r="F17" i="16"/>
  <c r="G17" i="16" s="1"/>
  <c r="L16" i="16"/>
  <c r="M16" i="16" s="1"/>
  <c r="F16" i="16"/>
  <c r="G16" i="16" s="1"/>
  <c r="L15" i="16"/>
  <c r="M15" i="16" s="1"/>
  <c r="F15" i="16"/>
  <c r="G15" i="16" s="1"/>
  <c r="L14" i="16"/>
  <c r="M14" i="16" s="1"/>
  <c r="F14" i="16"/>
  <c r="G14" i="16" s="1"/>
  <c r="L13" i="16"/>
  <c r="M13" i="16" s="1"/>
  <c r="F13" i="16"/>
  <c r="G13" i="16" s="1"/>
  <c r="BG30" i="13"/>
  <c r="BH30" i="13" s="1"/>
  <c r="BM30" i="13"/>
  <c r="BN30" i="13" s="1"/>
  <c r="AY30" i="13"/>
  <c r="AZ30" i="13" s="1"/>
  <c r="AM9" i="13"/>
  <c r="AS30" i="13"/>
  <c r="AT30" i="13" s="1"/>
  <c r="AG30" i="13"/>
  <c r="AH30" i="13" s="1"/>
  <c r="AM30" i="13"/>
  <c r="AN30" i="13" s="1"/>
  <c r="Y30" i="13"/>
  <c r="Z30" i="13" s="1"/>
  <c r="S30" i="13"/>
  <c r="T30" i="13" s="1"/>
  <c r="G30" i="13"/>
  <c r="H30" i="13" s="1"/>
  <c r="M30" i="13"/>
  <c r="N30" i="13" s="1"/>
  <c r="M1150" i="16"/>
  <c r="M1149" i="16"/>
  <c r="D1149" i="16"/>
  <c r="G1149" i="16" s="1"/>
  <c r="L1149" i="16" s="1"/>
  <c r="M1148" i="16"/>
  <c r="M1101" i="16"/>
  <c r="M1100" i="16"/>
  <c r="D1100" i="16"/>
  <c r="G1100" i="16" s="1"/>
  <c r="L1100" i="16" s="1"/>
  <c r="M1099" i="16"/>
  <c r="M1052" i="16"/>
  <c r="M1051" i="16"/>
  <c r="D1051" i="16"/>
  <c r="G1051" i="16" s="1"/>
  <c r="L1051" i="16" s="1"/>
  <c r="M1050" i="16"/>
  <c r="M1003" i="16"/>
  <c r="M1002" i="16"/>
  <c r="D1002" i="16"/>
  <c r="G1002" i="16" s="1"/>
  <c r="L1002" i="16" s="1"/>
  <c r="M1001" i="16"/>
  <c r="D1001" i="16"/>
  <c r="C1003" i="16" s="1"/>
  <c r="I1003" i="16" s="1"/>
  <c r="L1003" i="16" s="1"/>
  <c r="M954" i="16"/>
  <c r="M953" i="16"/>
  <c r="D953" i="16"/>
  <c r="G953" i="16" s="1"/>
  <c r="L953" i="16" s="1"/>
  <c r="M952" i="16"/>
  <c r="M905" i="16"/>
  <c r="M904" i="16"/>
  <c r="D904" i="16"/>
  <c r="G904" i="16" s="1"/>
  <c r="L904" i="16" s="1"/>
  <c r="M903" i="16"/>
  <c r="M856" i="16"/>
  <c r="M855" i="16"/>
  <c r="D855" i="16"/>
  <c r="G855" i="16" s="1"/>
  <c r="L855" i="16" s="1"/>
  <c r="M854" i="16"/>
  <c r="M807" i="16"/>
  <c r="M806" i="16"/>
  <c r="D806" i="16"/>
  <c r="G806" i="16" s="1"/>
  <c r="L806" i="16" s="1"/>
  <c r="M805" i="16"/>
  <c r="D805" i="16"/>
  <c r="C807" i="16" s="1"/>
  <c r="I807" i="16" s="1"/>
  <c r="L807" i="16" s="1"/>
  <c r="M758" i="16"/>
  <c r="M757" i="16"/>
  <c r="D757" i="16"/>
  <c r="G757" i="16" s="1"/>
  <c r="L757" i="16" s="1"/>
  <c r="M756" i="16"/>
  <c r="M709" i="16"/>
  <c r="M708" i="16"/>
  <c r="D708" i="16"/>
  <c r="G708" i="16" s="1"/>
  <c r="L708" i="16" s="1"/>
  <c r="M707" i="16"/>
  <c r="M660" i="16"/>
  <c r="M659" i="16"/>
  <c r="D659" i="16"/>
  <c r="G659" i="16" s="1"/>
  <c r="L659" i="16" s="1"/>
  <c r="M658" i="16"/>
  <c r="M611" i="16"/>
  <c r="M610" i="16"/>
  <c r="D610" i="16"/>
  <c r="G610" i="16" s="1"/>
  <c r="L610" i="16" s="1"/>
  <c r="M609" i="16"/>
  <c r="M562" i="16"/>
  <c r="M561" i="16"/>
  <c r="D561" i="16"/>
  <c r="G561" i="16" s="1"/>
  <c r="L561" i="16" s="1"/>
  <c r="M560" i="16"/>
  <c r="M513" i="16"/>
  <c r="M512" i="16"/>
  <c r="D512" i="16"/>
  <c r="G512" i="16" s="1"/>
  <c r="L512" i="16" s="1"/>
  <c r="M511" i="16"/>
  <c r="D511" i="16"/>
  <c r="C513" i="16" s="1"/>
  <c r="I513" i="16" s="1"/>
  <c r="L513" i="16" s="1"/>
  <c r="M464" i="16"/>
  <c r="M463" i="16"/>
  <c r="D463" i="16"/>
  <c r="G463" i="16" s="1"/>
  <c r="L463" i="16" s="1"/>
  <c r="M462" i="16"/>
  <c r="M415" i="16"/>
  <c r="M414" i="16"/>
  <c r="D414" i="16"/>
  <c r="G414" i="16" s="1"/>
  <c r="L414" i="16" s="1"/>
  <c r="M413" i="16"/>
  <c r="M366" i="16"/>
  <c r="M365" i="16"/>
  <c r="M364" i="16"/>
  <c r="M317" i="16"/>
  <c r="M316" i="16"/>
  <c r="D316" i="16"/>
  <c r="G316" i="16" s="1"/>
  <c r="L316" i="16" s="1"/>
  <c r="M315" i="16"/>
  <c r="M268" i="16"/>
  <c r="M267" i="16"/>
  <c r="M266" i="16"/>
  <c r="D266" i="16"/>
  <c r="G266" i="16" s="1"/>
  <c r="L266" i="16" s="1"/>
  <c r="M219" i="16"/>
  <c r="M218" i="16"/>
  <c r="M217" i="16"/>
  <c r="D217" i="16"/>
  <c r="M170" i="16"/>
  <c r="M169" i="16"/>
  <c r="M168" i="16"/>
  <c r="D168" i="16"/>
  <c r="M121" i="16"/>
  <c r="M120" i="16"/>
  <c r="D120" i="16"/>
  <c r="G120" i="16" s="1"/>
  <c r="L120" i="16" s="1"/>
  <c r="M119" i="16"/>
  <c r="D119" i="16"/>
  <c r="G119" i="16" s="1"/>
  <c r="L119" i="16" s="1"/>
  <c r="D169" i="16" l="1"/>
  <c r="G169" i="16" s="1"/>
  <c r="L169" i="16" s="1"/>
  <c r="D413" i="16"/>
  <c r="G413" i="16" s="1"/>
  <c r="L413" i="16" s="1"/>
  <c r="D560" i="16"/>
  <c r="C562" i="16" s="1"/>
  <c r="I562" i="16" s="1"/>
  <c r="L562" i="16" s="1"/>
  <c r="D854" i="16"/>
  <c r="C856" i="16" s="1"/>
  <c r="I856" i="16" s="1"/>
  <c r="L856" i="16" s="1"/>
  <c r="D1050" i="16"/>
  <c r="C1052" i="16" s="1"/>
  <c r="I1052" i="16" s="1"/>
  <c r="L1052" i="16" s="1"/>
  <c r="D218" i="16"/>
  <c r="G218" i="16" s="1"/>
  <c r="L218" i="16" s="1"/>
  <c r="D658" i="16"/>
  <c r="C660" i="16" s="1"/>
  <c r="I660" i="16" s="1"/>
  <c r="L660" i="16" s="1"/>
  <c r="D903" i="16"/>
  <c r="C905" i="16" s="1"/>
  <c r="I905" i="16" s="1"/>
  <c r="L905" i="16" s="1"/>
  <c r="D1099" i="16"/>
  <c r="C1101" i="16" s="1"/>
  <c r="I1101" i="16" s="1"/>
  <c r="L1101" i="16" s="1"/>
  <c r="C170" i="16"/>
  <c r="I170" i="16" s="1"/>
  <c r="L170" i="16" s="1"/>
  <c r="D267" i="16"/>
  <c r="G267" i="16" s="1"/>
  <c r="L267" i="16" s="1"/>
  <c r="D462" i="16"/>
  <c r="D756" i="16"/>
  <c r="C758" i="16" s="1"/>
  <c r="I758" i="16" s="1"/>
  <c r="L758" i="16" s="1"/>
  <c r="D952" i="16"/>
  <c r="C954" i="16" s="1"/>
  <c r="I954" i="16" s="1"/>
  <c r="L954" i="16" s="1"/>
  <c r="C415" i="16"/>
  <c r="I415" i="16" s="1"/>
  <c r="L415" i="16" s="1"/>
  <c r="G511" i="16"/>
  <c r="L511" i="16" s="1"/>
  <c r="BU30" i="13"/>
  <c r="BV30" i="13"/>
  <c r="C268" i="16"/>
  <c r="I268" i="16" s="1"/>
  <c r="L268" i="16" s="1"/>
  <c r="G854" i="16"/>
  <c r="L854" i="16" s="1"/>
  <c r="G952" i="16"/>
  <c r="L952" i="16" s="1"/>
  <c r="G1050" i="16"/>
  <c r="L1050" i="16" s="1"/>
  <c r="G217" i="16"/>
  <c r="L217" i="16" s="1"/>
  <c r="C464" i="16"/>
  <c r="I464" i="16" s="1"/>
  <c r="L464" i="16" s="1"/>
  <c r="G805" i="16"/>
  <c r="L805" i="16" s="1"/>
  <c r="G903" i="16"/>
  <c r="L903" i="16" s="1"/>
  <c r="G1001" i="16"/>
  <c r="L1001" i="16" s="1"/>
  <c r="D1148" i="16"/>
  <c r="G1099" i="16"/>
  <c r="L1099" i="16" s="1"/>
  <c r="G756" i="16"/>
  <c r="L756" i="16" s="1"/>
  <c r="D707" i="16"/>
  <c r="D609" i="16"/>
  <c r="G609" i="16" s="1"/>
  <c r="L609" i="16" s="1"/>
  <c r="G462" i="16"/>
  <c r="L462" i="16" s="1"/>
  <c r="D364" i="16"/>
  <c r="D365" i="16"/>
  <c r="G365" i="16" s="1"/>
  <c r="L365" i="16" s="1"/>
  <c r="G364" i="16"/>
  <c r="L364" i="16" s="1"/>
  <c r="D315" i="16"/>
  <c r="G315" i="16" s="1"/>
  <c r="L315" i="16" s="1"/>
  <c r="G168" i="16"/>
  <c r="L168" i="16" s="1"/>
  <c r="C121" i="16"/>
  <c r="I121" i="16" s="1"/>
  <c r="L121" i="16" s="1"/>
  <c r="M72" i="16"/>
  <c r="M71" i="16"/>
  <c r="D71" i="16"/>
  <c r="G71" i="16" s="1"/>
  <c r="L71" i="16" s="1"/>
  <c r="M70" i="16"/>
  <c r="D70" i="16"/>
  <c r="G658" i="16" l="1"/>
  <c r="L658" i="16" s="1"/>
  <c r="G560" i="16"/>
  <c r="L560" i="16" s="1"/>
  <c r="C219" i="16"/>
  <c r="I219" i="16" s="1"/>
  <c r="L219" i="16" s="1"/>
  <c r="BW30" i="13"/>
  <c r="BX30" i="13" s="1"/>
  <c r="BY30" i="13" s="1"/>
  <c r="C1150" i="16"/>
  <c r="I1150" i="16" s="1"/>
  <c r="L1150" i="16" s="1"/>
  <c r="G1148" i="16"/>
  <c r="L1148" i="16" s="1"/>
  <c r="C709" i="16"/>
  <c r="I709" i="16" s="1"/>
  <c r="L709" i="16" s="1"/>
  <c r="G707" i="16"/>
  <c r="L707" i="16" s="1"/>
  <c r="C611" i="16"/>
  <c r="I611" i="16" s="1"/>
  <c r="L611" i="16" s="1"/>
  <c r="C366" i="16"/>
  <c r="I366" i="16" s="1"/>
  <c r="L366" i="16" s="1"/>
  <c r="C317" i="16"/>
  <c r="I317" i="16" s="1"/>
  <c r="L317" i="16" s="1"/>
  <c r="C72" i="16"/>
  <c r="I72" i="16" s="1"/>
  <c r="L72" i="16" s="1"/>
  <c r="G70" i="16"/>
  <c r="L70" i="16" s="1"/>
  <c r="N7" i="17"/>
  <c r="N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L7" i="17"/>
  <c r="L8" i="17"/>
  <c r="L9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J7" i="17"/>
  <c r="J8" i="17"/>
  <c r="J9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6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N6" i="17"/>
  <c r="L6" i="17"/>
  <c r="J6" i="17"/>
  <c r="F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6" i="17"/>
  <c r="M23" i="16" l="1"/>
  <c r="M22" i="16"/>
  <c r="D22" i="16"/>
  <c r="G22" i="16" s="1"/>
  <c r="L22" i="16" s="1"/>
  <c r="M21" i="16"/>
  <c r="D21" i="16"/>
  <c r="G21" i="16" s="1"/>
  <c r="L21" i="16" s="1"/>
  <c r="BM29" i="13"/>
  <c r="BN29" i="13" s="1"/>
  <c r="BG29" i="13"/>
  <c r="BH29" i="13" s="1"/>
  <c r="AY29" i="13"/>
  <c r="AZ29" i="13" s="1"/>
  <c r="AS29" i="13"/>
  <c r="AT29" i="13" s="1"/>
  <c r="AM29" i="13"/>
  <c r="AN29" i="13" s="1"/>
  <c r="AG29" i="13"/>
  <c r="AH29" i="13" s="1"/>
  <c r="Y29" i="13"/>
  <c r="Z29" i="13" s="1"/>
  <c r="S29" i="13"/>
  <c r="T29" i="13" s="1"/>
  <c r="M29" i="13"/>
  <c r="BV29" i="13" s="1"/>
  <c r="G29" i="13"/>
  <c r="BM28" i="13"/>
  <c r="BN28" i="13" s="1"/>
  <c r="BG28" i="13"/>
  <c r="BH28" i="13" s="1"/>
  <c r="AY28" i="13"/>
  <c r="AZ28" i="13" s="1"/>
  <c r="AS28" i="13"/>
  <c r="AT28" i="13" s="1"/>
  <c r="AM28" i="13"/>
  <c r="AN28" i="13" s="1"/>
  <c r="AG28" i="13"/>
  <c r="AH28" i="13" s="1"/>
  <c r="Y28" i="13"/>
  <c r="Z28" i="13" s="1"/>
  <c r="S28" i="13"/>
  <c r="T28" i="13" s="1"/>
  <c r="M28" i="13"/>
  <c r="G28" i="13"/>
  <c r="BU28" i="13" s="1"/>
  <c r="BM27" i="13"/>
  <c r="BN27" i="13" s="1"/>
  <c r="BG27" i="13"/>
  <c r="BH27" i="13" s="1"/>
  <c r="AY27" i="13"/>
  <c r="AZ27" i="13" s="1"/>
  <c r="AS27" i="13"/>
  <c r="AT27" i="13" s="1"/>
  <c r="AM27" i="13"/>
  <c r="AN27" i="13" s="1"/>
  <c r="AG27" i="13"/>
  <c r="AH27" i="13" s="1"/>
  <c r="Y27" i="13"/>
  <c r="Z27" i="13" s="1"/>
  <c r="S27" i="13"/>
  <c r="T27" i="13" s="1"/>
  <c r="M27" i="13"/>
  <c r="G27" i="13"/>
  <c r="BM26" i="13"/>
  <c r="BN26" i="13" s="1"/>
  <c r="BG26" i="13"/>
  <c r="BH26" i="13" s="1"/>
  <c r="AY26" i="13"/>
  <c r="AZ26" i="13" s="1"/>
  <c r="AS26" i="13"/>
  <c r="AT26" i="13" s="1"/>
  <c r="AM26" i="13"/>
  <c r="AN26" i="13" s="1"/>
  <c r="AG26" i="13"/>
  <c r="AH26" i="13" s="1"/>
  <c r="Y26" i="13"/>
  <c r="Z26" i="13" s="1"/>
  <c r="S26" i="13"/>
  <c r="T26" i="13" s="1"/>
  <c r="M26" i="13"/>
  <c r="G26" i="13"/>
  <c r="BU26" i="13" s="1"/>
  <c r="BM25" i="13"/>
  <c r="BN25" i="13" s="1"/>
  <c r="BG25" i="13"/>
  <c r="BH25" i="13" s="1"/>
  <c r="AY25" i="13"/>
  <c r="AZ25" i="13" s="1"/>
  <c r="AS25" i="13"/>
  <c r="AT25" i="13" s="1"/>
  <c r="AM25" i="13"/>
  <c r="AN25" i="13" s="1"/>
  <c r="AG25" i="13"/>
  <c r="AH25" i="13" s="1"/>
  <c r="Y25" i="13"/>
  <c r="Z25" i="13" s="1"/>
  <c r="S25" i="13"/>
  <c r="T25" i="13" s="1"/>
  <c r="M25" i="13"/>
  <c r="G25" i="13"/>
  <c r="BM24" i="13"/>
  <c r="BN24" i="13" s="1"/>
  <c r="BG24" i="13"/>
  <c r="BH24" i="13" s="1"/>
  <c r="AY24" i="13"/>
  <c r="AZ24" i="13" s="1"/>
  <c r="AS24" i="13"/>
  <c r="AT24" i="13" s="1"/>
  <c r="AM24" i="13"/>
  <c r="AN24" i="13" s="1"/>
  <c r="AG24" i="13"/>
  <c r="AH24" i="13" s="1"/>
  <c r="Y24" i="13"/>
  <c r="Z24" i="13" s="1"/>
  <c r="S24" i="13"/>
  <c r="T24" i="13" s="1"/>
  <c r="M24" i="13"/>
  <c r="G24" i="13"/>
  <c r="BM23" i="13"/>
  <c r="BN23" i="13" s="1"/>
  <c r="BG23" i="13"/>
  <c r="BH23" i="13" s="1"/>
  <c r="AY23" i="13"/>
  <c r="AZ23" i="13" s="1"/>
  <c r="AS23" i="13"/>
  <c r="AT23" i="13" s="1"/>
  <c r="AM23" i="13"/>
  <c r="AN23" i="13" s="1"/>
  <c r="AG23" i="13"/>
  <c r="AH23" i="13" s="1"/>
  <c r="Y23" i="13"/>
  <c r="Z23" i="13" s="1"/>
  <c r="S23" i="13"/>
  <c r="T23" i="13" s="1"/>
  <c r="M23" i="13"/>
  <c r="G23" i="13"/>
  <c r="BM22" i="13"/>
  <c r="BN22" i="13" s="1"/>
  <c r="BG22" i="13"/>
  <c r="BH22" i="13" s="1"/>
  <c r="AY22" i="13"/>
  <c r="AZ22" i="13" s="1"/>
  <c r="AS22" i="13"/>
  <c r="AT22" i="13" s="1"/>
  <c r="AM22" i="13"/>
  <c r="AN22" i="13" s="1"/>
  <c r="AG22" i="13"/>
  <c r="AH22" i="13" s="1"/>
  <c r="Y22" i="13"/>
  <c r="Z22" i="13" s="1"/>
  <c r="S22" i="13"/>
  <c r="T22" i="13" s="1"/>
  <c r="M22" i="13"/>
  <c r="G22" i="13"/>
  <c r="BM21" i="13"/>
  <c r="BN21" i="13" s="1"/>
  <c r="BG21" i="13"/>
  <c r="BH21" i="13" s="1"/>
  <c r="AY21" i="13"/>
  <c r="AZ21" i="13" s="1"/>
  <c r="AS21" i="13"/>
  <c r="AT21" i="13" s="1"/>
  <c r="AM21" i="13"/>
  <c r="AN21" i="13" s="1"/>
  <c r="AG21" i="13"/>
  <c r="AH21" i="13" s="1"/>
  <c r="Y21" i="13"/>
  <c r="Z21" i="13" s="1"/>
  <c r="S21" i="13"/>
  <c r="T21" i="13" s="1"/>
  <c r="M21" i="13"/>
  <c r="G21" i="13"/>
  <c r="BM20" i="13"/>
  <c r="BN20" i="13" s="1"/>
  <c r="BG20" i="13"/>
  <c r="BH20" i="13" s="1"/>
  <c r="AY20" i="13"/>
  <c r="AZ20" i="13" s="1"/>
  <c r="AS20" i="13"/>
  <c r="AT20" i="13" s="1"/>
  <c r="AM20" i="13"/>
  <c r="AN20" i="13" s="1"/>
  <c r="AG20" i="13"/>
  <c r="AH20" i="13" s="1"/>
  <c r="Y20" i="13"/>
  <c r="Z20" i="13" s="1"/>
  <c r="S20" i="13"/>
  <c r="T20" i="13" s="1"/>
  <c r="M20" i="13"/>
  <c r="BV20" i="13" s="1"/>
  <c r="G20" i="13"/>
  <c r="BM19" i="13"/>
  <c r="BN19" i="13" s="1"/>
  <c r="BG19" i="13"/>
  <c r="BH19" i="13" s="1"/>
  <c r="AY19" i="13"/>
  <c r="AZ19" i="13" s="1"/>
  <c r="AS19" i="13"/>
  <c r="AT19" i="13" s="1"/>
  <c r="AM19" i="13"/>
  <c r="AN19" i="13" s="1"/>
  <c r="AG19" i="13"/>
  <c r="AH19" i="13" s="1"/>
  <c r="Y19" i="13"/>
  <c r="Z19" i="13" s="1"/>
  <c r="S19" i="13"/>
  <c r="T19" i="13" s="1"/>
  <c r="M19" i="13"/>
  <c r="G19" i="13"/>
  <c r="BM18" i="13"/>
  <c r="BN18" i="13" s="1"/>
  <c r="BG18" i="13"/>
  <c r="BH18" i="13" s="1"/>
  <c r="AY18" i="13"/>
  <c r="AZ18" i="13" s="1"/>
  <c r="AS18" i="13"/>
  <c r="AT18" i="13" s="1"/>
  <c r="AM18" i="13"/>
  <c r="AN18" i="13" s="1"/>
  <c r="AG18" i="13"/>
  <c r="AH18" i="13" s="1"/>
  <c r="Y18" i="13"/>
  <c r="Z18" i="13" s="1"/>
  <c r="S18" i="13"/>
  <c r="T18" i="13" s="1"/>
  <c r="M18" i="13"/>
  <c r="G18" i="13"/>
  <c r="BM17" i="13"/>
  <c r="BN17" i="13" s="1"/>
  <c r="BG17" i="13"/>
  <c r="BH17" i="13" s="1"/>
  <c r="AY17" i="13"/>
  <c r="AZ17" i="13" s="1"/>
  <c r="AS17" i="13"/>
  <c r="AT17" i="13" s="1"/>
  <c r="AM17" i="13"/>
  <c r="AN17" i="13" s="1"/>
  <c r="AG17" i="13"/>
  <c r="AH17" i="13" s="1"/>
  <c r="Y17" i="13"/>
  <c r="Z17" i="13" s="1"/>
  <c r="S17" i="13"/>
  <c r="T17" i="13" s="1"/>
  <c r="M17" i="13"/>
  <c r="G17" i="13"/>
  <c r="BM16" i="13"/>
  <c r="BN16" i="13" s="1"/>
  <c r="BG16" i="13"/>
  <c r="BH16" i="13" s="1"/>
  <c r="AY16" i="13"/>
  <c r="AZ16" i="13" s="1"/>
  <c r="AS16" i="13"/>
  <c r="AT16" i="13" s="1"/>
  <c r="AM16" i="13"/>
  <c r="AN16" i="13" s="1"/>
  <c r="AG16" i="13"/>
  <c r="AH16" i="13" s="1"/>
  <c r="Y16" i="13"/>
  <c r="Z16" i="13" s="1"/>
  <c r="S16" i="13"/>
  <c r="T16" i="13" s="1"/>
  <c r="M16" i="13"/>
  <c r="BV16" i="13" s="1"/>
  <c r="G16" i="13"/>
  <c r="BM15" i="13"/>
  <c r="BN15" i="13" s="1"/>
  <c r="BG15" i="13"/>
  <c r="BH15" i="13" s="1"/>
  <c r="AY15" i="13"/>
  <c r="AZ15" i="13" s="1"/>
  <c r="AS15" i="13"/>
  <c r="AT15" i="13" s="1"/>
  <c r="AM15" i="13"/>
  <c r="AN15" i="13" s="1"/>
  <c r="AG15" i="13"/>
  <c r="AH15" i="13" s="1"/>
  <c r="Y15" i="13"/>
  <c r="Z15" i="13" s="1"/>
  <c r="S15" i="13"/>
  <c r="M15" i="13"/>
  <c r="G15" i="13"/>
  <c r="BM14" i="13"/>
  <c r="BN14" i="13" s="1"/>
  <c r="BG14" i="13"/>
  <c r="BH14" i="13" s="1"/>
  <c r="AY14" i="13"/>
  <c r="AZ14" i="13" s="1"/>
  <c r="AS14" i="13"/>
  <c r="AT14" i="13" s="1"/>
  <c r="AM14" i="13"/>
  <c r="AN14" i="13" s="1"/>
  <c r="AG14" i="13"/>
  <c r="AH14" i="13" s="1"/>
  <c r="Y14" i="13"/>
  <c r="Z14" i="13" s="1"/>
  <c r="S14" i="13"/>
  <c r="T14" i="13" s="1"/>
  <c r="M14" i="13"/>
  <c r="G14" i="13"/>
  <c r="BU14" i="13" s="1"/>
  <c r="BM13" i="13"/>
  <c r="BN13" i="13" s="1"/>
  <c r="BG13" i="13"/>
  <c r="BH13" i="13" s="1"/>
  <c r="AY13" i="13"/>
  <c r="AZ13" i="13" s="1"/>
  <c r="AS13" i="13"/>
  <c r="AT13" i="13" s="1"/>
  <c r="AM13" i="13"/>
  <c r="AN13" i="13" s="1"/>
  <c r="AG13" i="13"/>
  <c r="AH13" i="13" s="1"/>
  <c r="Y13" i="13"/>
  <c r="Z13" i="13" s="1"/>
  <c r="S13" i="13"/>
  <c r="T13" i="13" s="1"/>
  <c r="M13" i="13"/>
  <c r="G13" i="13"/>
  <c r="BM12" i="13"/>
  <c r="BG12" i="13"/>
  <c r="BH12" i="13" s="1"/>
  <c r="AY12" i="13"/>
  <c r="AZ12" i="13" s="1"/>
  <c r="AS12" i="13"/>
  <c r="AT12" i="13" s="1"/>
  <c r="AM12" i="13"/>
  <c r="AG12" i="13"/>
  <c r="AH12" i="13" s="1"/>
  <c r="Y12" i="13"/>
  <c r="Z12" i="13" s="1"/>
  <c r="S12" i="13"/>
  <c r="T12" i="13" s="1"/>
  <c r="M12" i="13"/>
  <c r="N12" i="13" s="1"/>
  <c r="G12" i="13"/>
  <c r="BM11" i="13"/>
  <c r="BN11" i="13" s="1"/>
  <c r="BG11" i="13"/>
  <c r="BH11" i="13" s="1"/>
  <c r="AY11" i="13"/>
  <c r="AZ11" i="13" s="1"/>
  <c r="AS11" i="13"/>
  <c r="AT11" i="13" s="1"/>
  <c r="AM11" i="13"/>
  <c r="AN11" i="13" s="1"/>
  <c r="AG11" i="13"/>
  <c r="AH11" i="13" s="1"/>
  <c r="Y11" i="13"/>
  <c r="Z11" i="13" s="1"/>
  <c r="S11" i="13"/>
  <c r="M11" i="13"/>
  <c r="G11" i="13"/>
  <c r="BM10" i="13"/>
  <c r="BN10" i="13" s="1"/>
  <c r="BG10" i="13"/>
  <c r="BH10" i="13" s="1"/>
  <c r="AY10" i="13"/>
  <c r="AZ10" i="13" s="1"/>
  <c r="AS10" i="13"/>
  <c r="AT10" i="13" s="1"/>
  <c r="AM10" i="13"/>
  <c r="AN10" i="13" s="1"/>
  <c r="AG10" i="13"/>
  <c r="AH10" i="13" s="1"/>
  <c r="Y10" i="13"/>
  <c r="Z10" i="13" s="1"/>
  <c r="S10" i="13"/>
  <c r="T10" i="13" s="1"/>
  <c r="M10" i="13"/>
  <c r="BV10" i="13" s="1"/>
  <c r="G10" i="13"/>
  <c r="BU10" i="13" s="1"/>
  <c r="BM9" i="13"/>
  <c r="BN9" i="13" s="1"/>
  <c r="BG9" i="13"/>
  <c r="BH9" i="13" s="1"/>
  <c r="AY9" i="13"/>
  <c r="AZ9" i="13" s="1"/>
  <c r="AS9" i="13"/>
  <c r="AT9" i="13" s="1"/>
  <c r="AN9" i="13"/>
  <c r="AG9" i="13"/>
  <c r="AH9" i="13" s="1"/>
  <c r="Y9" i="13"/>
  <c r="Z9" i="13" s="1"/>
  <c r="S9" i="13"/>
  <c r="T9" i="13" s="1"/>
  <c r="M9" i="13"/>
  <c r="G9" i="13"/>
  <c r="BM8" i="13"/>
  <c r="BN8" i="13" s="1"/>
  <c r="BG8" i="13"/>
  <c r="BH8" i="13" s="1"/>
  <c r="AY8" i="13"/>
  <c r="AZ8" i="13" s="1"/>
  <c r="AS8" i="13"/>
  <c r="AT8" i="13" s="1"/>
  <c r="AM8" i="13"/>
  <c r="AN8" i="13" s="1"/>
  <c r="AG8" i="13"/>
  <c r="AH8" i="13" s="1"/>
  <c r="Y8" i="13"/>
  <c r="Z8" i="13" s="1"/>
  <c r="S8" i="13"/>
  <c r="T8" i="13" s="1"/>
  <c r="M8" i="13"/>
  <c r="G8" i="13"/>
  <c r="BM7" i="13"/>
  <c r="BN7" i="13" s="1"/>
  <c r="BG7" i="13"/>
  <c r="BH7" i="13" s="1"/>
  <c r="AY7" i="13"/>
  <c r="AZ7" i="13" s="1"/>
  <c r="AS7" i="13"/>
  <c r="AT7" i="13" s="1"/>
  <c r="AM7" i="13"/>
  <c r="AN7" i="13" s="1"/>
  <c r="AG7" i="13"/>
  <c r="AH7" i="13" s="1"/>
  <c r="Y7" i="13"/>
  <c r="Z7" i="13" s="1"/>
  <c r="S7" i="13"/>
  <c r="T7" i="13" s="1"/>
  <c r="M7" i="13"/>
  <c r="G7" i="13"/>
  <c r="BV6" i="13"/>
  <c r="BG6" i="13"/>
  <c r="AS6" i="13"/>
  <c r="AG6" i="13"/>
  <c r="S6" i="13"/>
  <c r="G6" i="13"/>
  <c r="BV28" i="13" l="1"/>
  <c r="BU7" i="13"/>
  <c r="BU13" i="13"/>
  <c r="BU17" i="13"/>
  <c r="BU21" i="13"/>
  <c r="BU25" i="13"/>
  <c r="BU29" i="13"/>
  <c r="BV7" i="13"/>
  <c r="BV9" i="13"/>
  <c r="BV13" i="13"/>
  <c r="BV25" i="13"/>
  <c r="H8" i="13"/>
  <c r="BU8" i="13"/>
  <c r="H9" i="13"/>
  <c r="BU9" i="13"/>
  <c r="H12" i="13"/>
  <c r="BU12" i="13"/>
  <c r="H16" i="13"/>
  <c r="BU16" i="13"/>
  <c r="H18" i="13"/>
  <c r="BU18" i="13"/>
  <c r="H19" i="13"/>
  <c r="BU19" i="13"/>
  <c r="H20" i="13"/>
  <c r="BU20" i="13"/>
  <c r="H22" i="13"/>
  <c r="BU22" i="13"/>
  <c r="H23" i="13"/>
  <c r="BU23" i="13"/>
  <c r="H24" i="13"/>
  <c r="BU24" i="13"/>
  <c r="H27" i="13"/>
  <c r="BU27" i="13"/>
  <c r="N8" i="13"/>
  <c r="BV8" i="13"/>
  <c r="N11" i="13"/>
  <c r="BV11" i="13"/>
  <c r="N14" i="13"/>
  <c r="BV14" i="13"/>
  <c r="N15" i="13"/>
  <c r="BV15" i="13"/>
  <c r="N17" i="13"/>
  <c r="BV17" i="13"/>
  <c r="N18" i="13"/>
  <c r="BV18" i="13"/>
  <c r="N19" i="13"/>
  <c r="BV19" i="13"/>
  <c r="N21" i="13"/>
  <c r="BV21" i="13"/>
  <c r="N22" i="13"/>
  <c r="BV22" i="13"/>
  <c r="N23" i="13"/>
  <c r="BV23" i="13"/>
  <c r="N24" i="13"/>
  <c r="BV24" i="13"/>
  <c r="N26" i="13"/>
  <c r="BV26" i="13"/>
  <c r="N27" i="13"/>
  <c r="BV27" i="13"/>
  <c r="H11" i="13"/>
  <c r="BU11" i="13"/>
  <c r="H15" i="13"/>
  <c r="BU15" i="13"/>
  <c r="BN12" i="13"/>
  <c r="BV12" i="13"/>
  <c r="N10" i="13"/>
  <c r="N9" i="13"/>
  <c r="N20" i="13"/>
  <c r="AN12" i="13"/>
  <c r="H14" i="13"/>
  <c r="N16" i="13"/>
  <c r="H26" i="13"/>
  <c r="N28" i="13"/>
  <c r="C23" i="16"/>
  <c r="I23" i="16" s="1"/>
  <c r="L23" i="16" s="1"/>
  <c r="BU6" i="13"/>
  <c r="BW6" i="13" s="1"/>
  <c r="N7" i="13"/>
  <c r="T15" i="13"/>
  <c r="BW20" i="13"/>
  <c r="BX20" i="13" s="1"/>
  <c r="BY20" i="13" s="1"/>
  <c r="T11" i="13"/>
  <c r="H7" i="13"/>
  <c r="BW12" i="13"/>
  <c r="H28" i="13"/>
  <c r="BW8" i="13"/>
  <c r="BX8" i="13" s="1"/>
  <c r="BY8" i="13" s="1"/>
  <c r="BW9" i="13"/>
  <c r="BX9" i="13" s="1"/>
  <c r="BY9" i="13" s="1"/>
  <c r="N13" i="13"/>
  <c r="N25" i="13"/>
  <c r="N29" i="13"/>
  <c r="H10" i="13"/>
  <c r="H13" i="13"/>
  <c r="H17" i="13"/>
  <c r="H21" i="13"/>
  <c r="H25" i="13"/>
  <c r="H29" i="13"/>
  <c r="BW28" i="13" l="1"/>
  <c r="BX28" i="13" s="1"/>
  <c r="BY28" i="13" s="1"/>
  <c r="BW19" i="13"/>
  <c r="BX19" i="13" s="1"/>
  <c r="BY19" i="13" s="1"/>
  <c r="BW16" i="13"/>
  <c r="BX16" i="13" s="1"/>
  <c r="BY16" i="13" s="1"/>
  <c r="BW10" i="13"/>
  <c r="BX10" i="13" s="1"/>
  <c r="BY10" i="13" s="1"/>
  <c r="BW11" i="13"/>
  <c r="BW24" i="13"/>
  <c r="BX24" i="13" s="1"/>
  <c r="BY24" i="13" s="1"/>
  <c r="BX12" i="13"/>
  <c r="BY12" i="13" s="1"/>
  <c r="BW23" i="13"/>
  <c r="BX23" i="13" s="1"/>
  <c r="BY23" i="13" s="1"/>
  <c r="BW15" i="13"/>
  <c r="BX15" i="13" s="1"/>
  <c r="BY15" i="13" s="1"/>
  <c r="BW7" i="13"/>
  <c r="BX7" i="13" s="1"/>
  <c r="BY7" i="13" s="1"/>
  <c r="BX11" i="13"/>
  <c r="BY11" i="13" s="1"/>
  <c r="BW17" i="13"/>
  <c r="BX17" i="13" s="1"/>
  <c r="BY17" i="13" s="1"/>
  <c r="BW29" i="13"/>
  <c r="BX29" i="13" s="1"/>
  <c r="BY29" i="13" s="1"/>
  <c r="BW14" i="13"/>
  <c r="BX14" i="13" s="1"/>
  <c r="BY14" i="13" s="1"/>
  <c r="BW21" i="13"/>
  <c r="BX21" i="13" s="1"/>
  <c r="BY21" i="13" s="1"/>
  <c r="BW26" i="13"/>
  <c r="BX26" i="13" s="1"/>
  <c r="BY26" i="13" s="1"/>
  <c r="BW27" i="13"/>
  <c r="BX27" i="13" s="1"/>
  <c r="BY27" i="13" s="1"/>
  <c r="BW25" i="13"/>
  <c r="BX25" i="13" s="1"/>
  <c r="BY25" i="13" s="1"/>
  <c r="BW22" i="13"/>
  <c r="BX22" i="13" s="1"/>
  <c r="BY22" i="13" s="1"/>
  <c r="BW18" i="13"/>
  <c r="BX18" i="13" s="1"/>
  <c r="BY18" i="13" s="1"/>
  <c r="BW13" i="13"/>
  <c r="BX13" i="13" s="1"/>
  <c r="BY13" i="13" s="1"/>
  <c r="D525" i="18"/>
  <c r="C524" i="18"/>
  <c r="D522" i="18"/>
  <c r="D521" i="18"/>
  <c r="D520" i="18"/>
  <c r="D519" i="18"/>
  <c r="D518" i="18"/>
  <c r="D517" i="18"/>
  <c r="C502" i="18"/>
  <c r="C503" i="18" s="1"/>
  <c r="D503" i="18" s="1"/>
  <c r="D500" i="18"/>
  <c r="D499" i="18"/>
  <c r="D498" i="18"/>
  <c r="D497" i="18"/>
  <c r="D496" i="18"/>
  <c r="D495" i="18"/>
  <c r="C480" i="18"/>
  <c r="C481" i="18" s="1"/>
  <c r="D481" i="18" s="1"/>
  <c r="D478" i="18"/>
  <c r="D477" i="18"/>
  <c r="D476" i="18"/>
  <c r="D475" i="18"/>
  <c r="D474" i="18"/>
  <c r="D473" i="18"/>
  <c r="C458" i="18"/>
  <c r="C459" i="18" s="1"/>
  <c r="D459" i="18" s="1"/>
  <c r="D456" i="18"/>
  <c r="D455" i="18"/>
  <c r="D454" i="18"/>
  <c r="D453" i="18"/>
  <c r="D452" i="18"/>
  <c r="D451" i="18"/>
  <c r="C436" i="18"/>
  <c r="C437" i="18" s="1"/>
  <c r="D437" i="18" s="1"/>
  <c r="D434" i="18"/>
  <c r="D433" i="18"/>
  <c r="D432" i="18"/>
  <c r="D431" i="18"/>
  <c r="D430" i="18"/>
  <c r="D429" i="18"/>
  <c r="C414" i="18"/>
  <c r="C415" i="18" s="1"/>
  <c r="D415" i="18" s="1"/>
  <c r="D412" i="18"/>
  <c r="D411" i="18"/>
  <c r="D410" i="18"/>
  <c r="D409" i="18"/>
  <c r="D408" i="18"/>
  <c r="D407" i="18"/>
  <c r="C392" i="18"/>
  <c r="C393" i="18" s="1"/>
  <c r="D393" i="18" s="1"/>
  <c r="D390" i="18"/>
  <c r="D389" i="18"/>
  <c r="D388" i="18"/>
  <c r="D387" i="18"/>
  <c r="D386" i="18"/>
  <c r="D385" i="18"/>
  <c r="C370" i="18"/>
  <c r="C371" i="18" s="1"/>
  <c r="D371" i="18" s="1"/>
  <c r="D368" i="18"/>
  <c r="D367" i="18"/>
  <c r="D366" i="18"/>
  <c r="D365" i="18"/>
  <c r="D364" i="18"/>
  <c r="D363" i="18"/>
  <c r="C348" i="18"/>
  <c r="C349" i="18" s="1"/>
  <c r="D349" i="18" s="1"/>
  <c r="D346" i="18"/>
  <c r="D345" i="18"/>
  <c r="D344" i="18"/>
  <c r="D343" i="18"/>
  <c r="D342" i="18"/>
  <c r="D341" i="18"/>
  <c r="C326" i="18"/>
  <c r="C327" i="18" s="1"/>
  <c r="D327" i="18" s="1"/>
  <c r="D324" i="18"/>
  <c r="D323" i="18"/>
  <c r="D322" i="18"/>
  <c r="D321" i="18"/>
  <c r="D320" i="18"/>
  <c r="D319" i="18"/>
  <c r="C304" i="18"/>
  <c r="C305" i="18" s="1"/>
  <c r="D305" i="18" s="1"/>
  <c r="D302" i="18"/>
  <c r="D301" i="18"/>
  <c r="D300" i="18"/>
  <c r="D299" i="18"/>
  <c r="D298" i="18"/>
  <c r="D297" i="18"/>
  <c r="C282" i="18"/>
  <c r="C283" i="18" s="1"/>
  <c r="D283" i="18" s="1"/>
  <c r="D280" i="18"/>
  <c r="D279" i="18"/>
  <c r="D278" i="18"/>
  <c r="D277" i="18"/>
  <c r="D276" i="18"/>
  <c r="D275" i="18"/>
  <c r="C260" i="18"/>
  <c r="C261" i="18" s="1"/>
  <c r="D261" i="18" s="1"/>
  <c r="D258" i="18"/>
  <c r="D257" i="18"/>
  <c r="D256" i="18"/>
  <c r="D255" i="18"/>
  <c r="D254" i="18"/>
  <c r="D253" i="18"/>
  <c r="C238" i="18"/>
  <c r="C239" i="18" s="1"/>
  <c r="D239" i="18" s="1"/>
  <c r="D236" i="18"/>
  <c r="D235" i="18"/>
  <c r="D234" i="18"/>
  <c r="D233" i="18"/>
  <c r="D232" i="18"/>
  <c r="D231" i="18"/>
  <c r="C216" i="18"/>
  <c r="C217" i="18" s="1"/>
  <c r="D217" i="18" s="1"/>
  <c r="D214" i="18"/>
  <c r="D213" i="18"/>
  <c r="D212" i="18"/>
  <c r="D211" i="18"/>
  <c r="D210" i="18"/>
  <c r="D209" i="18"/>
  <c r="C194" i="18"/>
  <c r="C195" i="18" s="1"/>
  <c r="D195" i="18" s="1"/>
  <c r="D192" i="18"/>
  <c r="D191" i="18"/>
  <c r="D190" i="18"/>
  <c r="D189" i="18"/>
  <c r="D188" i="18"/>
  <c r="D187" i="18"/>
  <c r="C172" i="18"/>
  <c r="C173" i="18" s="1"/>
  <c r="D173" i="18" s="1"/>
  <c r="D170" i="18"/>
  <c r="D169" i="18"/>
  <c r="D168" i="18"/>
  <c r="D167" i="18"/>
  <c r="D166" i="18"/>
  <c r="D165" i="18"/>
  <c r="C150" i="18"/>
  <c r="C151" i="18" s="1"/>
  <c r="D151" i="18" s="1"/>
  <c r="D148" i="18"/>
  <c r="D147" i="18"/>
  <c r="D146" i="18"/>
  <c r="D145" i="18"/>
  <c r="D144" i="18"/>
  <c r="D143" i="18"/>
  <c r="C128" i="18"/>
  <c r="C129" i="18" s="1"/>
  <c r="D129" i="18" s="1"/>
  <c r="D126" i="18"/>
  <c r="D125" i="18"/>
  <c r="D124" i="18"/>
  <c r="D123" i="18"/>
  <c r="D122" i="18"/>
  <c r="D121" i="18"/>
  <c r="C106" i="18"/>
  <c r="C107" i="18" s="1"/>
  <c r="D107" i="18" s="1"/>
  <c r="D104" i="18"/>
  <c r="D103" i="18"/>
  <c r="D102" i="18"/>
  <c r="D101" i="18"/>
  <c r="D100" i="18"/>
  <c r="D99" i="18"/>
  <c r="C84" i="18"/>
  <c r="C85" i="18" s="1"/>
  <c r="D85" i="18" s="1"/>
  <c r="D82" i="18"/>
  <c r="D81" i="18"/>
  <c r="D80" i="18"/>
  <c r="D79" i="18"/>
  <c r="D78" i="18"/>
  <c r="D77" i="18"/>
  <c r="C62" i="18"/>
  <c r="C63" i="18" s="1"/>
  <c r="D63" i="18" s="1"/>
  <c r="D60" i="18"/>
  <c r="D59" i="18"/>
  <c r="D58" i="18"/>
  <c r="D57" i="18"/>
  <c r="D56" i="18"/>
  <c r="D55" i="18"/>
  <c r="C40" i="18"/>
  <c r="C41" i="18" s="1"/>
  <c r="D41" i="18" s="1"/>
  <c r="D38" i="18"/>
  <c r="D37" i="18"/>
  <c r="D36" i="18"/>
  <c r="D35" i="18"/>
  <c r="D34" i="18"/>
  <c r="D33" i="18"/>
  <c r="C18" i="18"/>
  <c r="C19" i="18" s="1"/>
  <c r="D19" i="18" s="1"/>
  <c r="D16" i="18"/>
  <c r="D15" i="18"/>
  <c r="D14" i="18"/>
  <c r="D13" i="18"/>
  <c r="D12" i="18"/>
  <c r="D11" i="18"/>
  <c r="O29" i="17"/>
  <c r="P29" i="17" s="1"/>
  <c r="Q29" i="17" s="1"/>
  <c r="O28" i="17"/>
  <c r="P28" i="17" s="1"/>
  <c r="Q28" i="17" s="1"/>
  <c r="O27" i="17"/>
  <c r="P27" i="17" s="1"/>
  <c r="Q27" i="17" s="1"/>
  <c r="O26" i="17"/>
  <c r="P26" i="17" s="1"/>
  <c r="Q26" i="17" s="1"/>
  <c r="O25" i="17"/>
  <c r="P25" i="17" s="1"/>
  <c r="Q25" i="17" s="1"/>
  <c r="O24" i="17"/>
  <c r="P24" i="17" s="1"/>
  <c r="Q24" i="17" s="1"/>
  <c r="O23" i="17"/>
  <c r="P23" i="17" s="1"/>
  <c r="Q23" i="17" s="1"/>
  <c r="O22" i="17"/>
  <c r="P22" i="17" s="1"/>
  <c r="Q22" i="17" s="1"/>
  <c r="O21" i="17"/>
  <c r="P21" i="17" s="1"/>
  <c r="Q21" i="17" s="1"/>
  <c r="O20" i="17"/>
  <c r="P20" i="17" s="1"/>
  <c r="Q20" i="17" s="1"/>
  <c r="O19" i="17"/>
  <c r="P19" i="17" s="1"/>
  <c r="Q19" i="17" s="1"/>
  <c r="O18" i="17"/>
  <c r="P18" i="17" s="1"/>
  <c r="Q18" i="17" s="1"/>
  <c r="O17" i="17"/>
  <c r="P17" i="17" s="1"/>
  <c r="Q17" i="17" s="1"/>
  <c r="O16" i="17"/>
  <c r="P16" i="17" s="1"/>
  <c r="Q16" i="17" s="1"/>
  <c r="O15" i="17"/>
  <c r="P15" i="17" s="1"/>
  <c r="Q15" i="17" s="1"/>
  <c r="O14" i="17"/>
  <c r="P14" i="17" s="1"/>
  <c r="Q14" i="17" s="1"/>
  <c r="O13" i="17"/>
  <c r="P13" i="17" s="1"/>
  <c r="Q13" i="17" s="1"/>
  <c r="O12" i="17"/>
  <c r="P12" i="17" s="1"/>
  <c r="Q12" i="17" s="1"/>
  <c r="O11" i="17"/>
  <c r="P11" i="17" s="1"/>
  <c r="Q11" i="17" s="1"/>
  <c r="O10" i="17"/>
  <c r="P10" i="17" s="1"/>
  <c r="Q10" i="17" s="1"/>
  <c r="O9" i="17"/>
  <c r="P9" i="17" s="1"/>
  <c r="Q9" i="17" s="1"/>
  <c r="O8" i="17"/>
  <c r="P8" i="17" s="1"/>
  <c r="Q8" i="17" s="1"/>
  <c r="O7" i="17"/>
  <c r="P7" i="17" s="1"/>
  <c r="Q7" i="17" s="1"/>
  <c r="O6" i="17"/>
  <c r="P6" i="17" s="1"/>
  <c r="Q6" i="17" s="1"/>
  <c r="G1100" i="4"/>
  <c r="H1100" i="4" s="1"/>
  <c r="G1099" i="4"/>
  <c r="H1099" i="4" s="1"/>
  <c r="G1098" i="4"/>
  <c r="H1098" i="4" s="1"/>
  <c r="G1097" i="4"/>
  <c r="H1097" i="4" s="1"/>
  <c r="G1096" i="4"/>
  <c r="G1053" i="4"/>
  <c r="H1053" i="4" s="1"/>
  <c r="G1052" i="4"/>
  <c r="H1052" i="4" s="1"/>
  <c r="G1051" i="4"/>
  <c r="H1051" i="4" s="1"/>
  <c r="G1050" i="4"/>
  <c r="H1050" i="4" s="1"/>
  <c r="G1049" i="4"/>
  <c r="H1049" i="4" s="1"/>
  <c r="G1006" i="4"/>
  <c r="H1006" i="4" s="1"/>
  <c r="G1005" i="4"/>
  <c r="H1005" i="4" s="1"/>
  <c r="G1004" i="4"/>
  <c r="H1004" i="4" s="1"/>
  <c r="G1003" i="4"/>
  <c r="H1003" i="4" s="1"/>
  <c r="G1002" i="4"/>
  <c r="G959" i="4"/>
  <c r="H959" i="4" s="1"/>
  <c r="G958" i="4"/>
  <c r="H958" i="4" s="1"/>
  <c r="G957" i="4"/>
  <c r="H957" i="4" s="1"/>
  <c r="G956" i="4"/>
  <c r="H956" i="4" s="1"/>
  <c r="G955" i="4"/>
  <c r="H955" i="4" s="1"/>
  <c r="G912" i="4"/>
  <c r="H912" i="4" s="1"/>
  <c r="G911" i="4"/>
  <c r="H911" i="4" s="1"/>
  <c r="G910" i="4"/>
  <c r="H910" i="4" s="1"/>
  <c r="G909" i="4"/>
  <c r="H909" i="4" s="1"/>
  <c r="G908" i="4"/>
  <c r="H908" i="4" s="1"/>
  <c r="G865" i="4"/>
  <c r="H865" i="4" s="1"/>
  <c r="G864" i="4"/>
  <c r="H864" i="4" s="1"/>
  <c r="G863" i="4"/>
  <c r="H863" i="4" s="1"/>
  <c r="G862" i="4"/>
  <c r="H862" i="4" s="1"/>
  <c r="G861" i="4"/>
  <c r="H861" i="4" s="1"/>
  <c r="G818" i="4"/>
  <c r="H818" i="4" s="1"/>
  <c r="G817" i="4"/>
  <c r="H817" i="4" s="1"/>
  <c r="G816" i="4"/>
  <c r="H816" i="4" s="1"/>
  <c r="G815" i="4"/>
  <c r="H815" i="4" s="1"/>
  <c r="G814" i="4"/>
  <c r="H814" i="4" s="1"/>
  <c r="G771" i="4"/>
  <c r="H771" i="4" s="1"/>
  <c r="G770" i="4"/>
  <c r="H770" i="4" s="1"/>
  <c r="G769" i="4"/>
  <c r="H769" i="4" s="1"/>
  <c r="G768" i="4"/>
  <c r="H768" i="4" s="1"/>
  <c r="G767" i="4"/>
  <c r="G724" i="4"/>
  <c r="H724" i="4" s="1"/>
  <c r="G723" i="4"/>
  <c r="H723" i="4" s="1"/>
  <c r="G722" i="4"/>
  <c r="H722" i="4" s="1"/>
  <c r="G721" i="4"/>
  <c r="H721" i="4" s="1"/>
  <c r="G720" i="4"/>
  <c r="G728" i="4" s="1"/>
  <c r="G729" i="4" s="1"/>
  <c r="H729" i="4" s="1"/>
  <c r="G677" i="4"/>
  <c r="H677" i="4" s="1"/>
  <c r="G676" i="4"/>
  <c r="H676" i="4" s="1"/>
  <c r="G675" i="4"/>
  <c r="H675" i="4" s="1"/>
  <c r="G674" i="4"/>
  <c r="H674" i="4" s="1"/>
  <c r="G673" i="4"/>
  <c r="H673" i="4" s="1"/>
  <c r="G630" i="4"/>
  <c r="H630" i="4" s="1"/>
  <c r="G629" i="4"/>
  <c r="H629" i="4" s="1"/>
  <c r="G628" i="4"/>
  <c r="H628" i="4" s="1"/>
  <c r="G627" i="4"/>
  <c r="H627" i="4" s="1"/>
  <c r="G626" i="4"/>
  <c r="G583" i="4"/>
  <c r="H583" i="4" s="1"/>
  <c r="G582" i="4"/>
  <c r="H582" i="4" s="1"/>
  <c r="G581" i="4"/>
  <c r="H581" i="4" s="1"/>
  <c r="G580" i="4"/>
  <c r="H580" i="4" s="1"/>
  <c r="G579" i="4"/>
  <c r="G536" i="4"/>
  <c r="H536" i="4" s="1"/>
  <c r="G535" i="4"/>
  <c r="H535" i="4" s="1"/>
  <c r="G534" i="4"/>
  <c r="H534" i="4" s="1"/>
  <c r="G533" i="4"/>
  <c r="H533" i="4" s="1"/>
  <c r="G532" i="4"/>
  <c r="G540" i="4" s="1"/>
  <c r="G541" i="4" s="1"/>
  <c r="H541" i="4" s="1"/>
  <c r="G489" i="4"/>
  <c r="H489" i="4" s="1"/>
  <c r="G488" i="4"/>
  <c r="H488" i="4" s="1"/>
  <c r="G487" i="4"/>
  <c r="H487" i="4" s="1"/>
  <c r="G486" i="4"/>
  <c r="H486" i="4" s="1"/>
  <c r="G485" i="4"/>
  <c r="H485" i="4" s="1"/>
  <c r="G442" i="4"/>
  <c r="H442" i="4" s="1"/>
  <c r="G441" i="4"/>
  <c r="H441" i="4" s="1"/>
  <c r="G440" i="4"/>
  <c r="H440" i="4" s="1"/>
  <c r="G439" i="4"/>
  <c r="H439" i="4" s="1"/>
  <c r="G438" i="4"/>
  <c r="G395" i="4"/>
  <c r="H395" i="4" s="1"/>
  <c r="G394" i="4"/>
  <c r="H394" i="4" s="1"/>
  <c r="G393" i="4"/>
  <c r="H393" i="4" s="1"/>
  <c r="G392" i="4"/>
  <c r="H392" i="4" s="1"/>
  <c r="G391" i="4"/>
  <c r="H348" i="4"/>
  <c r="G348" i="4"/>
  <c r="G347" i="4"/>
  <c r="H347" i="4" s="1"/>
  <c r="H346" i="4"/>
  <c r="G346" i="4"/>
  <c r="G345" i="4"/>
  <c r="H345" i="4" s="1"/>
  <c r="H344" i="4"/>
  <c r="G344" i="4"/>
  <c r="G301" i="4"/>
  <c r="H301" i="4" s="1"/>
  <c r="G300" i="4"/>
  <c r="H300" i="4" s="1"/>
  <c r="G299" i="4"/>
  <c r="H299" i="4" s="1"/>
  <c r="G298" i="4"/>
  <c r="H298" i="4" s="1"/>
  <c r="G297" i="4"/>
  <c r="H297" i="4" s="1"/>
  <c r="G254" i="4"/>
  <c r="H254" i="4" s="1"/>
  <c r="G253" i="4"/>
  <c r="H253" i="4" s="1"/>
  <c r="G252" i="4"/>
  <c r="H252" i="4" s="1"/>
  <c r="G251" i="4"/>
  <c r="H251" i="4" s="1"/>
  <c r="G250" i="4"/>
  <c r="G207" i="4"/>
  <c r="H207" i="4" s="1"/>
  <c r="G206" i="4"/>
  <c r="H206" i="4" s="1"/>
  <c r="G205" i="4"/>
  <c r="H205" i="4" s="1"/>
  <c r="G204" i="4"/>
  <c r="H204" i="4" s="1"/>
  <c r="G203" i="4"/>
  <c r="H203" i="4" s="1"/>
  <c r="G160" i="4"/>
  <c r="H160" i="4" s="1"/>
  <c r="G159" i="4"/>
  <c r="H159" i="4" s="1"/>
  <c r="G158" i="4"/>
  <c r="H158" i="4" s="1"/>
  <c r="G157" i="4"/>
  <c r="H157" i="4" s="1"/>
  <c r="G156" i="4"/>
  <c r="G113" i="4"/>
  <c r="H113" i="4" s="1"/>
  <c r="G112" i="4"/>
  <c r="H112" i="4" s="1"/>
  <c r="G111" i="4"/>
  <c r="H111" i="4" s="1"/>
  <c r="G110" i="4"/>
  <c r="H110" i="4" s="1"/>
  <c r="G109" i="4"/>
  <c r="H109" i="4" s="1"/>
  <c r="G66" i="4"/>
  <c r="H66" i="4" s="1"/>
  <c r="G65" i="4"/>
  <c r="H65" i="4" s="1"/>
  <c r="G64" i="4"/>
  <c r="H64" i="4" s="1"/>
  <c r="G63" i="4"/>
  <c r="H63" i="4" s="1"/>
  <c r="G62" i="4"/>
  <c r="H62" i="4" s="1"/>
  <c r="G19" i="4"/>
  <c r="H19" i="4" s="1"/>
  <c r="G18" i="4"/>
  <c r="H18" i="4" s="1"/>
  <c r="G17" i="4"/>
  <c r="H17" i="4" s="1"/>
  <c r="G16" i="4"/>
  <c r="H16" i="4" s="1"/>
  <c r="G15" i="4"/>
  <c r="H15" i="4" s="1"/>
  <c r="AI30" i="5"/>
  <c r="AJ30" i="5" s="1"/>
  <c r="AA30" i="5"/>
  <c r="AB30" i="5" s="1"/>
  <c r="U30" i="5"/>
  <c r="V30" i="5" s="1"/>
  <c r="M30" i="5"/>
  <c r="N30" i="5" s="1"/>
  <c r="G30" i="5"/>
  <c r="AI29" i="5"/>
  <c r="AJ29" i="5" s="1"/>
  <c r="AA29" i="5"/>
  <c r="AB29" i="5" s="1"/>
  <c r="U29" i="5"/>
  <c r="V29" i="5" s="1"/>
  <c r="M29" i="5"/>
  <c r="N29" i="5" s="1"/>
  <c r="G29" i="5"/>
  <c r="AI28" i="5"/>
  <c r="AJ28" i="5" s="1"/>
  <c r="AA28" i="5"/>
  <c r="AB28" i="5" s="1"/>
  <c r="U28" i="5"/>
  <c r="V28" i="5" s="1"/>
  <c r="M28" i="5"/>
  <c r="G28" i="5"/>
  <c r="H28" i="5" s="1"/>
  <c r="AJ27" i="5"/>
  <c r="AI27" i="5"/>
  <c r="AA27" i="5"/>
  <c r="AB27" i="5" s="1"/>
  <c r="V27" i="5"/>
  <c r="U27" i="5"/>
  <c r="M27" i="5"/>
  <c r="N27" i="5" s="1"/>
  <c r="H27" i="5"/>
  <c r="G27" i="5"/>
  <c r="AI26" i="5"/>
  <c r="AJ26" i="5" s="1"/>
  <c r="AA26" i="5"/>
  <c r="AB26" i="5" s="1"/>
  <c r="U26" i="5"/>
  <c r="V26" i="5" s="1"/>
  <c r="M26" i="5"/>
  <c r="N26" i="5" s="1"/>
  <c r="G26" i="5"/>
  <c r="AI25" i="5"/>
  <c r="AJ25" i="5" s="1"/>
  <c r="AA25" i="5"/>
  <c r="AB25" i="5" s="1"/>
  <c r="U25" i="5"/>
  <c r="V25" i="5" s="1"/>
  <c r="M25" i="5"/>
  <c r="N25" i="5" s="1"/>
  <c r="G25" i="5"/>
  <c r="AI24" i="5"/>
  <c r="AJ24" i="5" s="1"/>
  <c r="AA24" i="5"/>
  <c r="AB24" i="5" s="1"/>
  <c r="U24" i="5"/>
  <c r="V24" i="5" s="1"/>
  <c r="M24" i="5"/>
  <c r="N24" i="5" s="1"/>
  <c r="G24" i="5"/>
  <c r="H24" i="5" s="1"/>
  <c r="AI23" i="5"/>
  <c r="AJ23" i="5" s="1"/>
  <c r="AA23" i="5"/>
  <c r="AB23" i="5" s="1"/>
  <c r="U23" i="5"/>
  <c r="V23" i="5" s="1"/>
  <c r="M23" i="5"/>
  <c r="G23" i="5"/>
  <c r="H23" i="5" s="1"/>
  <c r="AI22" i="5"/>
  <c r="AJ22" i="5" s="1"/>
  <c r="AA22" i="5"/>
  <c r="AB22" i="5" s="1"/>
  <c r="U22" i="5"/>
  <c r="V22" i="5" s="1"/>
  <c r="M22" i="5"/>
  <c r="N22" i="5" s="1"/>
  <c r="G22" i="5"/>
  <c r="AI21" i="5"/>
  <c r="AJ21" i="5" s="1"/>
  <c r="AA21" i="5"/>
  <c r="AB21" i="5" s="1"/>
  <c r="U21" i="5"/>
  <c r="V21" i="5" s="1"/>
  <c r="M21" i="5"/>
  <c r="N21" i="5" s="1"/>
  <c r="G21" i="5"/>
  <c r="AI20" i="5"/>
  <c r="AJ20" i="5" s="1"/>
  <c r="AA20" i="5"/>
  <c r="AB20" i="5" s="1"/>
  <c r="U20" i="5"/>
  <c r="V20" i="5" s="1"/>
  <c r="M20" i="5"/>
  <c r="G20" i="5"/>
  <c r="H20" i="5" s="1"/>
  <c r="AJ19" i="5"/>
  <c r="AI19" i="5"/>
  <c r="AA19" i="5"/>
  <c r="AB19" i="5" s="1"/>
  <c r="V19" i="5"/>
  <c r="U19" i="5"/>
  <c r="M19" i="5"/>
  <c r="G19" i="5"/>
  <c r="H19" i="5" s="1"/>
  <c r="AI18" i="5"/>
  <c r="AJ18" i="5" s="1"/>
  <c r="AA18" i="5"/>
  <c r="AB18" i="5" s="1"/>
  <c r="U18" i="5"/>
  <c r="V18" i="5" s="1"/>
  <c r="M18" i="5"/>
  <c r="N18" i="5" s="1"/>
  <c r="G18" i="5"/>
  <c r="AI17" i="5"/>
  <c r="AJ17" i="5" s="1"/>
  <c r="AA17" i="5"/>
  <c r="AB17" i="5" s="1"/>
  <c r="U17" i="5"/>
  <c r="V17" i="5" s="1"/>
  <c r="M17" i="5"/>
  <c r="N17" i="5" s="1"/>
  <c r="G17" i="5"/>
  <c r="H17" i="5" s="1"/>
  <c r="AI16" i="5"/>
  <c r="AJ16" i="5" s="1"/>
  <c r="AA16" i="5"/>
  <c r="AB16" i="5" s="1"/>
  <c r="U16" i="5"/>
  <c r="V16" i="5" s="1"/>
  <c r="M16" i="5"/>
  <c r="N16" i="5" s="1"/>
  <c r="G16" i="5"/>
  <c r="H16" i="5" s="1"/>
  <c r="AI15" i="5"/>
  <c r="AJ15" i="5" s="1"/>
  <c r="AA15" i="5"/>
  <c r="AB15" i="5" s="1"/>
  <c r="U15" i="5"/>
  <c r="V15" i="5" s="1"/>
  <c r="M15" i="5"/>
  <c r="G15" i="5"/>
  <c r="H15" i="5" s="1"/>
  <c r="AI14" i="5"/>
  <c r="AJ14" i="5" s="1"/>
  <c r="AA14" i="5"/>
  <c r="AB14" i="5" s="1"/>
  <c r="U14" i="5"/>
  <c r="V14" i="5" s="1"/>
  <c r="M14" i="5"/>
  <c r="N14" i="5" s="1"/>
  <c r="G14" i="5"/>
  <c r="AI13" i="5"/>
  <c r="AJ13" i="5" s="1"/>
  <c r="AA13" i="5"/>
  <c r="AB13" i="5" s="1"/>
  <c r="U13" i="5"/>
  <c r="V13" i="5" s="1"/>
  <c r="M13" i="5"/>
  <c r="N13" i="5" s="1"/>
  <c r="G13" i="5"/>
  <c r="AI12" i="5"/>
  <c r="AJ12" i="5" s="1"/>
  <c r="AA12" i="5"/>
  <c r="AB12" i="5" s="1"/>
  <c r="U12" i="5"/>
  <c r="V12" i="5" s="1"/>
  <c r="M12" i="5"/>
  <c r="N12" i="5" s="1"/>
  <c r="G12" i="5"/>
  <c r="H12" i="5" s="1"/>
  <c r="AJ11" i="5"/>
  <c r="AI11" i="5"/>
  <c r="AA11" i="5"/>
  <c r="AB11" i="5" s="1"/>
  <c r="V11" i="5"/>
  <c r="U11" i="5"/>
  <c r="M11" i="5"/>
  <c r="N11" i="5" s="1"/>
  <c r="H11" i="5"/>
  <c r="G11" i="5"/>
  <c r="AI10" i="5"/>
  <c r="AJ10" i="5" s="1"/>
  <c r="AA10" i="5"/>
  <c r="AB10" i="5" s="1"/>
  <c r="U10" i="5"/>
  <c r="V10" i="5" s="1"/>
  <c r="M10" i="5"/>
  <c r="N10" i="5" s="1"/>
  <c r="G10" i="5"/>
  <c r="AI9" i="5"/>
  <c r="AJ9" i="5" s="1"/>
  <c r="AA9" i="5"/>
  <c r="AB9" i="5" s="1"/>
  <c r="U9" i="5"/>
  <c r="V9" i="5" s="1"/>
  <c r="M9" i="5"/>
  <c r="N9" i="5" s="1"/>
  <c r="G9" i="5"/>
  <c r="AI8" i="5"/>
  <c r="AJ8" i="5" s="1"/>
  <c r="AA8" i="5"/>
  <c r="AB8" i="5" s="1"/>
  <c r="U8" i="5"/>
  <c r="V8" i="5" s="1"/>
  <c r="M8" i="5"/>
  <c r="N8" i="5" s="1"/>
  <c r="G8" i="5"/>
  <c r="H8" i="5" s="1"/>
  <c r="AI7" i="5"/>
  <c r="AJ7" i="5" s="1"/>
  <c r="AA7" i="5"/>
  <c r="AB7" i="5" s="1"/>
  <c r="U7" i="5"/>
  <c r="V7" i="5" s="1"/>
  <c r="M7" i="5"/>
  <c r="N7" i="5" s="1"/>
  <c r="G7" i="5"/>
  <c r="H7" i="5" s="1"/>
  <c r="C524" i="11"/>
  <c r="C525" i="11" s="1"/>
  <c r="D525" i="11" s="1"/>
  <c r="D522" i="11"/>
  <c r="D521" i="11"/>
  <c r="D520" i="11"/>
  <c r="D519" i="11"/>
  <c r="D518" i="11"/>
  <c r="D517" i="11"/>
  <c r="C502" i="11"/>
  <c r="C503" i="11" s="1"/>
  <c r="D503" i="11" s="1"/>
  <c r="D500" i="11"/>
  <c r="D499" i="11"/>
  <c r="D498" i="11"/>
  <c r="D497" i="11"/>
  <c r="D496" i="11"/>
  <c r="D495" i="11"/>
  <c r="C480" i="11"/>
  <c r="C481" i="11" s="1"/>
  <c r="D481" i="11" s="1"/>
  <c r="D478" i="11"/>
  <c r="D477" i="11"/>
  <c r="D476" i="11"/>
  <c r="D475" i="11"/>
  <c r="D474" i="11"/>
  <c r="D473" i="11"/>
  <c r="C458" i="11"/>
  <c r="C459" i="11" s="1"/>
  <c r="D459" i="11" s="1"/>
  <c r="D456" i="11"/>
  <c r="D455" i="11"/>
  <c r="D454" i="11"/>
  <c r="D453" i="11"/>
  <c r="D452" i="11"/>
  <c r="D451" i="11"/>
  <c r="C436" i="11"/>
  <c r="C437" i="11" s="1"/>
  <c r="D437" i="11" s="1"/>
  <c r="D434" i="11"/>
  <c r="D433" i="11"/>
  <c r="D432" i="11"/>
  <c r="D431" i="11"/>
  <c r="D430" i="11"/>
  <c r="D429" i="11"/>
  <c r="C414" i="11"/>
  <c r="C415" i="11" s="1"/>
  <c r="D415" i="11" s="1"/>
  <c r="D412" i="11"/>
  <c r="D411" i="11"/>
  <c r="D410" i="11"/>
  <c r="D409" i="11"/>
  <c r="D408" i="11"/>
  <c r="D407" i="11"/>
  <c r="C392" i="11"/>
  <c r="C393" i="11" s="1"/>
  <c r="D393" i="11" s="1"/>
  <c r="D390" i="11"/>
  <c r="D389" i="11"/>
  <c r="D388" i="11"/>
  <c r="D387" i="11"/>
  <c r="D386" i="11"/>
  <c r="D385" i="11"/>
  <c r="C370" i="11"/>
  <c r="C371" i="11" s="1"/>
  <c r="D371" i="11" s="1"/>
  <c r="D368" i="11"/>
  <c r="D367" i="11"/>
  <c r="D366" i="11"/>
  <c r="D365" i="11"/>
  <c r="D364" i="11"/>
  <c r="D363" i="11"/>
  <c r="C348" i="11"/>
  <c r="C349" i="11" s="1"/>
  <c r="D349" i="11" s="1"/>
  <c r="D346" i="11"/>
  <c r="D345" i="11"/>
  <c r="D344" i="11"/>
  <c r="D343" i="11"/>
  <c r="D342" i="11"/>
  <c r="D341" i="11"/>
  <c r="C326" i="11"/>
  <c r="C327" i="11" s="1"/>
  <c r="D327" i="11" s="1"/>
  <c r="D324" i="11"/>
  <c r="D323" i="11"/>
  <c r="D322" i="11"/>
  <c r="D321" i="11"/>
  <c r="D320" i="11"/>
  <c r="D319" i="11"/>
  <c r="C304" i="11"/>
  <c r="C305" i="11" s="1"/>
  <c r="D305" i="11" s="1"/>
  <c r="D302" i="11"/>
  <c r="D301" i="11"/>
  <c r="D300" i="11"/>
  <c r="D299" i="11"/>
  <c r="D298" i="11"/>
  <c r="D297" i="11"/>
  <c r="C282" i="11"/>
  <c r="C283" i="11" s="1"/>
  <c r="D283" i="11" s="1"/>
  <c r="D280" i="11"/>
  <c r="D279" i="11"/>
  <c r="D278" i="11"/>
  <c r="D277" i="11"/>
  <c r="D276" i="11"/>
  <c r="D275" i="11"/>
  <c r="C260" i="11"/>
  <c r="C261" i="11" s="1"/>
  <c r="D261" i="11" s="1"/>
  <c r="D258" i="11"/>
  <c r="D257" i="11"/>
  <c r="D256" i="11"/>
  <c r="D255" i="11"/>
  <c r="D254" i="11"/>
  <c r="D253" i="11"/>
  <c r="C238" i="11"/>
  <c r="C239" i="11" s="1"/>
  <c r="D239" i="11" s="1"/>
  <c r="D236" i="11"/>
  <c r="D235" i="11"/>
  <c r="D234" i="11"/>
  <c r="D233" i="11"/>
  <c r="D232" i="11"/>
  <c r="D231" i="11"/>
  <c r="C216" i="11"/>
  <c r="C217" i="11" s="1"/>
  <c r="D217" i="11" s="1"/>
  <c r="D214" i="11"/>
  <c r="D213" i="11"/>
  <c r="D212" i="11"/>
  <c r="D211" i="11"/>
  <c r="D210" i="11"/>
  <c r="D209" i="11"/>
  <c r="C194" i="11"/>
  <c r="C195" i="11" s="1"/>
  <c r="D195" i="11" s="1"/>
  <c r="D192" i="11"/>
  <c r="D191" i="11"/>
  <c r="D190" i="11"/>
  <c r="D189" i="11"/>
  <c r="D188" i="11"/>
  <c r="D187" i="11"/>
  <c r="C172" i="11"/>
  <c r="C173" i="11" s="1"/>
  <c r="D173" i="11" s="1"/>
  <c r="D170" i="11"/>
  <c r="D169" i="11"/>
  <c r="D168" i="11"/>
  <c r="D167" i="11"/>
  <c r="D166" i="11"/>
  <c r="D165" i="11"/>
  <c r="C150" i="11"/>
  <c r="C151" i="11" s="1"/>
  <c r="D151" i="11" s="1"/>
  <c r="D148" i="11"/>
  <c r="D147" i="11"/>
  <c r="D146" i="11"/>
  <c r="D145" i="11"/>
  <c r="D144" i="11"/>
  <c r="D143" i="11"/>
  <c r="C128" i="11"/>
  <c r="C129" i="11" s="1"/>
  <c r="D129" i="11" s="1"/>
  <c r="D126" i="11"/>
  <c r="D125" i="11"/>
  <c r="D124" i="11"/>
  <c r="D123" i="11"/>
  <c r="D122" i="11"/>
  <c r="D121" i="11"/>
  <c r="C106" i="11"/>
  <c r="C107" i="11" s="1"/>
  <c r="D107" i="11" s="1"/>
  <c r="D104" i="11"/>
  <c r="D103" i="11"/>
  <c r="D102" i="11"/>
  <c r="D101" i="11"/>
  <c r="D100" i="11"/>
  <c r="D99" i="11"/>
  <c r="C84" i="11"/>
  <c r="C85" i="11" s="1"/>
  <c r="D85" i="11" s="1"/>
  <c r="D82" i="11"/>
  <c r="D81" i="11"/>
  <c r="D80" i="11"/>
  <c r="D79" i="11"/>
  <c r="D78" i="11"/>
  <c r="D77" i="11"/>
  <c r="C62" i="11"/>
  <c r="C63" i="11" s="1"/>
  <c r="D63" i="11" s="1"/>
  <c r="D60" i="11"/>
  <c r="D59" i="11"/>
  <c r="D58" i="11"/>
  <c r="D57" i="11"/>
  <c r="D56" i="11"/>
  <c r="D55" i="11"/>
  <c r="C40" i="11"/>
  <c r="C41" i="11" s="1"/>
  <c r="D41" i="11" s="1"/>
  <c r="D38" i="11"/>
  <c r="D37" i="11"/>
  <c r="D36" i="11"/>
  <c r="D35" i="11"/>
  <c r="D34" i="11"/>
  <c r="D33" i="11"/>
  <c r="C18" i="11"/>
  <c r="C19" i="11" s="1"/>
  <c r="D19" i="11" s="1"/>
  <c r="D16" i="11"/>
  <c r="D15" i="11"/>
  <c r="D14" i="11"/>
  <c r="D13" i="11"/>
  <c r="D12" i="11"/>
  <c r="D11" i="11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I6" i="10"/>
  <c r="AP19" i="5" l="1"/>
  <c r="AQ19" i="5" s="1"/>
  <c r="AR19" i="5" s="1"/>
  <c r="AP21" i="5"/>
  <c r="AQ21" i="5" s="1"/>
  <c r="AR21" i="5" s="1"/>
  <c r="AP26" i="5"/>
  <c r="AQ26" i="5" s="1"/>
  <c r="AR26" i="5" s="1"/>
  <c r="AP28" i="5"/>
  <c r="AQ28" i="5" s="1"/>
  <c r="AR28" i="5" s="1"/>
  <c r="AP29" i="5"/>
  <c r="AQ29" i="5" s="1"/>
  <c r="AR29" i="5" s="1"/>
  <c r="G446" i="4"/>
  <c r="G447" i="4" s="1"/>
  <c r="H447" i="4" s="1"/>
  <c r="AP23" i="5"/>
  <c r="AQ23" i="5" s="1"/>
  <c r="AR23" i="5" s="1"/>
  <c r="AP9" i="5"/>
  <c r="AQ9" i="5" s="1"/>
  <c r="AR9" i="5" s="1"/>
  <c r="AP11" i="5"/>
  <c r="AQ11" i="5" s="1"/>
  <c r="AR11" i="5" s="1"/>
  <c r="N23" i="5"/>
  <c r="AP27" i="5"/>
  <c r="AQ27" i="5" s="1"/>
  <c r="AR27" i="5" s="1"/>
  <c r="H532" i="4"/>
  <c r="G634" i="4"/>
  <c r="G635" i="4" s="1"/>
  <c r="H635" i="4" s="1"/>
  <c r="H9" i="5"/>
  <c r="AP18" i="5"/>
  <c r="AQ18" i="5" s="1"/>
  <c r="AR18" i="5" s="1"/>
  <c r="H21" i="5"/>
  <c r="H29" i="5"/>
  <c r="G352" i="4"/>
  <c r="G353" i="4" s="1"/>
  <c r="H353" i="4" s="1"/>
  <c r="H438" i="4"/>
  <c r="H720" i="4"/>
  <c r="AP10" i="5"/>
  <c r="AQ10" i="5" s="1"/>
  <c r="AR10" i="5" s="1"/>
  <c r="AP13" i="5"/>
  <c r="AQ13" i="5" s="1"/>
  <c r="AR13" i="5" s="1"/>
  <c r="AP15" i="5"/>
  <c r="AQ15" i="5" s="1"/>
  <c r="AR15" i="5" s="1"/>
  <c r="AP22" i="5"/>
  <c r="AQ22" i="5" s="1"/>
  <c r="AR22" i="5" s="1"/>
  <c r="AP25" i="5"/>
  <c r="AQ25" i="5" s="1"/>
  <c r="AR25" i="5" s="1"/>
  <c r="AP30" i="5"/>
  <c r="AQ30" i="5" s="1"/>
  <c r="AR30" i="5" s="1"/>
  <c r="G164" i="4"/>
  <c r="G165" i="4" s="1"/>
  <c r="H165" i="4" s="1"/>
  <c r="G258" i="4"/>
  <c r="G259" i="4" s="1"/>
  <c r="H259" i="4" s="1"/>
  <c r="G1010" i="4"/>
  <c r="G1011" i="4" s="1"/>
  <c r="H1011" i="4" s="1"/>
  <c r="G1104" i="4"/>
  <c r="G1105" i="4" s="1"/>
  <c r="H1105" i="4" s="1"/>
  <c r="AP7" i="5"/>
  <c r="AQ7" i="5" s="1"/>
  <c r="AR7" i="5" s="1"/>
  <c r="H13" i="5"/>
  <c r="AP14" i="5"/>
  <c r="AQ14" i="5" s="1"/>
  <c r="AR14" i="5" s="1"/>
  <c r="N15" i="5"/>
  <c r="AP17" i="5"/>
  <c r="AQ17" i="5" s="1"/>
  <c r="AR17" i="5" s="1"/>
  <c r="H25" i="5"/>
  <c r="G23" i="4"/>
  <c r="G24" i="4" s="1"/>
  <c r="H24" i="4" s="1"/>
  <c r="G70" i="4"/>
  <c r="G71" i="4" s="1"/>
  <c r="H71" i="4" s="1"/>
  <c r="H156" i="4"/>
  <c r="H250" i="4"/>
  <c r="G822" i="4"/>
  <c r="G823" i="4" s="1"/>
  <c r="H823" i="4" s="1"/>
  <c r="G916" i="4"/>
  <c r="G917" i="4" s="1"/>
  <c r="H917" i="4" s="1"/>
  <c r="H1096" i="4"/>
  <c r="N19" i="5"/>
  <c r="H626" i="4"/>
  <c r="AP20" i="5"/>
  <c r="AQ20" i="5" s="1"/>
  <c r="AR20" i="5" s="1"/>
  <c r="AP8" i="5"/>
  <c r="AQ8" i="5" s="1"/>
  <c r="AR8" i="5" s="1"/>
  <c r="AP12" i="5"/>
  <c r="AQ12" i="5" s="1"/>
  <c r="AR12" i="5" s="1"/>
  <c r="AP16" i="5"/>
  <c r="AQ16" i="5" s="1"/>
  <c r="AR16" i="5" s="1"/>
  <c r="AP24" i="5"/>
  <c r="AQ24" i="5" s="1"/>
  <c r="AR24" i="5" s="1"/>
  <c r="H10" i="5"/>
  <c r="H14" i="5"/>
  <c r="H18" i="5"/>
  <c r="N20" i="5"/>
  <c r="H22" i="5"/>
  <c r="H26" i="5"/>
  <c r="N28" i="5"/>
  <c r="H30" i="5"/>
  <c r="G211" i="4"/>
  <c r="G212" i="4" s="1"/>
  <c r="H212" i="4" s="1"/>
  <c r="G681" i="4"/>
  <c r="G682" i="4" s="1"/>
  <c r="H682" i="4" s="1"/>
  <c r="H391" i="4"/>
  <c r="G399" i="4"/>
  <c r="G400" i="4" s="1"/>
  <c r="H400" i="4" s="1"/>
  <c r="G869" i="4"/>
  <c r="G870" i="4" s="1"/>
  <c r="H870" i="4" s="1"/>
  <c r="G117" i="4"/>
  <c r="G118" i="4" s="1"/>
  <c r="H118" i="4" s="1"/>
  <c r="G305" i="4"/>
  <c r="G306" i="4" s="1"/>
  <c r="H306" i="4" s="1"/>
  <c r="H579" i="4"/>
  <c r="G587" i="4"/>
  <c r="G588" i="4" s="1"/>
  <c r="H588" i="4" s="1"/>
  <c r="G493" i="4"/>
  <c r="G494" i="4" s="1"/>
  <c r="H494" i="4" s="1"/>
  <c r="H767" i="4"/>
  <c r="G775" i="4"/>
  <c r="G776" i="4" s="1"/>
  <c r="H776" i="4" s="1"/>
  <c r="G963" i="4"/>
  <c r="G964" i="4" s="1"/>
  <c r="H964" i="4" s="1"/>
  <c r="H1002" i="4"/>
  <c r="G1057" i="4"/>
  <c r="G1058" i="4" s="1"/>
  <c r="H1058" i="4" s="1"/>
</calcChain>
</file>

<file path=xl/sharedStrings.xml><?xml version="1.0" encoding="utf-8"?>
<sst xmlns="http://schemas.openxmlformats.org/spreadsheetml/2006/main" count="7598" uniqueCount="703">
  <si>
    <t>KC GURUKUL PUBLIC SCHOOL JAMMU</t>
  </si>
  <si>
    <t>V-B</t>
  </si>
  <si>
    <t>Total No. of Students:</t>
  </si>
  <si>
    <t>No. of Boys:</t>
  </si>
  <si>
    <t>No. Of Girls:</t>
  </si>
  <si>
    <t>No. of Gen:</t>
  </si>
  <si>
    <t>Roll. No</t>
  </si>
  <si>
    <t>STUDENT NAME</t>
  </si>
  <si>
    <t>Admn. No</t>
  </si>
  <si>
    <t>Date of Addmission</t>
  </si>
  <si>
    <t>Aadhar No.</t>
  </si>
  <si>
    <t>Gender M/F</t>
  </si>
  <si>
    <t>Date Of Birth</t>
  </si>
  <si>
    <t>Residential Address</t>
  </si>
  <si>
    <t>Phone No.</t>
  </si>
  <si>
    <t>Social Category[gen/SC/ST/OBC</t>
  </si>
  <si>
    <t>Minority  category[</t>
  </si>
  <si>
    <t>Differently abled</t>
  </si>
  <si>
    <t>House</t>
  </si>
  <si>
    <t>Parent Occupation [Designation]</t>
  </si>
  <si>
    <t>Email Id</t>
  </si>
  <si>
    <t>Height</t>
  </si>
  <si>
    <t>Weight</t>
  </si>
  <si>
    <t>Blood Group</t>
  </si>
  <si>
    <t>RESULT FOR 
PREVIOUS EXAM</t>
  </si>
  <si>
    <t>MARKS % OF 
PREVIOUS EXAM</t>
  </si>
  <si>
    <t>Father</t>
  </si>
  <si>
    <t>Mother</t>
  </si>
  <si>
    <t>Y/N</t>
  </si>
  <si>
    <t>ADVAY PANDITA</t>
  </si>
  <si>
    <t>1384</t>
  </si>
  <si>
    <t>689833000653</t>
  </si>
  <si>
    <t>M</t>
  </si>
  <si>
    <t>26-08-2013</t>
  </si>
  <si>
    <t>Vinny Pandita</t>
  </si>
  <si>
    <t>Indra Kumari Bhat</t>
  </si>
  <si>
    <t>H.No. 236/D Lane no.4 friends sector Subash nagar jammu</t>
  </si>
  <si>
    <t>General</t>
  </si>
  <si>
    <t>N</t>
  </si>
  <si>
    <t>Prosperity</t>
  </si>
  <si>
    <t>Govt job, teacher</t>
  </si>
  <si>
    <t>Govt employee, teacher</t>
  </si>
  <si>
    <t>indrabhat.anu@gmail.com</t>
  </si>
  <si>
    <t>W-3/T-3</t>
  </si>
  <si>
    <t>Passed</t>
  </si>
  <si>
    <t>AMAYRA SABHARWAL</t>
  </si>
  <si>
    <t>1313</t>
  </si>
  <si>
    <t>478656664469</t>
  </si>
  <si>
    <t>F</t>
  </si>
  <si>
    <t>Lalit kumar</t>
  </si>
  <si>
    <t>Mehak Sabharwal</t>
  </si>
  <si>
    <t>Peace</t>
  </si>
  <si>
    <t>House wife</t>
  </si>
  <si>
    <t>R-9</t>
  </si>
  <si>
    <t>AROHI KHAJURIA</t>
  </si>
  <si>
    <t>1401</t>
  </si>
  <si>
    <t>452319844642</t>
  </si>
  <si>
    <t>18-08-2013</t>
  </si>
  <si>
    <t>Sunil Khajuria</t>
  </si>
  <si>
    <t>Top Paloura Jammu</t>
  </si>
  <si>
    <t>Passion</t>
  </si>
  <si>
    <t>Govt employee</t>
  </si>
  <si>
    <t>sunilk0550@gmail.com</t>
  </si>
  <si>
    <t>PVT</t>
  </si>
  <si>
    <t>ATIKKSH DHOTRA</t>
  </si>
  <si>
    <t>995</t>
  </si>
  <si>
    <t>800125407481</t>
  </si>
  <si>
    <t>Amit Chander</t>
  </si>
  <si>
    <t>Manisha  Sharma</t>
  </si>
  <si>
    <t>H. No.46Maheshpura ,opposite AIIMS office Jammu</t>
  </si>
  <si>
    <t>Courage</t>
  </si>
  <si>
    <t>BussinessMan</t>
  </si>
  <si>
    <t>Teacher</t>
  </si>
  <si>
    <t>amitdhotra@gmail.com</t>
  </si>
  <si>
    <t>R-7</t>
  </si>
  <si>
    <t>O+</t>
  </si>
  <si>
    <t>AVIK ALAM</t>
  </si>
  <si>
    <t>1470</t>
  </si>
  <si>
    <t>768188038940</t>
  </si>
  <si>
    <t>Abdar Ali</t>
  </si>
  <si>
    <t>abdarali0699@gmail.com</t>
  </si>
  <si>
    <t>B+</t>
  </si>
  <si>
    <t>DEVANSH SINGH</t>
  </si>
  <si>
    <t>1565</t>
  </si>
  <si>
    <t>860642312058</t>
  </si>
  <si>
    <t>Balbir Singh</t>
  </si>
  <si>
    <t>Kamlesh Kumari</t>
  </si>
  <si>
    <t>employ in defence</t>
  </si>
  <si>
    <t>Staff Nurse</t>
  </si>
  <si>
    <t>kamleshkunu@gmail.com</t>
  </si>
  <si>
    <t>A+</t>
  </si>
  <si>
    <t>DHAIRYA BHAN</t>
  </si>
  <si>
    <t>1087</t>
  </si>
  <si>
    <t>450064846466</t>
  </si>
  <si>
    <t>Lokaish Bhan</t>
  </si>
  <si>
    <t>Pooja Bhan</t>
  </si>
  <si>
    <t>Govt. Employee</t>
  </si>
  <si>
    <t>bhan.lokaish@gmail.com</t>
  </si>
  <si>
    <t>W-2</t>
  </si>
  <si>
    <t>HAVISH Koul</t>
  </si>
  <si>
    <t>757702684030</t>
  </si>
  <si>
    <t>Deepak Koul</t>
  </si>
  <si>
    <t>Urmila koul</t>
  </si>
  <si>
    <t>H.No.60 Manormma Vihar, Bohri Patta Jammu</t>
  </si>
  <si>
    <t>Business Man</t>
  </si>
  <si>
    <t>deepakkoul468@gmail.com</t>
  </si>
  <si>
    <t>HIMANSHU KUMAR</t>
  </si>
  <si>
    <t>1416</t>
  </si>
  <si>
    <t>285954800550</t>
  </si>
  <si>
    <t xml:space="preserve">Vinod Kumar </t>
  </si>
  <si>
    <t>Mamta Devi</t>
  </si>
  <si>
    <t>Friends colony H.No.11 Tej Nath Dhar</t>
  </si>
  <si>
    <t>SC</t>
  </si>
  <si>
    <t>Govt. job</t>
  </si>
  <si>
    <t>vinod110057@gmail.com</t>
  </si>
  <si>
    <t>ISHDEEP SINGH</t>
  </si>
  <si>
    <t>1005</t>
  </si>
  <si>
    <t>795758011548</t>
  </si>
  <si>
    <t>Balvinder Singh</t>
  </si>
  <si>
    <t>Gurvinder Kaur</t>
  </si>
  <si>
    <t>H.No. 3/111 Indira Vihar Old Janipur near park jammu</t>
  </si>
  <si>
    <t>sunnysukh2511@gmail.com</t>
  </si>
  <si>
    <t>R-8</t>
  </si>
  <si>
    <t>O-</t>
  </si>
  <si>
    <t>KAIYRA ARYA</t>
  </si>
  <si>
    <t>1183</t>
  </si>
  <si>
    <t>Dr.Sandeep Arya</t>
  </si>
  <si>
    <t>Arti Arya</t>
  </si>
  <si>
    <t>H.No. 44-B Indira Colony ,Camp Road Talab Tillo ,Jammu</t>
  </si>
  <si>
    <t>Assistant Professor</t>
  </si>
  <si>
    <t>Medical officer</t>
  </si>
  <si>
    <t>sandeeparya@jammuuniversity.ac.in</t>
  </si>
  <si>
    <t>R-5</t>
  </si>
  <si>
    <t>KANIKA KOUL</t>
  </si>
  <si>
    <t>1439</t>
  </si>
  <si>
    <t>639111653630</t>
  </si>
  <si>
    <t>Sunil Koul</t>
  </si>
  <si>
    <t>Archana Koul</t>
  </si>
  <si>
    <t>sunilkoul0201@gmail.com</t>
  </si>
  <si>
    <t>W-4</t>
  </si>
  <si>
    <t>KASHYAP NARAYAN SINGH</t>
  </si>
  <si>
    <t>1147</t>
  </si>
  <si>
    <t>956921928587</t>
  </si>
  <si>
    <t>Pershotam Singh</t>
  </si>
  <si>
    <t>Permila Devi</t>
  </si>
  <si>
    <t>Govt.Teacher</t>
  </si>
  <si>
    <t>pershotam39322@gmail.com</t>
  </si>
  <si>
    <t>KESHAV  CHOUDHARY</t>
  </si>
  <si>
    <t>396237952545</t>
  </si>
  <si>
    <t>Rajesh Kumar</t>
  </si>
  <si>
    <t>Gitika Kumari</t>
  </si>
  <si>
    <t>H.NO. 147, Lane No. 5, Talab Tillo Jammu</t>
  </si>
  <si>
    <t>House Wife</t>
  </si>
  <si>
    <t>rajeshkumar46839@gmail.com</t>
  </si>
  <si>
    <t>KRISHIV  CHANDAN</t>
  </si>
  <si>
    <t>960</t>
  </si>
  <si>
    <t>736988396257</t>
  </si>
  <si>
    <t>Chander Shaikher</t>
  </si>
  <si>
    <t>Sumita Chandan</t>
  </si>
  <si>
    <t>H. No. 135 Shopping centre , Bakshi Nagar Jammu</t>
  </si>
  <si>
    <t>Private job</t>
  </si>
  <si>
    <t>abhilu1@gmail.com</t>
  </si>
  <si>
    <t>MANIK BHAGAT</t>
  </si>
  <si>
    <t>1030</t>
  </si>
  <si>
    <t>758243626748</t>
  </si>
  <si>
    <t>Surjeet Kumar</t>
  </si>
  <si>
    <t>Ranu Devi</t>
  </si>
  <si>
    <t>Kailash Vihar , Udheywalla Ward No.61</t>
  </si>
  <si>
    <t>Police Employee</t>
  </si>
  <si>
    <t>SurjeetKumar14322@gmail. Com</t>
  </si>
  <si>
    <t>MAYANK JHA</t>
  </si>
  <si>
    <t>1581</t>
  </si>
  <si>
    <t>27-07-2014</t>
  </si>
  <si>
    <t>Sanjay Kumar Jha</t>
  </si>
  <si>
    <t>Maya Jha</t>
  </si>
  <si>
    <t>C/O Ravinder Singh Patta Paloura Janipur Jammu</t>
  </si>
  <si>
    <t>sanjaykumarjha@gmail.com</t>
  </si>
  <si>
    <t>NITYAM K. MOHNA</t>
  </si>
  <si>
    <t>747752765497</t>
  </si>
  <si>
    <t>Arun Kumar</t>
  </si>
  <si>
    <t>Deepti Verma</t>
  </si>
  <si>
    <t>H.No.127, Lane No. 5, Shakti Nagar</t>
  </si>
  <si>
    <t>OBC</t>
  </si>
  <si>
    <t>deeptiverma10282@gmail.com</t>
  </si>
  <si>
    <t>RAYANSH SHARMA</t>
  </si>
  <si>
    <t>1385</t>
  </si>
  <si>
    <t>16-01-2013</t>
  </si>
  <si>
    <t>Raman Kumar</t>
  </si>
  <si>
    <t>Samiksha Sharma</t>
  </si>
  <si>
    <t>H. No. 21 Bakshi Enclave Patta Paloura Jammu</t>
  </si>
  <si>
    <t>Govt. employee</t>
  </si>
  <si>
    <t>Ramankumarjammu@gmail.com.</t>
  </si>
  <si>
    <t>RITESH PANDITA</t>
  </si>
  <si>
    <t>1139</t>
  </si>
  <si>
    <t>397228394545</t>
  </si>
  <si>
    <t>Neeraj Pandita</t>
  </si>
  <si>
    <t>H. No. 3, Lane No. 6 Naterkothian Barnai, Muthi</t>
  </si>
  <si>
    <t>Private Sector</t>
  </si>
  <si>
    <t>T-3</t>
  </si>
  <si>
    <t>AB+</t>
  </si>
  <si>
    <t>SHIVANSH JAMWAL</t>
  </si>
  <si>
    <t>1211</t>
  </si>
  <si>
    <t>395217627631</t>
  </si>
  <si>
    <t>Suneet Singh Jamwal</t>
  </si>
  <si>
    <t>Sandhya Jamwal</t>
  </si>
  <si>
    <t>27 A Lane No. 2, Naseeb Nagar ,Janipur Jammu</t>
  </si>
  <si>
    <t>Engineer</t>
  </si>
  <si>
    <t>suneetjamwal77@gmail.com</t>
  </si>
  <si>
    <t>W-3</t>
  </si>
  <si>
    <t>SUHANA CHIB</t>
  </si>
  <si>
    <t>1532</t>
  </si>
  <si>
    <t>17-11-2013</t>
  </si>
  <si>
    <t>Pardeepak Singh</t>
  </si>
  <si>
    <t>Kusum Bharti</t>
  </si>
  <si>
    <t>Ward No. 59 ,Mohalla Khajuria Paloura, Jammu</t>
  </si>
  <si>
    <t>Govt Teacher</t>
  </si>
  <si>
    <t>kusumbharti16@gmail.com</t>
  </si>
  <si>
    <t>TESHAN SHARMA</t>
  </si>
  <si>
    <t>1137</t>
  </si>
  <si>
    <t>Vijay Kumar</t>
  </si>
  <si>
    <t>Sangeeta Devi</t>
  </si>
  <si>
    <t>pantacrownvijay@gmail.com</t>
  </si>
  <si>
    <t>ANSHUMAN CHOUDHARY</t>
  </si>
  <si>
    <t>K.C. Gurukul Public School, Jammu</t>
  </si>
  <si>
    <t>HALF-YEARLY-(2023-2024)</t>
  </si>
  <si>
    <t xml:space="preserve">      Class- V-B</t>
  </si>
  <si>
    <t>CLASS TR. SEEMA SHARMA</t>
  </si>
  <si>
    <t>S. No.</t>
  </si>
  <si>
    <t>Name</t>
  </si>
  <si>
    <t xml:space="preserve">English </t>
  </si>
  <si>
    <t xml:space="preserve">Hindi </t>
  </si>
  <si>
    <t xml:space="preserve">Maths </t>
  </si>
  <si>
    <t>Science</t>
  </si>
  <si>
    <t>S.st</t>
  </si>
  <si>
    <t>Comp.</t>
  </si>
  <si>
    <t>TOTAL</t>
  </si>
  <si>
    <t>ab</t>
  </si>
  <si>
    <t xml:space="preserve">ANSHUMAN </t>
  </si>
  <si>
    <t>KC GURUKUL PUBLIC SCHOOL</t>
  </si>
  <si>
    <t>CBSE AFFILIATED                     AFFILIATION NO : 730056</t>
  </si>
  <si>
    <t>OPP. BSF CAMPUS JAMMU</t>
  </si>
  <si>
    <t>PH.NO. 0191-2501509                             E-Mail ID: Kcgurukuljmu@gmail.com</t>
  </si>
  <si>
    <t>REPORT CARD FOR PA I</t>
  </si>
  <si>
    <t xml:space="preserve">                              SESSION 2023-2024</t>
  </si>
  <si>
    <t>CLASS :</t>
  </si>
  <si>
    <t>ADM. NO</t>
  </si>
  <si>
    <t>NAME</t>
  </si>
  <si>
    <t xml:space="preserve">ROLL NO : </t>
  </si>
  <si>
    <t>MOTHER'S NAME</t>
  </si>
  <si>
    <t>INDRA KUMARI BHAT</t>
  </si>
  <si>
    <t xml:space="preserve">FATHER'S NAME </t>
  </si>
  <si>
    <t>VINNY PANDITA</t>
  </si>
  <si>
    <t>S.NO</t>
  </si>
  <si>
    <t>SUBJECTS</t>
  </si>
  <si>
    <t>MARKS(20)</t>
  </si>
  <si>
    <t>GRADE</t>
  </si>
  <si>
    <t>REMARKS</t>
  </si>
  <si>
    <t>ENGLISH</t>
  </si>
  <si>
    <t>OUTSTANDING PERFORMANCE</t>
  </si>
  <si>
    <t>HINDI</t>
  </si>
  <si>
    <t>MATHS</t>
  </si>
  <si>
    <t>SCIENCE</t>
  </si>
  <si>
    <t>SOCIAL SCIENCE</t>
  </si>
  <si>
    <t>COMPUTER SCIENCE</t>
  </si>
  <si>
    <t>PERCENTAGE</t>
  </si>
  <si>
    <t>DATE : 7-06-2023</t>
  </si>
  <si>
    <t xml:space="preserve">CLASS TR. </t>
  </si>
  <si>
    <t>PRINCIPAL</t>
  </si>
  <si>
    <t>PH.NO. 0191-2501509                              E-Mail ID: Kcgurukuljmu@gmail.com</t>
  </si>
  <si>
    <t>MEHAK SABHARWAL</t>
  </si>
  <si>
    <t>LALIT KUMAR</t>
  </si>
  <si>
    <t>GOOD BUT CAN DO BETTER</t>
  </si>
  <si>
    <t>AROHI KAJURIA</t>
  </si>
  <si>
    <t>MENAKSHI KHAJURIA</t>
  </si>
  <si>
    <t>SUNIL KHAJURIA</t>
  </si>
  <si>
    <t>GOOD</t>
  </si>
  <si>
    <t>MANISHA SHARMA</t>
  </si>
  <si>
    <t>AMIT CHANDER</t>
  </si>
  <si>
    <t>PH.NO. 0191-2501509                               E-Mail ID: Kcgurukuljmu@gmail.com</t>
  </si>
  <si>
    <t>KHOSNAHAR SK</t>
  </si>
  <si>
    <t>ABDAR ALI</t>
  </si>
  <si>
    <t>VERY GOOD</t>
  </si>
  <si>
    <t>PH.NO. 0191-2501509                                E-Mail ID: Kcgurukuljmu@gmail.com</t>
  </si>
  <si>
    <t>KAMLESH KUMARI</t>
  </si>
  <si>
    <t>BALBIR SINGH</t>
  </si>
  <si>
    <t>POOJA BHAN</t>
  </si>
  <si>
    <t>LOKAISH BHAN</t>
  </si>
  <si>
    <t>AB</t>
  </si>
  <si>
    <t>HAVISH KOUL</t>
  </si>
  <si>
    <t>URMILA KOUL</t>
  </si>
  <si>
    <t>DEEPAK KOUL</t>
  </si>
  <si>
    <t>PH.NO. 0191-2501509                            E-Mail ID: Kcgurukuljmu@gmail.com</t>
  </si>
  <si>
    <t>MAMTA DEVI</t>
  </si>
  <si>
    <t>VINOD KUMAR</t>
  </si>
  <si>
    <t>CAN DO MUCH BETTER</t>
  </si>
  <si>
    <t>DATE : 7-05-2023</t>
  </si>
  <si>
    <t>GURVINDER KAUR</t>
  </si>
  <si>
    <t>BALVINDER SINGH</t>
  </si>
  <si>
    <t>ARTI ARYA</t>
  </si>
  <si>
    <t>SANDEEP ARYA</t>
  </si>
  <si>
    <t>ARCHANA KOUL</t>
  </si>
  <si>
    <t>SUNIL KOUL</t>
  </si>
  <si>
    <t>PERMILA DEVI</t>
  </si>
  <si>
    <t>PERSHOTAM SINGH</t>
  </si>
  <si>
    <t>KESHAV CHOUDHARY</t>
  </si>
  <si>
    <t>GITIKA KUMARI</t>
  </si>
  <si>
    <t>RAJESH KUMAR</t>
  </si>
  <si>
    <t xml:space="preserve">                     REMARKS</t>
  </si>
  <si>
    <t>PH.NO. 0191-2501509                           E-Mail ID: Kcgurukuljmu@gmail.com</t>
  </si>
  <si>
    <t>KRISHIV CHANDAN</t>
  </si>
  <si>
    <t>SUMITA CHANDAN</t>
  </si>
  <si>
    <t>CHANDER SHAIKHER</t>
  </si>
  <si>
    <t>RANU DEVI</t>
  </si>
  <si>
    <t>SURJEET KUMAR</t>
  </si>
  <si>
    <t>PH.NO. 0191-2501509                          E-Mail ID: Kcgurukuljmu@gmail.com</t>
  </si>
  <si>
    <t>MAYA JHA</t>
  </si>
  <si>
    <t>SANJAY KUMAR JHA</t>
  </si>
  <si>
    <t>DEEPTI VERMA</t>
  </si>
  <si>
    <t>ARUN KUMAR</t>
  </si>
  <si>
    <t>SAMIKSHA SHARMA</t>
  </si>
  <si>
    <t>RAMAN KUMAR</t>
  </si>
  <si>
    <t>UPASANA PANDITA</t>
  </si>
  <si>
    <t>NEERAJ PANDITA</t>
  </si>
  <si>
    <t>SHIVANSH SHARMA</t>
  </si>
  <si>
    <t>SANDHYA JAMWAL</t>
  </si>
  <si>
    <t>SUNEET SINGH JAMWAL</t>
  </si>
  <si>
    <t>GOOD BUT NEEDS TO BE LITTLE FOCUSED</t>
  </si>
  <si>
    <t>KUSUM BHARTI</t>
  </si>
  <si>
    <t>PARDEEPAK SINGH</t>
  </si>
  <si>
    <t>TESHAAN SHARMA</t>
  </si>
  <si>
    <t>SANGEETA DEVI</t>
  </si>
  <si>
    <t>VIJAY KUMAR</t>
  </si>
  <si>
    <t>RITU CHOUDHARY</t>
  </si>
  <si>
    <t>RAJIV KUMAR</t>
  </si>
  <si>
    <t xml:space="preserve"> GOOD BUT NEEDS TO BE LITTLE FOCUSED</t>
  </si>
  <si>
    <t>TERM I</t>
  </si>
  <si>
    <t>SESSION 2023-2024</t>
  </si>
  <si>
    <t>CLASS : V-B</t>
  </si>
  <si>
    <t>S.No.</t>
  </si>
  <si>
    <t>COMPUTER</t>
  </si>
  <si>
    <t>PA I                                (10)</t>
  </si>
  <si>
    <t>S.E                      (5)</t>
  </si>
  <si>
    <t>ACTIVITY                  (5)</t>
  </si>
  <si>
    <t>TERM I                               (80)</t>
  </si>
  <si>
    <t>TOTAL   (100)</t>
  </si>
  <si>
    <t>GR</t>
  </si>
  <si>
    <t>ACT.
(5)</t>
  </si>
  <si>
    <t>TERM I                               (50)</t>
  </si>
  <si>
    <t>GK                  50</t>
  </si>
  <si>
    <t>M.SC    50</t>
  </si>
  <si>
    <t>GRAND TOTAL</t>
  </si>
  <si>
    <t>%AGE</t>
  </si>
  <si>
    <t>OVERALL GRADE</t>
  </si>
  <si>
    <t xml:space="preserve">                        PH.NO.   6005510660                       E-Mail ID : kcgurukuljmu@gmail.com</t>
  </si>
  <si>
    <t>REPORT CARD FOR TERM I (2023-24)</t>
  </si>
  <si>
    <t xml:space="preserve">ROLL NO:                                     </t>
  </si>
  <si>
    <t>ADM.NO</t>
  </si>
  <si>
    <t>MOTHER'S NAME:</t>
  </si>
  <si>
    <t>FATHER'S NAME</t>
  </si>
  <si>
    <t>SCHOLASTIC AREA</t>
  </si>
  <si>
    <t>SUBJECT ENRICHMENT        (5)</t>
  </si>
  <si>
    <t>S.SCIENCE</t>
  </si>
  <si>
    <t>COMP.Sc (50)</t>
  </si>
  <si>
    <t>GK (50)</t>
  </si>
  <si>
    <t>M.SC (50)</t>
  </si>
  <si>
    <t xml:space="preserve">PERCENTAGE </t>
  </si>
  <si>
    <t>CLASS TEACHER'S REMARKS:               OUTSTANDING PERFORMANCE</t>
  </si>
  <si>
    <t>Note : "AB" indicates ABSENT in the Subject Exam</t>
  </si>
  <si>
    <t>PART - II (A) : CO- SCHOLASTIC ACTIVITIES ( to be assessed on a 3 point scale)</t>
  </si>
  <si>
    <t>ACTIVITIES</t>
  </si>
  <si>
    <t xml:space="preserve">TERM -I(GRADE) </t>
  </si>
  <si>
    <t xml:space="preserve">ART EDUCATION </t>
  </si>
  <si>
    <t>A</t>
  </si>
  <si>
    <t>PART - II (B) : HEALTH &amp; PHYSICAL EDUCATION ( to be assessed on a 3 point scale)</t>
  </si>
  <si>
    <t>GAMES</t>
  </si>
  <si>
    <t>B</t>
  </si>
  <si>
    <t>HEALTH &amp; FITNESS</t>
  </si>
  <si>
    <t>DANCE</t>
  </si>
  <si>
    <t>MUSIC</t>
  </si>
  <si>
    <t>PART - III : DISCIPLINE  ( to be assessed on a 3 point scale)</t>
  </si>
  <si>
    <t>ATTENDANCE</t>
  </si>
  <si>
    <t>85/90</t>
  </si>
  <si>
    <t>RESULT</t>
  </si>
  <si>
    <t>GRADING SYSTEM(Scholastic)</t>
  </si>
  <si>
    <t>GRADING SYSTEM(Co- Scholastic)</t>
  </si>
  <si>
    <t xml:space="preserve">MARKS RANGE </t>
  </si>
  <si>
    <t>GRADE POINTS</t>
  </si>
  <si>
    <t>91-100</t>
  </si>
  <si>
    <t>A1</t>
  </si>
  <si>
    <t>51-60</t>
  </si>
  <si>
    <t>C1</t>
  </si>
  <si>
    <t>81-90</t>
  </si>
  <si>
    <t>A2</t>
  </si>
  <si>
    <t>41-50</t>
  </si>
  <si>
    <t>C2</t>
  </si>
  <si>
    <t>71-80</t>
  </si>
  <si>
    <t>B1</t>
  </si>
  <si>
    <t>33-40</t>
  </si>
  <si>
    <t>D</t>
  </si>
  <si>
    <t>C</t>
  </si>
  <si>
    <t>61-70</t>
  </si>
  <si>
    <t>B2</t>
  </si>
  <si>
    <t>&lt;32</t>
  </si>
  <si>
    <t>E</t>
  </si>
  <si>
    <t>DATE:  7-10-2023</t>
  </si>
  <si>
    <t>CLASS TEACHER SIGNATURE</t>
  </si>
  <si>
    <t>PRINCIPAL SIGN</t>
  </si>
  <si>
    <t>CLASS TEACHER'S REMARKS:               NEEDS TO WORK HARD IN MATHS</t>
  </si>
  <si>
    <t>72/90</t>
  </si>
  <si>
    <t xml:space="preserve">CLASS TEACHER'S REMARKS:        GOOD , BUT NEEDS TO WORK HARD IN MATHS     </t>
  </si>
  <si>
    <t>82/90</t>
  </si>
  <si>
    <t>CLASS TEACHER'S REMARKS:               VERY GOOD</t>
  </si>
  <si>
    <t>84/90</t>
  </si>
  <si>
    <t>87/90</t>
  </si>
  <si>
    <t>88/90</t>
  </si>
  <si>
    <t>CLASS TEACHER'S REMARKS:               CAN DO MUCH BETTER</t>
  </si>
  <si>
    <t>83/90</t>
  </si>
  <si>
    <t>CLASS TEACHER'S REMARKS:             VERY  GOOD</t>
  </si>
  <si>
    <t>80/90</t>
  </si>
  <si>
    <t>86/90</t>
  </si>
  <si>
    <t>75/90</t>
  </si>
  <si>
    <t>78/90</t>
  </si>
  <si>
    <t xml:space="preserve">SANJAY KUMAR </t>
  </si>
  <si>
    <t>CLASS TEACHER'S REMARKS:               GOOD</t>
  </si>
  <si>
    <t>76/90</t>
  </si>
  <si>
    <t xml:space="preserve">CLASS TEACHER'S REMARKS:           VERY GOOD    </t>
  </si>
  <si>
    <t>81/90</t>
  </si>
  <si>
    <t>CLASS TEACHER'S REMARKS:               NEEDS TO WORK HARD</t>
  </si>
  <si>
    <t>SUNEET SINGH</t>
  </si>
  <si>
    <t xml:space="preserve">CLASS TEACHER'S REMARKS:               </t>
  </si>
  <si>
    <t>62/90</t>
  </si>
  <si>
    <t xml:space="preserve">CLASS TEACHER'S REMARKS: CAN DO MUCH BETTER              </t>
  </si>
  <si>
    <t>PA  II-(2023-2024)</t>
  </si>
  <si>
    <t xml:space="preserve">      Class- V</t>
  </si>
  <si>
    <t>English (20)</t>
  </si>
  <si>
    <t>Hindi (20)</t>
  </si>
  <si>
    <t>Maths (20)</t>
  </si>
  <si>
    <t>Science(20)</t>
  </si>
  <si>
    <t>S.st (20)</t>
  </si>
  <si>
    <t>Comp. (20)</t>
  </si>
  <si>
    <t>REPORT CARD FOR PA II</t>
  </si>
  <si>
    <t>DATE : 2-1-2024</t>
  </si>
  <si>
    <t>GOOD BUT CAN DO MUCH BETTER</t>
  </si>
  <si>
    <t xml:space="preserve"> GOOD BUT NEEDS TO BE MORE FOCUS IN HINDI</t>
  </si>
  <si>
    <t>MORE FOCUS IS REQUIRED. HAVE THE POTENTIAL TO GROW.</t>
  </si>
  <si>
    <t>MORE FOCUS IS REQUIRED. HAVE THE POTENTIAL TO GROW</t>
  </si>
  <si>
    <t>DATE : 2-01-2024</t>
  </si>
  <si>
    <t>HE IS NOT USING HIS FULL CAPACITY. MORE EFFORT IS NEEDED!</t>
  </si>
  <si>
    <t xml:space="preserve"> GOOD BUT CAN DO MUCH BETTER</t>
  </si>
  <si>
    <t xml:space="preserve"> GOOD</t>
  </si>
  <si>
    <t>I APPRECIATE YOUR CHILD'S HARDWORK FOR SCORING BETTER MARKS.</t>
  </si>
  <si>
    <t xml:space="preserve"> GOOD BUT NEEDS TO BE MORE FOCUS IN MATHS.</t>
  </si>
  <si>
    <t>G.K</t>
  </si>
  <si>
    <t>HY</t>
  </si>
  <si>
    <t>S.E</t>
  </si>
  <si>
    <t>N.B</t>
  </si>
  <si>
    <t>FINAL</t>
  </si>
  <si>
    <t xml:space="preserve"> KC GURUKUL PUBLIC SCHOOL</t>
  </si>
  <si>
    <t>RESULT STATEMENT OF ANNUAL EXAMINATION[2023-2024]</t>
  </si>
  <si>
    <t xml:space="preserve">CLASS : </t>
  </si>
  <si>
    <t xml:space="preserve">TEACHER'S NAME : </t>
  </si>
  <si>
    <t>CLASS : V-A</t>
  </si>
  <si>
    <t>SEEMA SHARMA</t>
  </si>
  <si>
    <t>TEACHER'S NAME : SEEMA SHARMA</t>
  </si>
  <si>
    <t>ROLL NO</t>
  </si>
  <si>
    <t>NAME OF STUDENT</t>
  </si>
  <si>
    <t>M.SC.</t>
  </si>
  <si>
    <t>PA 1</t>
  </si>
  <si>
    <t xml:space="preserve">NB </t>
  </si>
  <si>
    <t>SUB ENR.</t>
  </si>
  <si>
    <t xml:space="preserve">TOTAL </t>
  </si>
  <si>
    <t>PA II</t>
  </si>
  <si>
    <t>SE</t>
  </si>
  <si>
    <t>TERM II</t>
  </si>
  <si>
    <t>s</t>
  </si>
  <si>
    <t>Affiliation No.          730056</t>
  </si>
  <si>
    <t>School Code : 23553</t>
  </si>
  <si>
    <t>KC GURUKUL PUBLIC SCHOOL   PALOURA  , JAMMU</t>
  </si>
  <si>
    <t xml:space="preserve">Contact No. : </t>
  </si>
  <si>
    <t>6005510660</t>
  </si>
  <si>
    <t xml:space="preserve">Website : </t>
  </si>
  <si>
    <t>www.kcgurukulschool.in</t>
  </si>
  <si>
    <t>STUDENT PROFILE</t>
  </si>
  <si>
    <t>NAME :</t>
  </si>
  <si>
    <t>ROLL NO:</t>
  </si>
  <si>
    <t>CLASS &amp; SECTION :</t>
  </si>
  <si>
    <t xml:space="preserve">ADMISSION NO.: </t>
  </si>
  <si>
    <t>D.O.BIRTH :</t>
  </si>
  <si>
    <t>CONTACT NO.:</t>
  </si>
  <si>
    <t>FATHER'S NAME :</t>
  </si>
  <si>
    <t>PART - I : SCHOLASTIC AREA</t>
  </si>
  <si>
    <t xml:space="preserve">SUBJECT </t>
  </si>
  <si>
    <t>TERM - I</t>
  </si>
  <si>
    <t>TERM - II</t>
  </si>
  <si>
    <t>PA I              (10)</t>
  </si>
  <si>
    <t>N B             (5)</t>
  </si>
  <si>
    <t xml:space="preserve">S.E                (5) </t>
  </si>
  <si>
    <t xml:space="preserve">H Y (80) </t>
  </si>
  <si>
    <t>PA  II              (10)</t>
  </si>
  <si>
    <t>MATHEMATICS</t>
  </si>
  <si>
    <t>TERM-I M.M.</t>
  </si>
  <si>
    <t>TERM-I M.O</t>
  </si>
  <si>
    <t>TERM-I PER</t>
  </si>
  <si>
    <t>TERM-I GR</t>
  </si>
  <si>
    <t>TERM-II M.M.</t>
  </si>
  <si>
    <t>TERM-II M.O</t>
  </si>
  <si>
    <t>TERM-II PER</t>
  </si>
  <si>
    <t>TERM-II GR</t>
  </si>
  <si>
    <t>OVERALL TOTAL</t>
  </si>
  <si>
    <t>OVERALL PERCENT</t>
  </si>
  <si>
    <t xml:space="preserve">OVERALL GRADE </t>
  </si>
  <si>
    <t>TERM -II ( GRADE)</t>
  </si>
  <si>
    <t xml:space="preserve">REMARKS </t>
  </si>
  <si>
    <t>CLASS TEACHER</t>
  </si>
  <si>
    <t xml:space="preserve">PRINCIPAL </t>
  </si>
  <si>
    <t>FINAL (80)</t>
  </si>
  <si>
    <t>Eng. (80)</t>
  </si>
  <si>
    <t>Hindi (80)</t>
  </si>
  <si>
    <t>Maths (80)</t>
  </si>
  <si>
    <t>SC. (80)</t>
  </si>
  <si>
    <t>S.Sc. (80)</t>
  </si>
  <si>
    <t>Comp. (50)</t>
  </si>
  <si>
    <t>G.K (50)</t>
  </si>
  <si>
    <t>M.SCI(50)</t>
  </si>
  <si>
    <t>REPORT CARD (SESSION : 2023-2024)</t>
  </si>
  <si>
    <t>DR. SANDEEP ARYA</t>
  </si>
  <si>
    <t>GITIKA KUMAR</t>
  </si>
  <si>
    <t>COMPUTER(50)</t>
  </si>
  <si>
    <t>M.SC.(50)</t>
  </si>
  <si>
    <t>G.KNOWLEDGE(50)</t>
  </si>
  <si>
    <t>COMPUTER (50)</t>
  </si>
  <si>
    <t>M.SC. (50)</t>
  </si>
  <si>
    <t>G.KNOWLEDGE (50)</t>
  </si>
  <si>
    <t>AMIT CHANDER SHARMA</t>
  </si>
  <si>
    <t>UPASNA PANDITA</t>
  </si>
  <si>
    <t>ANSHUMAN CHAUDHARY</t>
  </si>
  <si>
    <t>RITU CHAUDHARY</t>
  </si>
  <si>
    <t>PROMOTED TO CLASS VI</t>
  </si>
  <si>
    <t>190/203</t>
  </si>
  <si>
    <t>184/203</t>
  </si>
  <si>
    <t>200/203</t>
  </si>
  <si>
    <t>191/203</t>
  </si>
  <si>
    <t>177/203</t>
  </si>
  <si>
    <t>187/203</t>
  </si>
  <si>
    <t>196/203</t>
  </si>
  <si>
    <t>176/203</t>
  </si>
  <si>
    <t>198/203</t>
  </si>
  <si>
    <t>165/203</t>
  </si>
  <si>
    <t>179/203</t>
  </si>
  <si>
    <t>175/203</t>
  </si>
  <si>
    <t>169/203</t>
  </si>
  <si>
    <t>172/203</t>
  </si>
  <si>
    <t>192/203</t>
  </si>
  <si>
    <t>197/203</t>
  </si>
  <si>
    <t>161/203</t>
  </si>
  <si>
    <t>FINAL RESULT-(2023-2024)</t>
  </si>
  <si>
    <t>HAS POTENTIAL CAN DO BETTER</t>
  </si>
  <si>
    <t>AVERAGE PERFORMANCE</t>
  </si>
  <si>
    <t>ATTENDACE RECORD</t>
  </si>
  <si>
    <t>ATTENDANCE (203)</t>
  </si>
  <si>
    <t>CLASS TEACHER: SEEMA SHARMA</t>
  </si>
  <si>
    <t>GENDER</t>
  </si>
  <si>
    <t>Attendance Upto March, 23
203</t>
  </si>
  <si>
    <t>TOTAL NO. OF INSTRUCTIONAL DAYS=203</t>
  </si>
  <si>
    <t>TOTAL NO. OF BOYS=</t>
  </si>
  <si>
    <t>TOTAL ANNUAL ATTENDANCE OF BOYS=</t>
  </si>
  <si>
    <t>TOTAL NO. OF GIRLS</t>
  </si>
  <si>
    <t>TOTAL ANNUAL ATTENDANCE OF GIRLS</t>
  </si>
  <si>
    <t>(BOYS)ANNUAL ATTENDANCE RATE=</t>
  </si>
  <si>
    <t>(GIRLS)ANNUAL ATTENDANCE RATE=</t>
  </si>
  <si>
    <t>OBC=</t>
  </si>
  <si>
    <t>SC=</t>
  </si>
  <si>
    <t>ST=</t>
  </si>
  <si>
    <t>TOTAL NO. OF ATTENDANCE OF 24 STUDENTS=</t>
  </si>
  <si>
    <t>CLASS VB(2023-24)</t>
  </si>
  <si>
    <t>Class Teacher: Seema Sharma</t>
  </si>
  <si>
    <t>Photo No.</t>
  </si>
  <si>
    <t>Parental detail</t>
  </si>
  <si>
    <t>Belong to staff?</t>
  </si>
  <si>
    <t>SIBLING DETAIL</t>
  </si>
  <si>
    <t>Transport Detail</t>
  </si>
  <si>
    <r>
      <t xml:space="preserve">CLASS 
ATTENDED DAYS
</t>
    </r>
    <r>
      <rPr>
        <b/>
        <i/>
        <sz val="12"/>
        <color rgb="FFFF0000"/>
        <rFont val="Times New Roman"/>
        <family val="1"/>
      </rPr>
      <t>(Previous Year)</t>
    </r>
  </si>
  <si>
    <t>Father name</t>
  </si>
  <si>
    <t>Mother Name</t>
  </si>
  <si>
    <t>yes/no</t>
  </si>
  <si>
    <t>Class</t>
  </si>
  <si>
    <t>9894</t>
  </si>
  <si>
    <t>21-02-2022</t>
  </si>
  <si>
    <t>NO</t>
  </si>
  <si>
    <t>A +</t>
  </si>
  <si>
    <t>1019</t>
  </si>
  <si>
    <t>05-04-2020</t>
  </si>
  <si>
    <t>16-05-2013</t>
  </si>
  <si>
    <t>Gupta Niwas H.N0. 223 Sector-1A Trikuta Nagar Jammu</t>
  </si>
  <si>
    <t>lalit.kumar23@yahoo.com</t>
  </si>
  <si>
    <t>9896</t>
  </si>
  <si>
    <t>17-03-2022</t>
  </si>
  <si>
    <t>Menakshi Khajuria</t>
  </si>
  <si>
    <t>II</t>
  </si>
  <si>
    <t>JIHAN</t>
  </si>
  <si>
    <t>9897</t>
  </si>
  <si>
    <t>27-04-2016</t>
  </si>
  <si>
    <t>01-09-2013</t>
  </si>
  <si>
    <t>XA</t>
  </si>
  <si>
    <t>ARNAV</t>
  </si>
  <si>
    <t>AVIK ALAM SEKH</t>
  </si>
  <si>
    <t>9898</t>
  </si>
  <si>
    <t>10-06-2022</t>
  </si>
  <si>
    <t>05-06-2013</t>
  </si>
  <si>
    <t>Khosnahar sk</t>
  </si>
  <si>
    <t>BSF Paloura camp</t>
  </si>
  <si>
    <t>TAMIM</t>
  </si>
  <si>
    <t>W-1</t>
  </si>
  <si>
    <t>9899</t>
  </si>
  <si>
    <t>04-04-2023</t>
  </si>
  <si>
    <t>20-09-2013</t>
  </si>
  <si>
    <t>Chandan Vihar, Muthi Lane No 2. Ward No. 67 H.No 18</t>
  </si>
  <si>
    <t>CHAKRIKA</t>
  </si>
  <si>
    <t>9900</t>
  </si>
  <si>
    <t>04-04-2017</t>
  </si>
  <si>
    <t>24-09-2012</t>
  </si>
  <si>
    <t>486-87,Suraksha Vihar, Top Paloura</t>
  </si>
  <si>
    <t>IX A</t>
  </si>
  <si>
    <t>SHIREEN</t>
  </si>
  <si>
    <t>9901</t>
  </si>
  <si>
    <t>959</t>
  </si>
  <si>
    <t>27-03-2016</t>
  </si>
  <si>
    <t>02-09-2013</t>
  </si>
  <si>
    <t>9902</t>
  </si>
  <si>
    <t>31-03-2022</t>
  </si>
  <si>
    <t>12-03-2015</t>
  </si>
  <si>
    <t>LKG</t>
  </si>
  <si>
    <t>ANSH</t>
  </si>
  <si>
    <t>9903</t>
  </si>
  <si>
    <t>28-04-2016</t>
  </si>
  <si>
    <t>15-01-2013</t>
  </si>
  <si>
    <t>VIII A</t>
  </si>
  <si>
    <t>GAGANDEEP</t>
  </si>
  <si>
    <t>9904</t>
  </si>
  <si>
    <t>12-04-2018</t>
  </si>
  <si>
    <t>490014462946</t>
  </si>
  <si>
    <t>07-12-2012</t>
  </si>
  <si>
    <t>VII A</t>
  </si>
  <si>
    <t>KAVISH</t>
  </si>
  <si>
    <t>9905</t>
  </si>
  <si>
    <t>07-04-2022</t>
  </si>
  <si>
    <t>23-11-2012</t>
  </si>
  <si>
    <t>Lane no. 1 Sharda Mandir Pouni Chak Jammu</t>
  </si>
  <si>
    <t>SHRUTI</t>
  </si>
  <si>
    <t>9906</t>
  </si>
  <si>
    <t>26-03-2018</t>
  </si>
  <si>
    <t>18-07-2013</t>
  </si>
  <si>
    <t>Hazuri Bagh Lane -12 H.no.1</t>
  </si>
  <si>
    <t>YOGITA</t>
  </si>
  <si>
    <t>9907</t>
  </si>
  <si>
    <t>1130</t>
  </si>
  <si>
    <t>23-09-2017</t>
  </si>
  <si>
    <t>24 -03-2013</t>
  </si>
  <si>
    <t>X B</t>
  </si>
  <si>
    <t>RAGHAV</t>
  </si>
  <si>
    <t>9908</t>
  </si>
  <si>
    <t>27-12-2012</t>
  </si>
  <si>
    <t xml:space="preserve">DAKSH </t>
  </si>
  <si>
    <t>9909</t>
  </si>
  <si>
    <t>31-03-2017</t>
  </si>
  <si>
    <t>09-11-2013</t>
  </si>
  <si>
    <t>III</t>
  </si>
  <si>
    <t>SAMIKSHA</t>
  </si>
  <si>
    <t>9910</t>
  </si>
  <si>
    <t>12-04-2023</t>
  </si>
  <si>
    <t>457157127784</t>
  </si>
  <si>
    <t>9911</t>
  </si>
  <si>
    <t>941</t>
  </si>
  <si>
    <t>06-02-2016</t>
  </si>
  <si>
    <t>20-11-2012</t>
  </si>
  <si>
    <t>9912</t>
  </si>
  <si>
    <t>896059064676</t>
  </si>
  <si>
    <t>UKG</t>
  </si>
  <si>
    <t>ZIAN</t>
  </si>
  <si>
    <t>9913</t>
  </si>
  <si>
    <t>16-03-2018</t>
  </si>
  <si>
    <t>13-08-2013</t>
  </si>
  <si>
    <t>Upasna Pandita</t>
  </si>
  <si>
    <t xml:space="preserve">Neerajpandita123@gmail.com </t>
  </si>
  <si>
    <t>9915</t>
  </si>
  <si>
    <t>06-09-2018</t>
  </si>
  <si>
    <t>15-04-2013</t>
  </si>
  <si>
    <t>I</t>
  </si>
  <si>
    <t>REYANSH</t>
  </si>
  <si>
    <t>9916</t>
  </si>
  <si>
    <t>24-03-2023</t>
  </si>
  <si>
    <t>927072390447</t>
  </si>
  <si>
    <t>9917</t>
  </si>
  <si>
    <t>15-03-2018</t>
  </si>
  <si>
    <t>531882585008</t>
  </si>
  <si>
    <t>20-04-2014</t>
  </si>
  <si>
    <t>H.NO. 44 Opp BSF Main Gate Patta Paloura Lane Shanti Vihar
P.Add:Khoi Millan Di Samwan. The. Akhnoor. Pallanwala Jammu</t>
  </si>
  <si>
    <t>LAVANSHIKA</t>
  </si>
  <si>
    <t>27-04-2023</t>
  </si>
  <si>
    <t>Rajiv Kumar</t>
  </si>
  <si>
    <t>Ritu Chaudhary</t>
  </si>
  <si>
    <t>H.No 147.Lane No5.Talab Tillo Jammu
P.ADD:Vill. Kalsian.P.O.Kalsian. The. Nowshera. Distt. Rajouri.</t>
  </si>
  <si>
    <t>rituchaudhary8988@gmail.com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</si>
</sst>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&quot;₹&quot;\ * #,##0.00_ ;_ &quot;₹&quot;\ * \-#,##0.00_ ;_ &quot;₹&quot;\ * &quot;-&quot;??_ ;_ @_ "/>
    <numFmt numFmtId="165" formatCode="0.0"/>
    <numFmt numFmtId="166" formatCode="dd\-mm\-yyyy"/>
  </numFmts>
  <fonts count="44">
    <font>
      <sz val="11"/>
      <color theme="1"/>
      <name val="Calibri"/>
      <charset val="134"/>
      <scheme val="minor"/>
    </font>
    <font>
      <b/>
      <sz val="13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b/>
      <sz val="11"/>
      <color theme="1"/>
      <name val="Calibri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3"/>
      <color theme="1"/>
      <name val="Times New Roman"/>
      <charset val="134"/>
    </font>
    <font>
      <b/>
      <sz val="12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sz val="13"/>
      <color rgb="FF000000"/>
      <name val="Times New Roman"/>
      <charset val="134"/>
    </font>
    <font>
      <b/>
      <sz val="13"/>
      <color rgb="FF000000"/>
      <name val="Times New Roman"/>
      <charset val="134"/>
    </font>
    <font>
      <b/>
      <sz val="12"/>
      <color rgb="FF000000"/>
      <name val="Times New Roman"/>
      <charset val="134"/>
    </font>
    <font>
      <b/>
      <sz val="12"/>
      <name val="Times New Roman"/>
      <charset val="134"/>
    </font>
    <font>
      <sz val="14"/>
      <color theme="1"/>
      <name val="Times New Roman"/>
      <charset val="134"/>
    </font>
    <font>
      <sz val="12"/>
      <color rgb="FF000000"/>
      <name val="Times New Roman"/>
      <charset val="134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12"/>
      <color rgb="FF000000"/>
      <name val="Calibri"/>
      <family val="2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rgb="FF000000"/>
      <name val="Calibri"/>
      <family val="2"/>
    </font>
    <font>
      <b/>
      <sz val="12"/>
      <color rgb="FF000000"/>
      <name val="Times New Roman"/>
      <family val="1"/>
    </font>
    <font>
      <b/>
      <sz val="1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Arial Narrow"/>
      <family val="2"/>
    </font>
    <font>
      <b/>
      <sz val="14"/>
      <color theme="3"/>
      <name val="Times New Roman"/>
      <family val="1"/>
    </font>
    <font>
      <b/>
      <sz val="12"/>
      <color theme="3"/>
      <name val="Times New Roman"/>
      <family val="1"/>
    </font>
    <font>
      <b/>
      <i/>
      <sz val="12"/>
      <color rgb="FFFF0000"/>
      <name val="Times New Roman"/>
      <family val="1"/>
    </font>
    <font>
      <u/>
      <sz val="12"/>
      <color theme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medium">
        <color auto="1"/>
      </right>
      <top style="thin">
        <color rgb="FF000000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9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6" fillId="0" borderId="49" applyNumberFormat="0" applyFill="0" applyAlignment="0" applyProtection="0"/>
    <xf numFmtId="0" fontId="17" fillId="0" borderId="50" applyNumberFormat="0" applyFill="0" applyAlignment="0" applyProtection="0"/>
  </cellStyleXfs>
  <cellXfs count="548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0" xfId="0" applyFill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Border="1"/>
    <xf numFmtId="0" fontId="0" fillId="2" borderId="31" xfId="0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/>
    <xf numFmtId="0" fontId="3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5" fillId="0" borderId="0" xfId="0" applyFont="1"/>
    <xf numFmtId="49" fontId="2" fillId="0" borderId="1" xfId="0" applyNumberFormat="1" applyFont="1" applyBorder="1"/>
    <xf numFmtId="49" fontId="2" fillId="0" borderId="1" xfId="0" applyNumberFormat="1" applyFont="1" applyFill="1" applyBorder="1"/>
    <xf numFmtId="0" fontId="3" fillId="2" borderId="0" xfId="0" applyFont="1" applyFill="1" applyBorder="1" applyAlignment="1">
      <alignment horizontal="center"/>
    </xf>
    <xf numFmtId="49" fontId="0" fillId="0" borderId="0" xfId="0" applyNumberFormat="1" applyBorder="1"/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/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5" xfId="0" applyFont="1" applyBorder="1" applyAlignment="1"/>
    <xf numFmtId="0" fontId="1" fillId="0" borderId="0" xfId="0" applyFont="1" applyBorder="1" applyAlignment="1"/>
    <xf numFmtId="0" fontId="7" fillId="0" borderId="19" xfId="0" applyFont="1" applyBorder="1"/>
    <xf numFmtId="0" fontId="1" fillId="0" borderId="0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22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0" fillId="0" borderId="1" xfId="0" applyNumberFormat="1" applyFont="1" applyBorder="1" applyAlignment="1">
      <alignment horizontal="center"/>
    </xf>
    <xf numFmtId="49" fontId="10" fillId="0" borderId="22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2" fontId="7" fillId="0" borderId="1" xfId="0" applyNumberFormat="1" applyFont="1" applyBorder="1" applyAlignment="1">
      <alignment horizontal="center"/>
    </xf>
    <xf numFmtId="0" fontId="10" fillId="2" borderId="3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/>
    </xf>
    <xf numFmtId="2" fontId="7" fillId="0" borderId="1" xfId="0" applyNumberFormat="1" applyFont="1" applyBorder="1" applyAlignment="1">
      <alignment horizontal="center" wrapText="1"/>
    </xf>
    <xf numFmtId="0" fontId="7" fillId="2" borderId="31" xfId="0" applyFont="1" applyFill="1" applyBorder="1" applyAlignment="1">
      <alignment horizontal="center" vertical="center"/>
    </xf>
    <xf numFmtId="0" fontId="1" fillId="0" borderId="10" xfId="0" applyFont="1" applyBorder="1" applyAlignment="1"/>
    <xf numFmtId="0" fontId="1" fillId="0" borderId="1" xfId="0" applyFont="1" applyBorder="1" applyAlignment="1"/>
    <xf numFmtId="49" fontId="1" fillId="0" borderId="1" xfId="0" applyNumberFormat="1" applyFont="1" applyBorder="1" applyAlignment="1"/>
    <xf numFmtId="49" fontId="1" fillId="0" borderId="1" xfId="0" applyNumberFormat="1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49" fontId="11" fillId="0" borderId="2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" fillId="0" borderId="10" xfId="0" applyFont="1" applyBorder="1"/>
    <xf numFmtId="0" fontId="1" fillId="0" borderId="32" xfId="0" applyFont="1" applyBorder="1" applyAlignment="1"/>
    <xf numFmtId="0" fontId="10" fillId="0" borderId="1" xfId="0" applyFont="1" applyBorder="1" applyAlignment="1"/>
    <xf numFmtId="0" fontId="10" fillId="0" borderId="22" xfId="0" applyFont="1" applyBorder="1" applyAlignment="1"/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32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10" fillId="0" borderId="32" xfId="0" applyFont="1" applyBorder="1" applyAlignment="1"/>
    <xf numFmtId="0" fontId="7" fillId="0" borderId="22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32" xfId="0" applyFont="1" applyFill="1" applyBorder="1" applyAlignment="1"/>
    <xf numFmtId="0" fontId="7" fillId="0" borderId="22" xfId="0" applyFont="1" applyBorder="1"/>
    <xf numFmtId="0" fontId="1" fillId="0" borderId="16" xfId="0" applyFont="1" applyBorder="1" applyAlignment="1"/>
    <xf numFmtId="0" fontId="1" fillId="0" borderId="17" xfId="0" applyFont="1" applyBorder="1" applyAlignment="1"/>
    <xf numFmtId="0" fontId="7" fillId="0" borderId="0" xfId="0" applyFont="1" applyBorder="1"/>
    <xf numFmtId="0" fontId="7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16" xfId="0" applyFont="1" applyFill="1" applyBorder="1" applyAlignment="1"/>
    <xf numFmtId="0" fontId="7" fillId="0" borderId="43" xfId="0" applyFont="1" applyBorder="1"/>
    <xf numFmtId="0" fontId="7" fillId="2" borderId="1" xfId="0" applyFont="1" applyFill="1" applyBorder="1" applyAlignment="1">
      <alignment horizontal="center" vertical="center"/>
    </xf>
    <xf numFmtId="0" fontId="2" fillId="0" borderId="0" xfId="0" applyFont="1" applyAlignment="1"/>
    <xf numFmtId="0" fontId="12" fillId="0" borderId="1" xfId="0" applyFont="1" applyBorder="1" applyAlignment="1">
      <alignment horizontal="center"/>
    </xf>
    <xf numFmtId="164" fontId="2" fillId="0" borderId="1" xfId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49" fontId="2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2" fillId="0" borderId="0" xfId="1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0" xfId="0" applyFont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0" borderId="1" xfId="0" applyFont="1" applyBorder="1" applyAlignment="1"/>
    <xf numFmtId="0" fontId="2" fillId="2" borderId="31" xfId="0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8" fillId="0" borderId="1" xfId="0" applyNumberFormat="1" applyFont="1" applyBorder="1" applyAlignment="1">
      <alignment horizontal="center"/>
    </xf>
    <xf numFmtId="0" fontId="14" fillId="0" borderId="0" xfId="0" applyFont="1"/>
    <xf numFmtId="49" fontId="3" fillId="0" borderId="1" xfId="0" applyNumberFormat="1" applyFont="1" applyBorder="1"/>
    <xf numFmtId="0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wrapText="1"/>
    </xf>
    <xf numFmtId="49" fontId="3" fillId="0" borderId="1" xfId="0" applyNumberFormat="1" applyFont="1" applyFill="1" applyBorder="1"/>
    <xf numFmtId="49" fontId="3" fillId="0" borderId="0" xfId="0" applyNumberFormat="1" applyFont="1" applyBorder="1"/>
    <xf numFmtId="0" fontId="14" fillId="2" borderId="0" xfId="0" applyFont="1" applyFill="1" applyBorder="1" applyAlignment="1">
      <alignment horizontal="center"/>
    </xf>
    <xf numFmtId="49" fontId="14" fillId="0" borderId="0" xfId="0" applyNumberFormat="1" applyFont="1" applyBorder="1"/>
    <xf numFmtId="0" fontId="9" fillId="0" borderId="1" xfId="0" applyFont="1" applyBorder="1"/>
    <xf numFmtId="1" fontId="9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3" fillId="0" borderId="0" xfId="0" applyFont="1"/>
    <xf numFmtId="2" fontId="3" fillId="0" borderId="0" xfId="0" applyNumberFormat="1" applyFont="1" applyBorder="1" applyAlignment="1">
      <alignment horizontal="center" vertical="center"/>
    </xf>
    <xf numFmtId="0" fontId="3" fillId="0" borderId="0" xfId="0" applyFont="1" applyBorder="1"/>
    <xf numFmtId="0" fontId="0" fillId="0" borderId="0" xfId="0" applyBorder="1"/>
    <xf numFmtId="0" fontId="0" fillId="0" borderId="34" xfId="0" applyFill="1" applyBorder="1"/>
    <xf numFmtId="0" fontId="12" fillId="0" borderId="1" xfId="0" applyFont="1" applyBorder="1" applyAlignment="1">
      <alignment horizontal="center"/>
    </xf>
    <xf numFmtId="0" fontId="21" fillId="0" borderId="32" xfId="0" applyFont="1" applyBorder="1" applyAlignment="1"/>
    <xf numFmtId="0" fontId="21" fillId="0" borderId="9" xfId="0" applyFont="1" applyBorder="1" applyAlignment="1"/>
    <xf numFmtId="0" fontId="20" fillId="0" borderId="9" xfId="0" applyFont="1" applyBorder="1" applyAlignment="1"/>
    <xf numFmtId="0" fontId="22" fillId="4" borderId="1" xfId="0" applyFont="1" applyFill="1" applyBorder="1" applyAlignment="1">
      <alignment wrapText="1"/>
    </xf>
    <xf numFmtId="0" fontId="22" fillId="4" borderId="1" xfId="0" applyFont="1" applyFill="1" applyBorder="1"/>
    <xf numFmtId="0" fontId="22" fillId="4" borderId="9" xfId="0" applyFont="1" applyFill="1" applyBorder="1" applyAlignment="1">
      <alignment horizontal="center"/>
    </xf>
    <xf numFmtId="0" fontId="22" fillId="4" borderId="32" xfId="0" applyFont="1" applyFill="1" applyBorder="1"/>
    <xf numFmtId="0" fontId="22" fillId="4" borderId="32" xfId="0" applyFont="1" applyFill="1" applyBorder="1" applyAlignment="1">
      <alignment horizont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vertical="center"/>
    </xf>
    <xf numFmtId="2" fontId="22" fillId="4" borderId="1" xfId="0" applyNumberFormat="1" applyFont="1" applyFill="1" applyBorder="1" applyAlignment="1">
      <alignment horizontal="center" vertical="center"/>
    </xf>
    <xf numFmtId="0" fontId="22" fillId="2" borderId="1" xfId="0" applyFont="1" applyFill="1" applyBorder="1"/>
    <xf numFmtId="0" fontId="22" fillId="2" borderId="1" xfId="0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 vertical="center"/>
    </xf>
    <xf numFmtId="2" fontId="22" fillId="2" borderId="1" xfId="0" applyNumberFormat="1" applyFont="1" applyFill="1" applyBorder="1"/>
    <xf numFmtId="2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2" fontId="22" fillId="0" borderId="1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2" fontId="22" fillId="0" borderId="1" xfId="0" applyNumberFormat="1" applyFont="1" applyBorder="1" applyAlignment="1">
      <alignment horizontal="left"/>
    </xf>
    <xf numFmtId="0" fontId="25" fillId="2" borderId="31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26" fillId="2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2" fillId="2" borderId="0" xfId="0" applyFont="1" applyFill="1" applyBorder="1"/>
    <xf numFmtId="0" fontId="22" fillId="0" borderId="0" xfId="0" applyFont="1" applyAlignment="1">
      <alignment horizontal="center"/>
    </xf>
    <xf numFmtId="0" fontId="22" fillId="0" borderId="0" xfId="0" applyFont="1"/>
    <xf numFmtId="2" fontId="0" fillId="0" borderId="0" xfId="0" applyNumberFormat="1"/>
    <xf numFmtId="0" fontId="0" fillId="0" borderId="3" xfId="0" applyBorder="1"/>
    <xf numFmtId="0" fontId="28" fillId="0" borderId="8" xfId="0" applyFont="1" applyBorder="1" applyAlignment="1"/>
    <xf numFmtId="49" fontId="22" fillId="0" borderId="1" xfId="0" applyNumberFormat="1" applyFont="1" applyBorder="1" applyAlignment="1">
      <alignment horizontal="left"/>
    </xf>
    <xf numFmtId="0" fontId="29" fillId="0" borderId="1" xfId="2" applyFont="1" applyBorder="1" applyAlignment="1" applyProtection="1"/>
    <xf numFmtId="0" fontId="22" fillId="0" borderId="1" xfId="0" applyFont="1" applyBorder="1"/>
    <xf numFmtId="0" fontId="22" fillId="0" borderId="22" xfId="0" applyFont="1" applyBorder="1"/>
    <xf numFmtId="0" fontId="22" fillId="0" borderId="1" xfId="0" applyFont="1" applyBorder="1" applyAlignment="1">
      <alignment horizontal="left"/>
    </xf>
    <xf numFmtId="0" fontId="22" fillId="0" borderId="32" xfId="0" applyFont="1" applyBorder="1" applyAlignment="1">
      <alignment horizontal="left"/>
    </xf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10" xfId="0" applyFont="1" applyBorder="1"/>
    <xf numFmtId="2" fontId="0" fillId="0" borderId="1" xfId="0" applyNumberFormat="1" applyBorder="1" applyAlignment="1">
      <alignment horizontal="center"/>
    </xf>
    <xf numFmtId="0" fontId="30" fillId="0" borderId="1" xfId="0" applyFont="1" applyBorder="1" applyAlignment="1">
      <alignment wrapText="1"/>
    </xf>
    <xf numFmtId="0" fontId="30" fillId="0" borderId="1" xfId="0" applyFont="1" applyBorder="1" applyAlignment="1">
      <alignment horizontal="center"/>
    </xf>
    <xf numFmtId="0" fontId="30" fillId="0" borderId="1" xfId="0" applyFont="1" applyBorder="1" applyAlignment="1"/>
    <xf numFmtId="0" fontId="0" fillId="0" borderId="1" xfId="0" applyFont="1" applyBorder="1" applyAlignment="1">
      <alignment horizontal="center"/>
    </xf>
    <xf numFmtId="0" fontId="22" fillId="0" borderId="1" xfId="0" applyFont="1" applyBorder="1" applyAlignment="1">
      <alignment wrapText="1"/>
    </xf>
    <xf numFmtId="0" fontId="31" fillId="0" borderId="1" xfId="0" applyFont="1" applyBorder="1" applyAlignment="1">
      <alignment horizontal="center"/>
    </xf>
    <xf numFmtId="0" fontId="31" fillId="0" borderId="1" xfId="0" applyFont="1" applyBorder="1" applyAlignment="1"/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32" fillId="0" borderId="10" xfId="0" applyFont="1" applyBorder="1" applyAlignment="1">
      <alignment horizontal="center"/>
    </xf>
    <xf numFmtId="0" fontId="32" fillId="0" borderId="1" xfId="0" applyFont="1" applyBorder="1" applyAlignment="1"/>
    <xf numFmtId="0" fontId="33" fillId="0" borderId="1" xfId="0" applyFont="1" applyBorder="1" applyAlignment="1">
      <alignment horizontal="center"/>
    </xf>
    <xf numFmtId="0" fontId="33" fillId="0" borderId="0" xfId="0" applyFont="1" applyBorder="1"/>
    <xf numFmtId="0" fontId="32" fillId="0" borderId="0" xfId="0" applyFont="1" applyBorder="1" applyAlignment="1"/>
    <xf numFmtId="0" fontId="32" fillId="0" borderId="0" xfId="0" applyFont="1" applyBorder="1"/>
    <xf numFmtId="0" fontId="33" fillId="0" borderId="19" xfId="0" applyFont="1" applyBorder="1"/>
    <xf numFmtId="0" fontId="33" fillId="0" borderId="10" xfId="0" applyFont="1" applyBorder="1" applyAlignment="1">
      <alignment horizontal="center"/>
    </xf>
    <xf numFmtId="0" fontId="33" fillId="0" borderId="41" xfId="0" applyFont="1" applyBorder="1" applyAlignment="1">
      <alignment horizontal="center"/>
    </xf>
    <xf numFmtId="0" fontId="33" fillId="0" borderId="47" xfId="0" applyFont="1" applyBorder="1"/>
    <xf numFmtId="0" fontId="33" fillId="0" borderId="48" xfId="0" applyFont="1" applyBorder="1"/>
    <xf numFmtId="0" fontId="33" fillId="0" borderId="1" xfId="0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0" fontId="22" fillId="0" borderId="1" xfId="0" applyFont="1" applyBorder="1" applyAlignment="1">
      <alignment horizontal="left"/>
    </xf>
    <xf numFmtId="0" fontId="22" fillId="0" borderId="10" xfId="0" applyFont="1" applyBorder="1"/>
    <xf numFmtId="0" fontId="22" fillId="0" borderId="1" xfId="0" applyFont="1" applyBorder="1"/>
    <xf numFmtId="0" fontId="30" fillId="0" borderId="1" xfId="0" applyFont="1" applyBorder="1" applyAlignment="1">
      <alignment wrapText="1"/>
    </xf>
    <xf numFmtId="0" fontId="22" fillId="0" borderId="1" xfId="0" applyFont="1" applyBorder="1" applyAlignment="1">
      <alignment horizontal="left" vertical="center"/>
    </xf>
    <xf numFmtId="165" fontId="0" fillId="0" borderId="1" xfId="0" applyNumberFormat="1" applyFont="1" applyBorder="1" applyAlignment="1">
      <alignment horizontal="center"/>
    </xf>
    <xf numFmtId="0" fontId="0" fillId="2" borderId="1" xfId="0" applyFill="1" applyBorder="1" applyAlignment="1">
      <alignment vertical="top"/>
    </xf>
    <xf numFmtId="2" fontId="27" fillId="0" borderId="1" xfId="0" applyNumberFormat="1" applyFont="1" applyBorder="1" applyAlignment="1">
      <alignment horizontal="left"/>
    </xf>
    <xf numFmtId="0" fontId="2" fillId="0" borderId="0" xfId="0" applyFont="1" applyBorder="1"/>
    <xf numFmtId="0" fontId="12" fillId="0" borderId="1" xfId="0" applyFont="1" applyBorder="1" applyAlignment="1">
      <alignment horizontal="center"/>
    </xf>
    <xf numFmtId="0" fontId="22" fillId="0" borderId="10" xfId="0" applyFont="1" applyBorder="1"/>
    <xf numFmtId="0" fontId="22" fillId="0" borderId="1" xfId="0" applyFont="1" applyBorder="1"/>
    <xf numFmtId="0" fontId="22" fillId="0" borderId="1" xfId="0" applyFont="1" applyBorder="1" applyAlignment="1">
      <alignment horizontal="left"/>
    </xf>
    <xf numFmtId="0" fontId="30" fillId="0" borderId="1" xfId="0" applyFont="1" applyBorder="1" applyAlignment="1">
      <alignment wrapText="1"/>
    </xf>
    <xf numFmtId="0" fontId="22" fillId="0" borderId="1" xfId="0" applyFont="1" applyBorder="1" applyAlignment="1">
      <alignment horizontal="left" vertical="center"/>
    </xf>
    <xf numFmtId="0" fontId="32" fillId="0" borderId="10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49" fontId="0" fillId="2" borderId="0" xfId="0" applyNumberFormat="1" applyFill="1" applyBorder="1"/>
    <xf numFmtId="0" fontId="0" fillId="2" borderId="0" xfId="0" applyFill="1" applyBorder="1" applyAlignment="1">
      <alignment horizontal="center"/>
    </xf>
    <xf numFmtId="0" fontId="28" fillId="0" borderId="0" xfId="0" applyFont="1" applyBorder="1" applyAlignment="1"/>
    <xf numFmtId="49" fontId="22" fillId="0" borderId="0" xfId="0" applyNumberFormat="1" applyFont="1" applyBorder="1" applyAlignment="1">
      <alignment horizontal="left"/>
    </xf>
    <xf numFmtId="0" fontId="29" fillId="0" borderId="0" xfId="2" applyFont="1" applyBorder="1" applyAlignment="1" applyProtection="1"/>
    <xf numFmtId="0" fontId="22" fillId="0" borderId="0" xfId="0" applyFont="1" applyBorder="1"/>
    <xf numFmtId="0" fontId="22" fillId="0" borderId="0" xfId="0" applyFont="1" applyBorder="1" applyAlignment="1">
      <alignment horizontal="left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4" fillId="0" borderId="0" xfId="1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2" fontId="22" fillId="0" borderId="0" xfId="0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24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22" fillId="2" borderId="0" xfId="0" applyFont="1" applyFill="1" applyBorder="1" applyAlignment="1">
      <alignment horizontal="center"/>
    </xf>
    <xf numFmtId="0" fontId="25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0" fillId="0" borderId="0" xfId="0" applyFont="1" applyBorder="1" applyAlignment="1">
      <alignment wrapText="1"/>
    </xf>
    <xf numFmtId="0" fontId="30" fillId="0" borderId="0" xfId="0" applyFont="1" applyBorder="1" applyAlignment="1">
      <alignment horizontal="center"/>
    </xf>
    <xf numFmtId="0" fontId="30" fillId="0" borderId="0" xfId="0" applyFont="1" applyBorder="1" applyAlignment="1"/>
    <xf numFmtId="0" fontId="22" fillId="0" borderId="0" xfId="0" applyFont="1" applyBorder="1" applyAlignment="1">
      <alignment wrapText="1"/>
    </xf>
    <xf numFmtId="0" fontId="31" fillId="0" borderId="0" xfId="0" applyFont="1" applyBorder="1" applyAlignment="1">
      <alignment horizontal="center"/>
    </xf>
    <xf numFmtId="0" fontId="31" fillId="0" borderId="0" xfId="0" applyFont="1" applyBorder="1" applyAlignment="1"/>
    <xf numFmtId="0" fontId="22" fillId="0" borderId="0" xfId="0" applyFont="1" applyBorder="1" applyAlignment="1">
      <alignment horizontal="left" vertical="center"/>
    </xf>
    <xf numFmtId="0" fontId="32" fillId="0" borderId="0" xfId="0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22" xfId="0" applyFont="1" applyBorder="1" applyAlignment="1">
      <alignment horizontal="center"/>
    </xf>
    <xf numFmtId="0" fontId="22" fillId="0" borderId="10" xfId="0" applyFont="1" applyBorder="1"/>
    <xf numFmtId="0" fontId="34" fillId="0" borderId="1" xfId="1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/>
    </xf>
    <xf numFmtId="0" fontId="34" fillId="0" borderId="1" xfId="0" applyFont="1" applyBorder="1" applyAlignment="1">
      <alignment horizontal="center" vertical="center"/>
    </xf>
    <xf numFmtId="0" fontId="35" fillId="2" borderId="31" xfId="0" applyFont="1" applyFill="1" applyBorder="1" applyAlignment="1">
      <alignment horizontal="center" vertical="center"/>
    </xf>
    <xf numFmtId="0" fontId="22" fillId="2" borderId="31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6" fillId="0" borderId="1" xfId="0" applyFont="1" applyBorder="1" applyAlignment="1">
      <alignment horizontal="center"/>
    </xf>
    <xf numFmtId="2" fontId="22" fillId="2" borderId="1" xfId="0" applyNumberFormat="1" applyFont="1" applyFill="1" applyBorder="1" applyAlignment="1">
      <alignment horizontal="center"/>
    </xf>
    <xf numFmtId="0" fontId="22" fillId="2" borderId="1" xfId="0" applyNumberFormat="1" applyFont="1" applyFill="1" applyBorder="1" applyAlignment="1">
      <alignment horizontal="center"/>
    </xf>
    <xf numFmtId="0" fontId="22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7" fillId="2" borderId="1" xfId="0" applyFont="1" applyFill="1" applyBorder="1" applyAlignment="1">
      <alignment horizontal="center"/>
    </xf>
    <xf numFmtId="0" fontId="34" fillId="2" borderId="1" xfId="0" applyFont="1" applyFill="1" applyBorder="1" applyAlignment="1">
      <alignment horizontal="center" vertical="center"/>
    </xf>
    <xf numFmtId="165" fontId="22" fillId="0" borderId="1" xfId="0" applyNumberFormat="1" applyFont="1" applyBorder="1" applyAlignment="1">
      <alignment horizontal="center"/>
    </xf>
    <xf numFmtId="2" fontId="38" fillId="0" borderId="1" xfId="0" applyNumberFormat="1" applyFont="1" applyBorder="1" applyAlignment="1">
      <alignment horizontal="center"/>
    </xf>
    <xf numFmtId="0" fontId="22" fillId="2" borderId="2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22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22" fillId="4" borderId="32" xfId="0" applyFont="1" applyFill="1" applyBorder="1" applyAlignment="1">
      <alignment horizontal="center" vertical="center"/>
    </xf>
    <xf numFmtId="0" fontId="22" fillId="2" borderId="32" xfId="0" applyFont="1" applyFill="1" applyBorder="1"/>
    <xf numFmtId="0" fontId="0" fillId="2" borderId="1" xfId="0" applyFill="1" applyBorder="1"/>
    <xf numFmtId="0" fontId="22" fillId="2" borderId="1" xfId="0" applyFont="1" applyFill="1" applyBorder="1" applyAlignment="1">
      <alignment wrapText="1"/>
    </xf>
    <xf numFmtId="0" fontId="1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32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24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/>
    </xf>
    <xf numFmtId="0" fontId="8" fillId="0" borderId="24" xfId="0" applyFont="1" applyBorder="1" applyAlignment="1">
      <alignment horizontal="center" vertical="top"/>
    </xf>
    <xf numFmtId="0" fontId="8" fillId="0" borderId="13" xfId="0" applyFont="1" applyBorder="1" applyAlignment="1">
      <alignment horizontal="center" vertical="top"/>
    </xf>
    <xf numFmtId="0" fontId="8" fillId="0" borderId="28" xfId="0" applyFont="1" applyBorder="1" applyAlignment="1">
      <alignment horizontal="center" vertical="top"/>
    </xf>
    <xf numFmtId="0" fontId="8" fillId="0" borderId="2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30" xfId="0" applyFont="1" applyBorder="1" applyAlignment="1">
      <alignment horizontal="center" vertical="top"/>
    </xf>
    <xf numFmtId="0" fontId="8" fillId="0" borderId="24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7" xfId="0" applyFont="1" applyBorder="1" applyAlignment="1"/>
    <xf numFmtId="0" fontId="1" fillId="0" borderId="20" xfId="0" applyFont="1" applyBorder="1" applyAlignment="1"/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164" fontId="1" fillId="0" borderId="2" xfId="1" applyFont="1" applyBorder="1" applyAlignment="1">
      <alignment horizontal="center" vertical="center" wrapText="1"/>
    </xf>
    <xf numFmtId="164" fontId="1" fillId="0" borderId="34" xfId="1" applyFont="1" applyBorder="1" applyAlignment="1">
      <alignment horizontal="center" vertical="center" wrapText="1"/>
    </xf>
    <xf numFmtId="164" fontId="1" fillId="0" borderId="36" xfId="1" applyFont="1" applyBorder="1" applyAlignment="1">
      <alignment horizontal="center" vertical="center" wrapText="1"/>
    </xf>
    <xf numFmtId="164" fontId="1" fillId="0" borderId="24" xfId="1" applyFont="1" applyBorder="1" applyAlignment="1">
      <alignment horizontal="center" vertical="center" wrapText="1"/>
    </xf>
    <xf numFmtId="164" fontId="1" fillId="0" borderId="25" xfId="1" applyFont="1" applyBorder="1" applyAlignment="1">
      <alignment horizontal="center" vertical="center" wrapText="1"/>
    </xf>
    <xf numFmtId="164" fontId="1" fillId="0" borderId="26" xfId="1" applyFont="1" applyBorder="1" applyAlignment="1">
      <alignment horizontal="center" vertical="center" wrapText="1"/>
    </xf>
    <xf numFmtId="164" fontId="1" fillId="0" borderId="33" xfId="1" applyFont="1" applyBorder="1" applyAlignment="1">
      <alignment horizontal="center" vertical="center" wrapText="1"/>
    </xf>
    <xf numFmtId="164" fontId="1" fillId="0" borderId="35" xfId="1" applyFont="1" applyBorder="1" applyAlignment="1">
      <alignment horizontal="center" vertical="center" wrapText="1"/>
    </xf>
    <xf numFmtId="164" fontId="1" fillId="0" borderId="37" xfId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0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32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7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0" xfId="0" applyFont="1" applyBorder="1" applyAlignment="1"/>
    <xf numFmtId="0" fontId="1" fillId="0" borderId="19" xfId="0" applyFont="1" applyBorder="1" applyAlignment="1"/>
    <xf numFmtId="49" fontId="1" fillId="0" borderId="7" xfId="0" applyNumberFormat="1" applyFont="1" applyBorder="1"/>
    <xf numFmtId="49" fontId="1" fillId="0" borderId="20" xfId="0" applyNumberFormat="1" applyFont="1" applyBorder="1"/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1" fillId="0" borderId="44" xfId="0" applyFont="1" applyBorder="1" applyAlignment="1">
      <alignment horizontal="left"/>
    </xf>
    <xf numFmtId="0" fontId="1" fillId="0" borderId="45" xfId="0" applyFont="1" applyBorder="1" applyAlignment="1">
      <alignment horizontal="left"/>
    </xf>
    <xf numFmtId="0" fontId="1" fillId="0" borderId="46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164" fontId="1" fillId="0" borderId="1" xfId="1" applyFont="1" applyBorder="1" applyAlignment="1">
      <alignment horizontal="center" vertical="center"/>
    </xf>
    <xf numFmtId="164" fontId="1" fillId="0" borderId="10" xfId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20" fillId="0" borderId="32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2" fillId="4" borderId="32" xfId="0" applyFont="1" applyFill="1" applyBorder="1" applyAlignment="1">
      <alignment horizontal="center"/>
    </xf>
    <xf numFmtId="0" fontId="22" fillId="4" borderId="9" xfId="0" applyFont="1" applyFill="1" applyBorder="1" applyAlignment="1">
      <alignment horizontal="center"/>
    </xf>
    <xf numFmtId="0" fontId="22" fillId="4" borderId="12" xfId="0" applyFont="1" applyFill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22" fillId="0" borderId="0" xfId="0" applyFont="1" applyBorder="1"/>
    <xf numFmtId="0" fontId="30" fillId="0" borderId="0" xfId="0" applyFont="1" applyBorder="1" applyAlignment="1">
      <alignment wrapText="1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/>
    </xf>
    <xf numFmtId="14" fontId="0" fillId="0" borderId="0" xfId="0" applyNumberFormat="1" applyFont="1" applyBorder="1" applyAlignment="1">
      <alignment horizontal="left"/>
    </xf>
    <xf numFmtId="0" fontId="22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3" fillId="0" borderId="32" xfId="0" applyFont="1" applyBorder="1" applyAlignment="1">
      <alignment horizontal="center"/>
    </xf>
    <xf numFmtId="0" fontId="33" fillId="0" borderId="12" xfId="0" applyFont="1" applyBorder="1" applyAlignment="1">
      <alignment horizontal="center"/>
    </xf>
    <xf numFmtId="0" fontId="33" fillId="0" borderId="42" xfId="0" applyFont="1" applyBorder="1" applyAlignment="1">
      <alignment horizontal="center"/>
    </xf>
    <xf numFmtId="0" fontId="33" fillId="0" borderId="42" xfId="0" applyFont="1" applyFill="1" applyBorder="1" applyAlignment="1">
      <alignment horizontal="center"/>
    </xf>
    <xf numFmtId="0" fontId="32" fillId="0" borderId="10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2" fillId="0" borderId="32" xfId="0" applyFont="1" applyBorder="1" applyAlignment="1">
      <alignment horizontal="center"/>
    </xf>
    <xf numFmtId="0" fontId="32" fillId="0" borderId="9" xfId="0" applyFont="1" applyBorder="1" applyAlignment="1">
      <alignment horizontal="center"/>
    </xf>
    <xf numFmtId="0" fontId="32" fillId="0" borderId="21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22" xfId="0" applyFont="1" applyBorder="1" applyAlignment="1">
      <alignment horizontal="center"/>
    </xf>
    <xf numFmtId="0" fontId="22" fillId="0" borderId="10" xfId="0" applyFont="1" applyBorder="1" applyAlignment="1">
      <alignment horizontal="left"/>
    </xf>
    <xf numFmtId="0" fontId="2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22" fillId="0" borderId="10" xfId="0" applyFont="1" applyBorder="1"/>
    <xf numFmtId="0" fontId="22" fillId="0" borderId="1" xfId="0" applyFont="1" applyBorder="1"/>
    <xf numFmtId="0" fontId="22" fillId="0" borderId="8" xfId="0" applyFont="1" applyBorder="1" applyAlignment="1">
      <alignment horizontal="left"/>
    </xf>
    <xf numFmtId="0" fontId="22" fillId="0" borderId="9" xfId="0" applyFont="1" applyBorder="1" applyAlignment="1">
      <alignment horizontal="left"/>
    </xf>
    <xf numFmtId="0" fontId="22" fillId="0" borderId="12" xfId="0" applyFont="1" applyBorder="1" applyAlignment="1">
      <alignment horizontal="left"/>
    </xf>
    <xf numFmtId="0" fontId="0" fillId="0" borderId="12" xfId="0" applyFont="1" applyBorder="1" applyAlignment="1">
      <alignment horizontal="center"/>
    </xf>
    <xf numFmtId="0" fontId="30" fillId="0" borderId="1" xfId="0" applyFont="1" applyBorder="1" applyAlignment="1">
      <alignment wrapText="1"/>
    </xf>
    <xf numFmtId="0" fontId="22" fillId="0" borderId="1" xfId="0" applyFont="1" applyBorder="1" applyAlignment="1">
      <alignment horizontal="left" vertical="center"/>
    </xf>
    <xf numFmtId="0" fontId="0" fillId="0" borderId="10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22" xfId="0" applyFont="1" applyBorder="1" applyAlignment="1">
      <alignment horizontal="left"/>
    </xf>
    <xf numFmtId="14" fontId="22" fillId="0" borderId="32" xfId="0" applyNumberFormat="1" applyFont="1" applyBorder="1" applyAlignment="1">
      <alignment horizontal="left"/>
    </xf>
    <xf numFmtId="0" fontId="22" fillId="0" borderId="22" xfId="0" applyFont="1" applyBorder="1" applyAlignment="1">
      <alignment horizontal="left"/>
    </xf>
    <xf numFmtId="0" fontId="22" fillId="0" borderId="32" xfId="0" applyFont="1" applyBorder="1" applyAlignment="1">
      <alignment horizontal="left"/>
    </xf>
    <xf numFmtId="0" fontId="22" fillId="0" borderId="10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22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2" fillId="0" borderId="28" xfId="0" applyFont="1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2" fillId="0" borderId="21" xfId="0" applyFont="1" applyBorder="1" applyAlignment="1">
      <alignment horizontal="left"/>
    </xf>
    <xf numFmtId="0" fontId="21" fillId="0" borderId="51" xfId="0" applyFont="1" applyBorder="1" applyAlignment="1">
      <alignment horizontal="center"/>
    </xf>
    <xf numFmtId="0" fontId="21" fillId="0" borderId="52" xfId="0" applyFont="1" applyBorder="1" applyAlignment="1">
      <alignment horizontal="center"/>
    </xf>
    <xf numFmtId="0" fontId="21" fillId="0" borderId="53" xfId="0" applyFont="1" applyBorder="1" applyAlignment="1">
      <alignment horizontal="center"/>
    </xf>
    <xf numFmtId="0" fontId="21" fillId="0" borderId="54" xfId="0" applyFont="1" applyBorder="1" applyAlignment="1">
      <alignment horizontal="center"/>
    </xf>
    <xf numFmtId="14" fontId="0" fillId="0" borderId="32" xfId="0" applyNumberFormat="1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1" xfId="0" applyBorder="1" applyAlignment="1">
      <alignment horizontal="left"/>
    </xf>
    <xf numFmtId="0" fontId="22" fillId="0" borderId="9" xfId="0" applyNumberFormat="1" applyFont="1" applyBorder="1" applyAlignment="1">
      <alignment horizontal="left"/>
    </xf>
    <xf numFmtId="0" fontId="22" fillId="0" borderId="12" xfId="0" applyNumberFormat="1" applyFont="1" applyBorder="1" applyAlignment="1">
      <alignment horizontal="left"/>
    </xf>
    <xf numFmtId="0" fontId="22" fillId="0" borderId="32" xfId="0" applyNumberFormat="1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34" fillId="0" borderId="1" xfId="0" applyFont="1" applyBorder="1" applyAlignment="1">
      <alignment horizontal="center" vertical="center"/>
    </xf>
    <xf numFmtId="0" fontId="38" fillId="5" borderId="1" xfId="0" applyFont="1" applyFill="1" applyBorder="1" applyAlignment="1">
      <alignment horizontal="center" vertical="center" wrapText="1"/>
    </xf>
    <xf numFmtId="0" fontId="38" fillId="5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8" fillId="5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1" fontId="39" fillId="0" borderId="1" xfId="0" applyNumberFormat="1" applyFont="1" applyBorder="1" applyAlignment="1">
      <alignment horizontal="center" vertical="center"/>
    </xf>
    <xf numFmtId="1" fontId="39" fillId="3" borderId="32" xfId="0" applyNumberFormat="1" applyFont="1" applyFill="1" applyBorder="1" applyAlignment="1">
      <alignment horizontal="center" vertical="center"/>
    </xf>
    <xf numFmtId="1" fontId="39" fillId="0" borderId="32" xfId="0" applyNumberFormat="1" applyFont="1" applyBorder="1" applyAlignment="1">
      <alignment horizontal="center" vertical="center"/>
    </xf>
    <xf numFmtId="0" fontId="22" fillId="5" borderId="32" xfId="0" applyFont="1" applyFill="1" applyBorder="1" applyAlignment="1">
      <alignment vertical="center"/>
    </xf>
    <xf numFmtId="0" fontId="22" fillId="5" borderId="9" xfId="0" applyFont="1" applyFill="1" applyBorder="1" applyAlignment="1">
      <alignment vertical="center"/>
    </xf>
    <xf numFmtId="0" fontId="22" fillId="5" borderId="12" xfId="0" applyFont="1" applyFill="1" applyBorder="1" applyAlignment="1">
      <alignment vertical="center"/>
    </xf>
    <xf numFmtId="0" fontId="39" fillId="0" borderId="32" xfId="0" applyFont="1" applyBorder="1" applyAlignment="1">
      <alignment horizontal="center" vertical="center"/>
    </xf>
    <xf numFmtId="0" fontId="39" fillId="0" borderId="9" xfId="0" applyFont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9" xfId="0" applyFont="1" applyBorder="1" applyAlignment="1"/>
    <xf numFmtId="0" fontId="40" fillId="2" borderId="9" xfId="4" applyFont="1" applyFill="1" applyBorder="1" applyAlignment="1" applyProtection="1">
      <alignment horizontal="center"/>
      <protection hidden="1"/>
    </xf>
    <xf numFmtId="0" fontId="40" fillId="2" borderId="9" xfId="4" applyFont="1" applyFill="1" applyBorder="1" applyAlignment="1" applyProtection="1">
      <alignment horizontal="left" wrapText="1"/>
      <protection hidden="1"/>
    </xf>
    <xf numFmtId="0" fontId="40" fillId="2" borderId="9" xfId="4" applyFont="1" applyFill="1" applyBorder="1" applyAlignment="1" applyProtection="1">
      <protection hidden="1"/>
    </xf>
    <xf numFmtId="0" fontId="40" fillId="2" borderId="9" xfId="4" applyFont="1" applyFill="1" applyBorder="1" applyAlignment="1" applyProtection="1">
      <alignment horizontal="left"/>
      <protection hidden="1"/>
    </xf>
    <xf numFmtId="0" fontId="41" fillId="2" borderId="9" xfId="4" applyFont="1" applyFill="1" applyBorder="1" applyAlignment="1" applyProtection="1">
      <protection hidden="1"/>
    </xf>
    <xf numFmtId="0" fontId="41" fillId="2" borderId="9" xfId="4" applyFont="1" applyFill="1" applyBorder="1" applyAlignment="1" applyProtection="1">
      <alignment horizontal="left"/>
      <protection hidden="1"/>
    </xf>
    <xf numFmtId="0" fontId="41" fillId="2" borderId="9" xfId="4" applyFont="1" applyFill="1" applyBorder="1" applyAlignment="1" applyProtection="1">
      <alignment horizontal="left"/>
      <protection locked="0" hidden="1"/>
    </xf>
    <xf numFmtId="0" fontId="23" fillId="2" borderId="0" xfId="0" applyFont="1" applyFill="1" applyProtection="1">
      <protection hidden="1"/>
    </xf>
    <xf numFmtId="0" fontId="22" fillId="3" borderId="1" xfId="0" applyFont="1" applyFill="1" applyBorder="1"/>
    <xf numFmtId="165" fontId="22" fillId="0" borderId="1" xfId="0" applyNumberFormat="1" applyFont="1" applyBorder="1" applyProtection="1">
      <protection hidden="1"/>
    </xf>
    <xf numFmtId="165" fontId="22" fillId="0" borderId="1" xfId="0" applyNumberFormat="1" applyFont="1" applyBorder="1"/>
    <xf numFmtId="0" fontId="40" fillId="2" borderId="6" xfId="3" applyFont="1" applyFill="1" applyBorder="1" applyAlignment="1">
      <alignment horizontal="center"/>
    </xf>
    <xf numFmtId="0" fontId="40" fillId="2" borderId="7" xfId="3" applyFont="1" applyFill="1" applyBorder="1" applyAlignment="1">
      <alignment horizontal="center"/>
    </xf>
    <xf numFmtId="0" fontId="41" fillId="2" borderId="0" xfId="3" applyFont="1" applyFill="1" applyBorder="1" applyAlignment="1">
      <alignment horizontal="center"/>
    </xf>
    <xf numFmtId="0" fontId="23" fillId="2" borderId="0" xfId="0" applyFont="1" applyFill="1"/>
    <xf numFmtId="0" fontId="40" fillId="2" borderId="8" xfId="4" applyFont="1" applyFill="1" applyBorder="1" applyAlignment="1" applyProtection="1">
      <alignment horizontal="center"/>
      <protection hidden="1"/>
    </xf>
    <xf numFmtId="0" fontId="40" fillId="2" borderId="9" xfId="4" applyFont="1" applyFill="1" applyBorder="1" applyAlignment="1" applyProtection="1">
      <alignment horizontal="center"/>
      <protection hidden="1"/>
    </xf>
    <xf numFmtId="0" fontId="34" fillId="2" borderId="10" xfId="0" applyFont="1" applyFill="1" applyBorder="1" applyAlignment="1">
      <alignment horizontal="center" vertical="center" wrapText="1"/>
    </xf>
    <xf numFmtId="0" fontId="34" fillId="2" borderId="12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4" fillId="2" borderId="32" xfId="0" applyFont="1" applyFill="1" applyBorder="1" applyAlignment="1">
      <alignment horizontal="center" vertical="center" wrapText="1"/>
    </xf>
    <xf numFmtId="0" fontId="34" fillId="2" borderId="12" xfId="0" applyFont="1" applyFill="1" applyBorder="1" applyAlignment="1">
      <alignment horizontal="center" vertical="center" wrapText="1"/>
    </xf>
    <xf numFmtId="0" fontId="34" fillId="2" borderId="32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  <xf numFmtId="0" fontId="34" fillId="2" borderId="10" xfId="0" applyFont="1" applyFill="1" applyBorder="1"/>
    <xf numFmtId="0" fontId="34" fillId="2" borderId="12" xfId="0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wrapText="1"/>
    </xf>
    <xf numFmtId="0" fontId="34" fillId="2" borderId="1" xfId="0" applyFont="1" applyFill="1" applyBorder="1" applyAlignment="1">
      <alignment vertical="top" wrapText="1"/>
    </xf>
    <xf numFmtId="0" fontId="34" fillId="2" borderId="12" xfId="0" applyFont="1" applyFill="1" applyBorder="1" applyAlignment="1">
      <alignment vertical="top" wrapText="1"/>
    </xf>
    <xf numFmtId="0" fontId="34" fillId="2" borderId="12" xfId="0" applyFont="1" applyFill="1" applyBorder="1"/>
    <xf numFmtId="0" fontId="34" fillId="2" borderId="1" xfId="0" applyFont="1" applyFill="1" applyBorder="1"/>
    <xf numFmtId="0" fontId="34" fillId="2" borderId="1" xfId="0" applyFont="1" applyFill="1" applyBorder="1" applyAlignment="1">
      <alignment wrapText="1"/>
    </xf>
    <xf numFmtId="49" fontId="34" fillId="2" borderId="1" xfId="0" applyNumberFormat="1" applyFont="1" applyFill="1" applyBorder="1"/>
    <xf numFmtId="0" fontId="34" fillId="2" borderId="32" xfId="0" applyFont="1" applyFill="1" applyBorder="1"/>
    <xf numFmtId="0" fontId="34" fillId="2" borderId="0" xfId="0" applyFont="1" applyFill="1"/>
    <xf numFmtId="0" fontId="23" fillId="0" borderId="10" xfId="0" applyFont="1" applyBorder="1"/>
    <xf numFmtId="49" fontId="23" fillId="0" borderId="1" xfId="0" applyNumberFormat="1" applyFont="1" applyBorder="1"/>
    <xf numFmtId="0" fontId="23" fillId="0" borderId="1" xfId="0" applyFont="1" applyBorder="1"/>
    <xf numFmtId="0" fontId="23" fillId="0" borderId="1" xfId="0" applyFont="1" applyBorder="1" applyAlignment="1">
      <alignment wrapText="1"/>
    </xf>
    <xf numFmtId="0" fontId="23" fillId="0" borderId="32" xfId="0" applyFont="1" applyBorder="1"/>
    <xf numFmtId="49" fontId="43" fillId="0" borderId="1" xfId="2" applyNumberFormat="1" applyFont="1" applyBorder="1" applyAlignment="1" applyProtection="1"/>
    <xf numFmtId="0" fontId="23" fillId="0" borderId="0" xfId="0" applyFont="1"/>
    <xf numFmtId="49" fontId="23" fillId="0" borderId="1" xfId="0" applyNumberFormat="1" applyFont="1" applyBorder="1" applyAlignment="1">
      <alignment wrapText="1"/>
    </xf>
    <xf numFmtId="14" fontId="23" fillId="0" borderId="1" xfId="0" applyNumberFormat="1" applyFont="1" applyBorder="1"/>
    <xf numFmtId="1" fontId="23" fillId="0" borderId="1" xfId="0" applyNumberFormat="1" applyFont="1" applyBorder="1" applyAlignment="1">
      <alignment horizontal="left"/>
    </xf>
    <xf numFmtId="166" fontId="23" fillId="0" borderId="1" xfId="0" applyNumberFormat="1" applyFont="1" applyBorder="1" applyAlignment="1">
      <alignment horizontal="left"/>
    </xf>
    <xf numFmtId="0" fontId="43" fillId="0" borderId="1" xfId="2" applyFont="1" applyBorder="1"/>
    <xf numFmtId="14" fontId="23" fillId="0" borderId="0" xfId="0" applyNumberFormat="1" applyFont="1"/>
    <xf numFmtId="0" fontId="23" fillId="0" borderId="0" xfId="0" applyFont="1" applyAlignment="1">
      <alignment wrapText="1"/>
    </xf>
  </cellXfs>
  <cellStyles count="5">
    <cellStyle name="Currency" xfId="1" builtinId="4"/>
    <cellStyle name="Heading 1" xfId="3" builtinId="16"/>
    <cellStyle name="Heading 2" xfId="4" builtinId="17"/>
    <cellStyle name="Hyperlink" xfId="2" builtinId="8"/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628650</xdr:colOff>
      <xdr:row>4</xdr:row>
      <xdr:rowOff>76200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628650" cy="109728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47625</xdr:colOff>
      <xdr:row>4</xdr:row>
      <xdr:rowOff>85725</xdr:rowOff>
    </xdr:to>
    <xdr:pic>
      <xdr:nvPicPr>
        <xdr:cNvPr id="4" name="Picture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238250" cy="110680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628650</xdr:colOff>
      <xdr:row>3</xdr:row>
      <xdr:rowOff>133350</xdr:rowOff>
    </xdr:to>
    <xdr:pic>
      <xdr:nvPicPr>
        <xdr:cNvPr id="5" name="Picture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628650" cy="8991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1076325</xdr:colOff>
      <xdr:row>4</xdr:row>
      <xdr:rowOff>28574</xdr:rowOff>
    </xdr:to>
    <xdr:pic>
      <xdr:nvPicPr>
        <xdr:cNvPr id="6" name="Picture 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76325" cy="104902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628650</xdr:colOff>
      <xdr:row>25</xdr:row>
      <xdr:rowOff>47625</xdr:rowOff>
    </xdr:to>
    <xdr:pic>
      <xdr:nvPicPr>
        <xdr:cNvPr id="7" name="Picture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615940"/>
          <a:ext cx="628650" cy="81343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1</xdr:rowOff>
    </xdr:from>
    <xdr:to>
      <xdr:col>1</xdr:col>
      <xdr:colOff>95250</xdr:colOff>
      <xdr:row>25</xdr:row>
      <xdr:rowOff>57150</xdr:rowOff>
    </xdr:to>
    <xdr:pic>
      <xdr:nvPicPr>
        <xdr:cNvPr id="8" name="Picture 7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615940"/>
          <a:ext cx="1285875" cy="8229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628650</xdr:colOff>
      <xdr:row>47</xdr:row>
      <xdr:rowOff>47625</xdr:rowOff>
    </xdr:to>
    <xdr:pic>
      <xdr:nvPicPr>
        <xdr:cNvPr id="9" name="Picture 8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1231880"/>
          <a:ext cx="628650" cy="81343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1</xdr:rowOff>
    </xdr:from>
    <xdr:to>
      <xdr:col>0</xdr:col>
      <xdr:colOff>1143000</xdr:colOff>
      <xdr:row>47</xdr:row>
      <xdr:rowOff>209550</xdr:rowOff>
    </xdr:to>
    <xdr:pic>
      <xdr:nvPicPr>
        <xdr:cNvPr id="10" name="Picture 9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1231880"/>
          <a:ext cx="1143000" cy="9753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628650</xdr:colOff>
      <xdr:row>69</xdr:row>
      <xdr:rowOff>47625</xdr:rowOff>
    </xdr:to>
    <xdr:pic>
      <xdr:nvPicPr>
        <xdr:cNvPr id="11" name="Picture 10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6847820"/>
          <a:ext cx="628650" cy="81343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66</xdr:row>
      <xdr:rowOff>1</xdr:rowOff>
    </xdr:from>
    <xdr:to>
      <xdr:col>1</xdr:col>
      <xdr:colOff>95250</xdr:colOff>
      <xdr:row>69</xdr:row>
      <xdr:rowOff>57150</xdr:rowOff>
    </xdr:to>
    <xdr:pic>
      <xdr:nvPicPr>
        <xdr:cNvPr id="12" name="Picture 1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6847820"/>
          <a:ext cx="1285875" cy="8229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628650</xdr:colOff>
      <xdr:row>91</xdr:row>
      <xdr:rowOff>47625</xdr:rowOff>
    </xdr:to>
    <xdr:pic>
      <xdr:nvPicPr>
        <xdr:cNvPr id="13" name="Picture 1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2463760"/>
          <a:ext cx="628650" cy="81343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88</xdr:row>
      <xdr:rowOff>1</xdr:rowOff>
    </xdr:from>
    <xdr:to>
      <xdr:col>0</xdr:col>
      <xdr:colOff>1114425</xdr:colOff>
      <xdr:row>91</xdr:row>
      <xdr:rowOff>209550</xdr:rowOff>
    </xdr:to>
    <xdr:pic>
      <xdr:nvPicPr>
        <xdr:cNvPr id="14" name="Picture 1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2463760"/>
          <a:ext cx="1114425" cy="9753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628650</xdr:colOff>
      <xdr:row>113</xdr:row>
      <xdr:rowOff>47625</xdr:rowOff>
    </xdr:to>
    <xdr:pic>
      <xdr:nvPicPr>
        <xdr:cNvPr id="15" name="Picture 1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8079700"/>
          <a:ext cx="628650" cy="81343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110</xdr:row>
      <xdr:rowOff>1</xdr:rowOff>
    </xdr:from>
    <xdr:to>
      <xdr:col>1</xdr:col>
      <xdr:colOff>95250</xdr:colOff>
      <xdr:row>113</xdr:row>
      <xdr:rowOff>57150</xdr:rowOff>
    </xdr:to>
    <xdr:pic>
      <xdr:nvPicPr>
        <xdr:cNvPr id="16" name="Picture 1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8079700"/>
          <a:ext cx="1285875" cy="8229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0</xdr:col>
      <xdr:colOff>628650</xdr:colOff>
      <xdr:row>135</xdr:row>
      <xdr:rowOff>47625</xdr:rowOff>
    </xdr:to>
    <xdr:pic>
      <xdr:nvPicPr>
        <xdr:cNvPr id="17" name="Picture 1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3695640"/>
          <a:ext cx="628650" cy="81343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132</xdr:row>
      <xdr:rowOff>1</xdr:rowOff>
    </xdr:from>
    <xdr:to>
      <xdr:col>0</xdr:col>
      <xdr:colOff>1133475</xdr:colOff>
      <xdr:row>135</xdr:row>
      <xdr:rowOff>209550</xdr:rowOff>
    </xdr:to>
    <xdr:pic>
      <xdr:nvPicPr>
        <xdr:cNvPr id="18" name="Picture 17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3695640"/>
          <a:ext cx="1133475" cy="9753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154</xdr:row>
      <xdr:rowOff>0</xdr:rowOff>
    </xdr:from>
    <xdr:to>
      <xdr:col>0</xdr:col>
      <xdr:colOff>628650</xdr:colOff>
      <xdr:row>157</xdr:row>
      <xdr:rowOff>47625</xdr:rowOff>
    </xdr:to>
    <xdr:pic>
      <xdr:nvPicPr>
        <xdr:cNvPr id="19" name="Picture 18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9311580"/>
          <a:ext cx="628650" cy="81343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154</xdr:row>
      <xdr:rowOff>1</xdr:rowOff>
    </xdr:from>
    <xdr:to>
      <xdr:col>0</xdr:col>
      <xdr:colOff>1152525</xdr:colOff>
      <xdr:row>157</xdr:row>
      <xdr:rowOff>209550</xdr:rowOff>
    </xdr:to>
    <xdr:pic>
      <xdr:nvPicPr>
        <xdr:cNvPr id="20" name="Picture 19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9311580"/>
          <a:ext cx="1152525" cy="9753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176</xdr:row>
      <xdr:rowOff>0</xdr:rowOff>
    </xdr:from>
    <xdr:to>
      <xdr:col>0</xdr:col>
      <xdr:colOff>628650</xdr:colOff>
      <xdr:row>179</xdr:row>
      <xdr:rowOff>47625</xdr:rowOff>
    </xdr:to>
    <xdr:pic>
      <xdr:nvPicPr>
        <xdr:cNvPr id="21" name="Picture 20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4927520"/>
          <a:ext cx="628650" cy="81343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176</xdr:row>
      <xdr:rowOff>1</xdr:rowOff>
    </xdr:from>
    <xdr:to>
      <xdr:col>0</xdr:col>
      <xdr:colOff>1133475</xdr:colOff>
      <xdr:row>179</xdr:row>
      <xdr:rowOff>209550</xdr:rowOff>
    </xdr:to>
    <xdr:pic>
      <xdr:nvPicPr>
        <xdr:cNvPr id="22" name="Picture 2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4927520"/>
          <a:ext cx="1133475" cy="9753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198</xdr:row>
      <xdr:rowOff>0</xdr:rowOff>
    </xdr:from>
    <xdr:to>
      <xdr:col>0</xdr:col>
      <xdr:colOff>628650</xdr:colOff>
      <xdr:row>201</xdr:row>
      <xdr:rowOff>47625</xdr:rowOff>
    </xdr:to>
    <xdr:pic>
      <xdr:nvPicPr>
        <xdr:cNvPr id="23" name="Picture 2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0543460"/>
          <a:ext cx="628650" cy="81343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198</xdr:row>
      <xdr:rowOff>1</xdr:rowOff>
    </xdr:from>
    <xdr:to>
      <xdr:col>0</xdr:col>
      <xdr:colOff>1143000</xdr:colOff>
      <xdr:row>201</xdr:row>
      <xdr:rowOff>209550</xdr:rowOff>
    </xdr:to>
    <xdr:pic>
      <xdr:nvPicPr>
        <xdr:cNvPr id="24" name="Picture 2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0543460"/>
          <a:ext cx="1143000" cy="9753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628650</xdr:colOff>
      <xdr:row>223</xdr:row>
      <xdr:rowOff>47625</xdr:rowOff>
    </xdr:to>
    <xdr:pic>
      <xdr:nvPicPr>
        <xdr:cNvPr id="25" name="Picture 2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6159400"/>
          <a:ext cx="628650" cy="81343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220</xdr:row>
      <xdr:rowOff>1</xdr:rowOff>
    </xdr:from>
    <xdr:to>
      <xdr:col>0</xdr:col>
      <xdr:colOff>1162050</xdr:colOff>
      <xdr:row>223</xdr:row>
      <xdr:rowOff>219075</xdr:rowOff>
    </xdr:to>
    <xdr:pic>
      <xdr:nvPicPr>
        <xdr:cNvPr id="26" name="Picture 2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6159400"/>
          <a:ext cx="1162050" cy="98488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242</xdr:row>
      <xdr:rowOff>0</xdr:rowOff>
    </xdr:from>
    <xdr:to>
      <xdr:col>0</xdr:col>
      <xdr:colOff>628650</xdr:colOff>
      <xdr:row>245</xdr:row>
      <xdr:rowOff>47625</xdr:rowOff>
    </xdr:to>
    <xdr:pic>
      <xdr:nvPicPr>
        <xdr:cNvPr id="27" name="Picture 2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1775340"/>
          <a:ext cx="628650" cy="81343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242</xdr:row>
      <xdr:rowOff>1</xdr:rowOff>
    </xdr:from>
    <xdr:to>
      <xdr:col>0</xdr:col>
      <xdr:colOff>1123950</xdr:colOff>
      <xdr:row>245</xdr:row>
      <xdr:rowOff>209550</xdr:rowOff>
    </xdr:to>
    <xdr:pic>
      <xdr:nvPicPr>
        <xdr:cNvPr id="28" name="Picture 27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1775340"/>
          <a:ext cx="1123950" cy="9753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264</xdr:row>
      <xdr:rowOff>0</xdr:rowOff>
    </xdr:from>
    <xdr:to>
      <xdr:col>0</xdr:col>
      <xdr:colOff>628650</xdr:colOff>
      <xdr:row>267</xdr:row>
      <xdr:rowOff>19050</xdr:rowOff>
    </xdr:to>
    <xdr:pic>
      <xdr:nvPicPr>
        <xdr:cNvPr id="29" name="Picture 28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7391280"/>
          <a:ext cx="628650" cy="7848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264</xdr:row>
      <xdr:rowOff>0</xdr:rowOff>
    </xdr:from>
    <xdr:to>
      <xdr:col>0</xdr:col>
      <xdr:colOff>1143000</xdr:colOff>
      <xdr:row>267</xdr:row>
      <xdr:rowOff>209549</xdr:rowOff>
    </xdr:to>
    <xdr:pic>
      <xdr:nvPicPr>
        <xdr:cNvPr id="30" name="Picture 29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7391280"/>
          <a:ext cx="1143000" cy="9747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286</xdr:row>
      <xdr:rowOff>0</xdr:rowOff>
    </xdr:from>
    <xdr:to>
      <xdr:col>0</xdr:col>
      <xdr:colOff>628650</xdr:colOff>
      <xdr:row>289</xdr:row>
      <xdr:rowOff>19050</xdr:rowOff>
    </xdr:to>
    <xdr:pic>
      <xdr:nvPicPr>
        <xdr:cNvPr id="31" name="Picture 30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3007220"/>
          <a:ext cx="628650" cy="7848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286</xdr:row>
      <xdr:rowOff>1</xdr:rowOff>
    </xdr:from>
    <xdr:to>
      <xdr:col>0</xdr:col>
      <xdr:colOff>1171575</xdr:colOff>
      <xdr:row>289</xdr:row>
      <xdr:rowOff>219075</xdr:rowOff>
    </xdr:to>
    <xdr:pic>
      <xdr:nvPicPr>
        <xdr:cNvPr id="32" name="Picture 3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3007220"/>
          <a:ext cx="1171575" cy="98488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308</xdr:row>
      <xdr:rowOff>0</xdr:rowOff>
    </xdr:from>
    <xdr:to>
      <xdr:col>0</xdr:col>
      <xdr:colOff>628650</xdr:colOff>
      <xdr:row>311</xdr:row>
      <xdr:rowOff>19050</xdr:rowOff>
    </xdr:to>
    <xdr:pic>
      <xdr:nvPicPr>
        <xdr:cNvPr id="33" name="Picture 3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8623160"/>
          <a:ext cx="628650" cy="7848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308</xdr:row>
      <xdr:rowOff>0</xdr:rowOff>
    </xdr:from>
    <xdr:to>
      <xdr:col>0</xdr:col>
      <xdr:colOff>1162050</xdr:colOff>
      <xdr:row>311</xdr:row>
      <xdr:rowOff>95249</xdr:rowOff>
    </xdr:to>
    <xdr:pic>
      <xdr:nvPicPr>
        <xdr:cNvPr id="34" name="Picture 3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8623160"/>
          <a:ext cx="1162050" cy="8604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330</xdr:row>
      <xdr:rowOff>0</xdr:rowOff>
    </xdr:from>
    <xdr:to>
      <xdr:col>0</xdr:col>
      <xdr:colOff>628650</xdr:colOff>
      <xdr:row>333</xdr:row>
      <xdr:rowOff>19050</xdr:rowOff>
    </xdr:to>
    <xdr:pic>
      <xdr:nvPicPr>
        <xdr:cNvPr id="35" name="Picture 3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4239100"/>
          <a:ext cx="628650" cy="7848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330</xdr:row>
      <xdr:rowOff>0</xdr:rowOff>
    </xdr:from>
    <xdr:to>
      <xdr:col>0</xdr:col>
      <xdr:colOff>1171575</xdr:colOff>
      <xdr:row>333</xdr:row>
      <xdr:rowOff>209549</xdr:rowOff>
    </xdr:to>
    <xdr:pic>
      <xdr:nvPicPr>
        <xdr:cNvPr id="36" name="Picture 3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4239100"/>
          <a:ext cx="1171575" cy="9747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352</xdr:row>
      <xdr:rowOff>0</xdr:rowOff>
    </xdr:from>
    <xdr:to>
      <xdr:col>0</xdr:col>
      <xdr:colOff>628650</xdr:colOff>
      <xdr:row>355</xdr:row>
      <xdr:rowOff>19050</xdr:rowOff>
    </xdr:to>
    <xdr:pic>
      <xdr:nvPicPr>
        <xdr:cNvPr id="37" name="Picture 3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9855040"/>
          <a:ext cx="628650" cy="7848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352</xdr:row>
      <xdr:rowOff>1</xdr:rowOff>
    </xdr:from>
    <xdr:to>
      <xdr:col>0</xdr:col>
      <xdr:colOff>1123950</xdr:colOff>
      <xdr:row>355</xdr:row>
      <xdr:rowOff>200025</xdr:rowOff>
    </xdr:to>
    <xdr:pic>
      <xdr:nvPicPr>
        <xdr:cNvPr id="38" name="Picture 37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9855040"/>
          <a:ext cx="1123950" cy="96583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374</xdr:row>
      <xdr:rowOff>0</xdr:rowOff>
    </xdr:from>
    <xdr:to>
      <xdr:col>0</xdr:col>
      <xdr:colOff>628650</xdr:colOff>
      <xdr:row>377</xdr:row>
      <xdr:rowOff>19050</xdr:rowOff>
    </xdr:to>
    <xdr:pic>
      <xdr:nvPicPr>
        <xdr:cNvPr id="39" name="Picture 38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5470980"/>
          <a:ext cx="628650" cy="7848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374</xdr:row>
      <xdr:rowOff>0</xdr:rowOff>
    </xdr:from>
    <xdr:to>
      <xdr:col>0</xdr:col>
      <xdr:colOff>1152525</xdr:colOff>
      <xdr:row>377</xdr:row>
      <xdr:rowOff>209549</xdr:rowOff>
    </xdr:to>
    <xdr:pic>
      <xdr:nvPicPr>
        <xdr:cNvPr id="40" name="Picture 39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5470980"/>
          <a:ext cx="1152525" cy="9747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396</xdr:row>
      <xdr:rowOff>0</xdr:rowOff>
    </xdr:from>
    <xdr:to>
      <xdr:col>0</xdr:col>
      <xdr:colOff>628650</xdr:colOff>
      <xdr:row>399</xdr:row>
      <xdr:rowOff>19050</xdr:rowOff>
    </xdr:to>
    <xdr:pic>
      <xdr:nvPicPr>
        <xdr:cNvPr id="41" name="Picture 40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1086920"/>
          <a:ext cx="628650" cy="7848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396</xdr:row>
      <xdr:rowOff>0</xdr:rowOff>
    </xdr:from>
    <xdr:to>
      <xdr:col>0</xdr:col>
      <xdr:colOff>1133475</xdr:colOff>
      <xdr:row>399</xdr:row>
      <xdr:rowOff>209549</xdr:rowOff>
    </xdr:to>
    <xdr:pic>
      <xdr:nvPicPr>
        <xdr:cNvPr id="42" name="Picture 4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1086920"/>
          <a:ext cx="1133475" cy="9747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418</xdr:row>
      <xdr:rowOff>0</xdr:rowOff>
    </xdr:from>
    <xdr:to>
      <xdr:col>0</xdr:col>
      <xdr:colOff>628650</xdr:colOff>
      <xdr:row>421</xdr:row>
      <xdr:rowOff>19050</xdr:rowOff>
    </xdr:to>
    <xdr:pic>
      <xdr:nvPicPr>
        <xdr:cNvPr id="43" name="Picture 4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6702860"/>
          <a:ext cx="628650" cy="7848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418</xdr:row>
      <xdr:rowOff>0</xdr:rowOff>
    </xdr:from>
    <xdr:to>
      <xdr:col>0</xdr:col>
      <xdr:colOff>1104900</xdr:colOff>
      <xdr:row>421</xdr:row>
      <xdr:rowOff>228599</xdr:rowOff>
    </xdr:to>
    <xdr:pic>
      <xdr:nvPicPr>
        <xdr:cNvPr id="44" name="Picture 4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6702860"/>
          <a:ext cx="1104900" cy="993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628650</xdr:colOff>
      <xdr:row>443</xdr:row>
      <xdr:rowOff>19050</xdr:rowOff>
    </xdr:to>
    <xdr:pic>
      <xdr:nvPicPr>
        <xdr:cNvPr id="45" name="Picture 4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12318800"/>
          <a:ext cx="628650" cy="7848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440</xdr:row>
      <xdr:rowOff>1</xdr:rowOff>
    </xdr:from>
    <xdr:to>
      <xdr:col>0</xdr:col>
      <xdr:colOff>1181100</xdr:colOff>
      <xdr:row>443</xdr:row>
      <xdr:rowOff>209550</xdr:rowOff>
    </xdr:to>
    <xdr:pic>
      <xdr:nvPicPr>
        <xdr:cNvPr id="46" name="Picture 4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12318800"/>
          <a:ext cx="1181100" cy="9753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462</xdr:row>
      <xdr:rowOff>0</xdr:rowOff>
    </xdr:from>
    <xdr:to>
      <xdr:col>0</xdr:col>
      <xdr:colOff>628650</xdr:colOff>
      <xdr:row>465</xdr:row>
      <xdr:rowOff>19050</xdr:rowOff>
    </xdr:to>
    <xdr:pic>
      <xdr:nvPicPr>
        <xdr:cNvPr id="47" name="Picture 4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17934740"/>
          <a:ext cx="628650" cy="7848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462</xdr:row>
      <xdr:rowOff>0</xdr:rowOff>
    </xdr:from>
    <xdr:to>
      <xdr:col>0</xdr:col>
      <xdr:colOff>1123950</xdr:colOff>
      <xdr:row>465</xdr:row>
      <xdr:rowOff>209549</xdr:rowOff>
    </xdr:to>
    <xdr:pic>
      <xdr:nvPicPr>
        <xdr:cNvPr id="48" name="Picture 47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17934740"/>
          <a:ext cx="1123950" cy="9747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484</xdr:row>
      <xdr:rowOff>0</xdr:rowOff>
    </xdr:from>
    <xdr:to>
      <xdr:col>0</xdr:col>
      <xdr:colOff>628650</xdr:colOff>
      <xdr:row>487</xdr:row>
      <xdr:rowOff>19050</xdr:rowOff>
    </xdr:to>
    <xdr:pic>
      <xdr:nvPicPr>
        <xdr:cNvPr id="49" name="Picture 48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23550680"/>
          <a:ext cx="628650" cy="7848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484</xdr:row>
      <xdr:rowOff>0</xdr:rowOff>
    </xdr:from>
    <xdr:to>
      <xdr:col>0</xdr:col>
      <xdr:colOff>1123950</xdr:colOff>
      <xdr:row>487</xdr:row>
      <xdr:rowOff>209549</xdr:rowOff>
    </xdr:to>
    <xdr:pic>
      <xdr:nvPicPr>
        <xdr:cNvPr id="50" name="Picture 49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23550680"/>
          <a:ext cx="1123950" cy="9747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506</xdr:row>
      <xdr:rowOff>0</xdr:rowOff>
    </xdr:from>
    <xdr:to>
      <xdr:col>0</xdr:col>
      <xdr:colOff>628650</xdr:colOff>
      <xdr:row>509</xdr:row>
      <xdr:rowOff>19050</xdr:rowOff>
    </xdr:to>
    <xdr:pic>
      <xdr:nvPicPr>
        <xdr:cNvPr id="51" name="Picture 50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29166620"/>
          <a:ext cx="628650" cy="7848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506</xdr:row>
      <xdr:rowOff>1</xdr:rowOff>
    </xdr:from>
    <xdr:to>
      <xdr:col>0</xdr:col>
      <xdr:colOff>1133475</xdr:colOff>
      <xdr:row>509</xdr:row>
      <xdr:rowOff>238125</xdr:rowOff>
    </xdr:to>
    <xdr:pic>
      <xdr:nvPicPr>
        <xdr:cNvPr id="52" name="Picture 5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29166620"/>
          <a:ext cx="1133475" cy="100393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0</xdr:row>
      <xdr:rowOff>66675</xdr:rowOff>
    </xdr:from>
    <xdr:to>
      <xdr:col>0</xdr:col>
      <xdr:colOff>1028701</xdr:colOff>
      <xdr:row>4</xdr:row>
      <xdr:rowOff>9525</xdr:rowOff>
    </xdr:to>
    <xdr:pic>
      <xdr:nvPicPr>
        <xdr:cNvPr id="2" name="Picture 1" descr="Description: G:\new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200" y="66675"/>
          <a:ext cx="95250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66675</xdr:colOff>
      <xdr:row>47</xdr:row>
      <xdr:rowOff>133350</xdr:rowOff>
    </xdr:from>
    <xdr:to>
      <xdr:col>0</xdr:col>
      <xdr:colOff>1095375</xdr:colOff>
      <xdr:row>51</xdr:row>
      <xdr:rowOff>85724</xdr:rowOff>
    </xdr:to>
    <xdr:pic>
      <xdr:nvPicPr>
        <xdr:cNvPr id="3" name="Picture 2" descr="Description: G:\new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675" y="11382375"/>
          <a:ext cx="1028700" cy="789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133350</xdr:colOff>
      <xdr:row>94</xdr:row>
      <xdr:rowOff>85725</xdr:rowOff>
    </xdr:from>
    <xdr:to>
      <xdr:col>0</xdr:col>
      <xdr:colOff>1209675</xdr:colOff>
      <xdr:row>98</xdr:row>
      <xdr:rowOff>171449</xdr:rowOff>
    </xdr:to>
    <xdr:pic>
      <xdr:nvPicPr>
        <xdr:cNvPr id="4" name="Picture 3" descr="Description: G:\new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3350" y="22221825"/>
          <a:ext cx="1076325" cy="923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133350</xdr:colOff>
      <xdr:row>142</xdr:row>
      <xdr:rowOff>10208</xdr:rowOff>
    </xdr:from>
    <xdr:to>
      <xdr:col>0</xdr:col>
      <xdr:colOff>1171575</xdr:colOff>
      <xdr:row>145</xdr:row>
      <xdr:rowOff>38099</xdr:rowOff>
    </xdr:to>
    <xdr:pic>
      <xdr:nvPicPr>
        <xdr:cNvPr id="5" name="Picture 4" descr="Description: G:\new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3350" y="33185735"/>
          <a:ext cx="1038225" cy="655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95250</xdr:colOff>
      <xdr:row>188</xdr:row>
      <xdr:rowOff>104776</xdr:rowOff>
    </xdr:from>
    <xdr:to>
      <xdr:col>0</xdr:col>
      <xdr:colOff>1266825</xdr:colOff>
      <xdr:row>192</xdr:row>
      <xdr:rowOff>161924</xdr:rowOff>
    </xdr:to>
    <xdr:pic>
      <xdr:nvPicPr>
        <xdr:cNvPr id="6" name="Picture 5" descr="Description: G:\new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0" y="43881675"/>
          <a:ext cx="1171575" cy="894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235</xdr:row>
      <xdr:rowOff>95250</xdr:rowOff>
    </xdr:from>
    <xdr:to>
      <xdr:col>0</xdr:col>
      <xdr:colOff>1323975</xdr:colOff>
      <xdr:row>239</xdr:row>
      <xdr:rowOff>161924</xdr:rowOff>
    </xdr:to>
    <xdr:pic>
      <xdr:nvPicPr>
        <xdr:cNvPr id="7" name="Picture 6" descr="Description: G:\new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54587775"/>
          <a:ext cx="1276350" cy="904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95250</xdr:colOff>
      <xdr:row>282</xdr:row>
      <xdr:rowOff>66674</xdr:rowOff>
    </xdr:from>
    <xdr:to>
      <xdr:col>0</xdr:col>
      <xdr:colOff>1114425</xdr:colOff>
      <xdr:row>286</xdr:row>
      <xdr:rowOff>142873</xdr:rowOff>
    </xdr:to>
    <xdr:pic>
      <xdr:nvPicPr>
        <xdr:cNvPr id="8" name="Picture 7" descr="Description: G:\new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0" y="65312290"/>
          <a:ext cx="101917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76201</xdr:colOff>
      <xdr:row>329</xdr:row>
      <xdr:rowOff>142875</xdr:rowOff>
    </xdr:from>
    <xdr:to>
      <xdr:col>0</xdr:col>
      <xdr:colOff>1123951</xdr:colOff>
      <xdr:row>333</xdr:row>
      <xdr:rowOff>152399</xdr:rowOff>
    </xdr:to>
    <xdr:pic>
      <xdr:nvPicPr>
        <xdr:cNvPr id="9" name="Picture 8" descr="Description: G:\new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200" y="76133325"/>
          <a:ext cx="1047750" cy="847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104775</xdr:colOff>
      <xdr:row>376</xdr:row>
      <xdr:rowOff>123826</xdr:rowOff>
    </xdr:from>
    <xdr:to>
      <xdr:col>0</xdr:col>
      <xdr:colOff>1009650</xdr:colOff>
      <xdr:row>380</xdr:row>
      <xdr:rowOff>85724</xdr:rowOff>
    </xdr:to>
    <xdr:pic>
      <xdr:nvPicPr>
        <xdr:cNvPr id="10" name="Picture 9" descr="Description: G:\new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4775" y="86887050"/>
          <a:ext cx="904875" cy="799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142874</xdr:colOff>
      <xdr:row>423</xdr:row>
      <xdr:rowOff>85725</xdr:rowOff>
    </xdr:from>
    <xdr:to>
      <xdr:col>0</xdr:col>
      <xdr:colOff>1047749</xdr:colOff>
      <xdr:row>427</xdr:row>
      <xdr:rowOff>114298</xdr:rowOff>
    </xdr:to>
    <xdr:pic>
      <xdr:nvPicPr>
        <xdr:cNvPr id="11" name="Picture 10" descr="Description: G:\new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2240" y="97497900"/>
          <a:ext cx="904875" cy="866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104775</xdr:colOff>
      <xdr:row>470</xdr:row>
      <xdr:rowOff>137455</xdr:rowOff>
    </xdr:from>
    <xdr:to>
      <xdr:col>0</xdr:col>
      <xdr:colOff>1000125</xdr:colOff>
      <xdr:row>474</xdr:row>
      <xdr:rowOff>133349</xdr:rowOff>
    </xdr:to>
    <xdr:pic>
      <xdr:nvPicPr>
        <xdr:cNvPr id="12" name="Picture 11" descr="Description: G:\new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4775" y="108303060"/>
          <a:ext cx="895350" cy="833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85726</xdr:colOff>
      <xdr:row>517</xdr:row>
      <xdr:rowOff>152399</xdr:rowOff>
    </xdr:from>
    <xdr:to>
      <xdr:col>0</xdr:col>
      <xdr:colOff>1152526</xdr:colOff>
      <xdr:row>521</xdr:row>
      <xdr:rowOff>209548</xdr:rowOff>
    </xdr:to>
    <xdr:pic>
      <xdr:nvPicPr>
        <xdr:cNvPr id="13" name="Picture 12" descr="Description: G:\new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725" y="118995190"/>
          <a:ext cx="106680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123825</xdr:colOff>
      <xdr:row>564</xdr:row>
      <xdr:rowOff>57150</xdr:rowOff>
    </xdr:from>
    <xdr:to>
      <xdr:col>0</xdr:col>
      <xdr:colOff>1171575</xdr:colOff>
      <xdr:row>569</xdr:row>
      <xdr:rowOff>19049</xdr:rowOff>
    </xdr:to>
    <xdr:pic>
      <xdr:nvPicPr>
        <xdr:cNvPr id="14" name="Picture 13" descr="Description: G:\new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129578100"/>
          <a:ext cx="1047750" cy="1009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142875</xdr:colOff>
      <xdr:row>611</xdr:row>
      <xdr:rowOff>178983</xdr:rowOff>
    </xdr:from>
    <xdr:to>
      <xdr:col>0</xdr:col>
      <xdr:colOff>971550</xdr:colOff>
      <xdr:row>615</xdr:row>
      <xdr:rowOff>95249</xdr:rowOff>
    </xdr:to>
    <xdr:pic>
      <xdr:nvPicPr>
        <xdr:cNvPr id="15" name="Picture 14" descr="Description: G:\new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2875" y="140376910"/>
          <a:ext cx="828675" cy="754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66675</xdr:colOff>
      <xdr:row>659</xdr:row>
      <xdr:rowOff>28574</xdr:rowOff>
    </xdr:from>
    <xdr:to>
      <xdr:col>0</xdr:col>
      <xdr:colOff>1114425</xdr:colOff>
      <xdr:row>662</xdr:row>
      <xdr:rowOff>133348</xdr:rowOff>
    </xdr:to>
    <xdr:pic>
      <xdr:nvPicPr>
        <xdr:cNvPr id="16" name="Picture 15" descr="Description: G:\new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675" y="151123015"/>
          <a:ext cx="104775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123825</xdr:colOff>
      <xdr:row>706</xdr:row>
      <xdr:rowOff>9525</xdr:rowOff>
    </xdr:from>
    <xdr:to>
      <xdr:col>0</xdr:col>
      <xdr:colOff>1114425</xdr:colOff>
      <xdr:row>709</xdr:row>
      <xdr:rowOff>142874</xdr:rowOff>
    </xdr:to>
    <xdr:pic>
      <xdr:nvPicPr>
        <xdr:cNvPr id="17" name="Picture 16" descr="Description: G:\new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161791650"/>
          <a:ext cx="990600" cy="761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95251</xdr:colOff>
      <xdr:row>752</xdr:row>
      <xdr:rowOff>133349</xdr:rowOff>
    </xdr:from>
    <xdr:to>
      <xdr:col>0</xdr:col>
      <xdr:colOff>1123951</xdr:colOff>
      <xdr:row>756</xdr:row>
      <xdr:rowOff>38098</xdr:rowOff>
    </xdr:to>
    <xdr:pic>
      <xdr:nvPicPr>
        <xdr:cNvPr id="18" name="Picture 17" descr="Description: G:\new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0" y="172382815"/>
          <a:ext cx="102870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85726</xdr:colOff>
      <xdr:row>799</xdr:row>
      <xdr:rowOff>171450</xdr:rowOff>
    </xdr:from>
    <xdr:to>
      <xdr:col>0</xdr:col>
      <xdr:colOff>1038226</xdr:colOff>
      <xdr:row>803</xdr:row>
      <xdr:rowOff>133349</xdr:rowOff>
    </xdr:to>
    <xdr:pic>
      <xdr:nvPicPr>
        <xdr:cNvPr id="19" name="Picture 18" descr="Description: G:\new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725" y="183118125"/>
          <a:ext cx="952500" cy="799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846</xdr:row>
      <xdr:rowOff>142875</xdr:rowOff>
    </xdr:from>
    <xdr:to>
      <xdr:col>0</xdr:col>
      <xdr:colOff>1114425</xdr:colOff>
      <xdr:row>849</xdr:row>
      <xdr:rowOff>180975</xdr:rowOff>
    </xdr:to>
    <xdr:pic>
      <xdr:nvPicPr>
        <xdr:cNvPr id="20" name="Picture 19" descr="Description: G:\new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" y="193824225"/>
          <a:ext cx="100012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893</xdr:row>
      <xdr:rowOff>123824</xdr:rowOff>
    </xdr:from>
    <xdr:to>
      <xdr:col>0</xdr:col>
      <xdr:colOff>1114425</xdr:colOff>
      <xdr:row>897</xdr:row>
      <xdr:rowOff>47623</xdr:rowOff>
    </xdr:to>
    <xdr:pic>
      <xdr:nvPicPr>
        <xdr:cNvPr id="21" name="Picture 20" descr="Description: G:\new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" y="204577315"/>
          <a:ext cx="100012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171450</xdr:colOff>
      <xdr:row>940</xdr:row>
      <xdr:rowOff>95250</xdr:rowOff>
    </xdr:from>
    <xdr:to>
      <xdr:col>0</xdr:col>
      <xdr:colOff>1076325</xdr:colOff>
      <xdr:row>944</xdr:row>
      <xdr:rowOff>123824</xdr:rowOff>
    </xdr:to>
    <xdr:pic>
      <xdr:nvPicPr>
        <xdr:cNvPr id="22" name="Picture 21" descr="Description: G:\new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1450" y="215379300"/>
          <a:ext cx="904875" cy="866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104775</xdr:colOff>
      <xdr:row>987</xdr:row>
      <xdr:rowOff>57151</xdr:rowOff>
    </xdr:from>
    <xdr:to>
      <xdr:col>0</xdr:col>
      <xdr:colOff>1066800</xdr:colOff>
      <xdr:row>990</xdr:row>
      <xdr:rowOff>180974</xdr:rowOff>
    </xdr:to>
    <xdr:pic>
      <xdr:nvPicPr>
        <xdr:cNvPr id="23" name="Picture 22" descr="Description: G:\new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4775" y="226171125"/>
          <a:ext cx="962025" cy="751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114301</xdr:colOff>
      <xdr:row>1034</xdr:row>
      <xdr:rowOff>142874</xdr:rowOff>
    </xdr:from>
    <xdr:to>
      <xdr:col>0</xdr:col>
      <xdr:colOff>1238251</xdr:colOff>
      <xdr:row>1038</xdr:row>
      <xdr:rowOff>85723</xdr:rowOff>
    </xdr:to>
    <xdr:pic>
      <xdr:nvPicPr>
        <xdr:cNvPr id="24" name="Picture 23" descr="Description: G:\new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" y="237086140"/>
          <a:ext cx="11239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1081</xdr:row>
      <xdr:rowOff>28574</xdr:rowOff>
    </xdr:from>
    <xdr:to>
      <xdr:col>0</xdr:col>
      <xdr:colOff>1047750</xdr:colOff>
      <xdr:row>1085</xdr:row>
      <xdr:rowOff>142873</xdr:rowOff>
    </xdr:to>
    <xdr:pic>
      <xdr:nvPicPr>
        <xdr:cNvPr id="25" name="Picture 24" descr="Description: G:\new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" y="247744615"/>
          <a:ext cx="9906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5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609600" cy="1295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0</xdr:col>
      <xdr:colOff>609600</xdr:colOff>
      <xdr:row>5</xdr:row>
      <xdr:rowOff>161925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609600" cy="13049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628650</xdr:colOff>
      <xdr:row>4</xdr:row>
      <xdr:rowOff>182880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628650" cy="109728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0</xdr:colOff>
      <xdr:row>5</xdr:row>
      <xdr:rowOff>142875</xdr:rowOff>
    </xdr:to>
    <xdr:pic>
      <xdr:nvPicPr>
        <xdr:cNvPr id="5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190625" cy="12858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628650</xdr:colOff>
      <xdr:row>3</xdr:row>
      <xdr:rowOff>213360</xdr:rowOff>
    </xdr:to>
    <xdr:pic>
      <xdr:nvPicPr>
        <xdr:cNvPr id="6" name="Picture 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628650" cy="8991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1171575</xdr:colOff>
      <xdr:row>5</xdr:row>
      <xdr:rowOff>171450</xdr:rowOff>
    </xdr:to>
    <xdr:pic>
      <xdr:nvPicPr>
        <xdr:cNvPr id="7" name="Picture 6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171575" cy="1314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1171575</xdr:colOff>
      <xdr:row>27</xdr:row>
      <xdr:rowOff>171450</xdr:rowOff>
    </xdr:to>
    <xdr:pic>
      <xdr:nvPicPr>
        <xdr:cNvPr id="54" name="Picture 5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029200"/>
          <a:ext cx="1171575" cy="1314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1171575</xdr:colOff>
      <xdr:row>49</xdr:row>
      <xdr:rowOff>171450</xdr:rowOff>
    </xdr:to>
    <xdr:pic>
      <xdr:nvPicPr>
        <xdr:cNvPr id="55" name="Picture 5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058400"/>
          <a:ext cx="1171575" cy="1314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1171575</xdr:colOff>
      <xdr:row>71</xdr:row>
      <xdr:rowOff>171450</xdr:rowOff>
    </xdr:to>
    <xdr:pic>
      <xdr:nvPicPr>
        <xdr:cNvPr id="56" name="Picture 5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087600"/>
          <a:ext cx="1171575" cy="1314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1171575</xdr:colOff>
      <xdr:row>93</xdr:row>
      <xdr:rowOff>171450</xdr:rowOff>
    </xdr:to>
    <xdr:pic>
      <xdr:nvPicPr>
        <xdr:cNvPr id="57" name="Picture 56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0116800"/>
          <a:ext cx="1171575" cy="1314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1171575</xdr:colOff>
      <xdr:row>115</xdr:row>
      <xdr:rowOff>171450</xdr:rowOff>
    </xdr:to>
    <xdr:pic>
      <xdr:nvPicPr>
        <xdr:cNvPr id="58" name="Picture 57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5146000"/>
          <a:ext cx="1171575" cy="1314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0</xdr:col>
      <xdr:colOff>1171575</xdr:colOff>
      <xdr:row>137</xdr:row>
      <xdr:rowOff>171450</xdr:rowOff>
    </xdr:to>
    <xdr:pic>
      <xdr:nvPicPr>
        <xdr:cNvPr id="59" name="Picture 58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0175200"/>
          <a:ext cx="1171575" cy="1314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154</xdr:row>
      <xdr:rowOff>0</xdr:rowOff>
    </xdr:from>
    <xdr:to>
      <xdr:col>0</xdr:col>
      <xdr:colOff>1171575</xdr:colOff>
      <xdr:row>159</xdr:row>
      <xdr:rowOff>171450</xdr:rowOff>
    </xdr:to>
    <xdr:pic>
      <xdr:nvPicPr>
        <xdr:cNvPr id="60" name="Picture 59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5204400"/>
          <a:ext cx="1171575" cy="1314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176</xdr:row>
      <xdr:rowOff>0</xdr:rowOff>
    </xdr:from>
    <xdr:to>
      <xdr:col>0</xdr:col>
      <xdr:colOff>1171575</xdr:colOff>
      <xdr:row>181</xdr:row>
      <xdr:rowOff>171450</xdr:rowOff>
    </xdr:to>
    <xdr:pic>
      <xdr:nvPicPr>
        <xdr:cNvPr id="61" name="Picture 60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0233600"/>
          <a:ext cx="1171575" cy="1314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198</xdr:row>
      <xdr:rowOff>0</xdr:rowOff>
    </xdr:from>
    <xdr:to>
      <xdr:col>0</xdr:col>
      <xdr:colOff>1171575</xdr:colOff>
      <xdr:row>203</xdr:row>
      <xdr:rowOff>171450</xdr:rowOff>
    </xdr:to>
    <xdr:pic>
      <xdr:nvPicPr>
        <xdr:cNvPr id="62" name="Picture 6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5262800"/>
          <a:ext cx="1171575" cy="1314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1171575</xdr:colOff>
      <xdr:row>225</xdr:row>
      <xdr:rowOff>171450</xdr:rowOff>
    </xdr:to>
    <xdr:pic>
      <xdr:nvPicPr>
        <xdr:cNvPr id="63" name="Picture 6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0292000"/>
          <a:ext cx="1171575" cy="1314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242</xdr:row>
      <xdr:rowOff>0</xdr:rowOff>
    </xdr:from>
    <xdr:to>
      <xdr:col>0</xdr:col>
      <xdr:colOff>1171575</xdr:colOff>
      <xdr:row>247</xdr:row>
      <xdr:rowOff>171450</xdr:rowOff>
    </xdr:to>
    <xdr:pic>
      <xdr:nvPicPr>
        <xdr:cNvPr id="64" name="Picture 6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5321200"/>
          <a:ext cx="1171575" cy="1314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264</xdr:row>
      <xdr:rowOff>0</xdr:rowOff>
    </xdr:from>
    <xdr:to>
      <xdr:col>0</xdr:col>
      <xdr:colOff>1171575</xdr:colOff>
      <xdr:row>269</xdr:row>
      <xdr:rowOff>171450</xdr:rowOff>
    </xdr:to>
    <xdr:pic>
      <xdr:nvPicPr>
        <xdr:cNvPr id="65" name="Picture 6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0350400"/>
          <a:ext cx="1171575" cy="1314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286</xdr:row>
      <xdr:rowOff>0</xdr:rowOff>
    </xdr:from>
    <xdr:to>
      <xdr:col>0</xdr:col>
      <xdr:colOff>1171575</xdr:colOff>
      <xdr:row>291</xdr:row>
      <xdr:rowOff>171450</xdr:rowOff>
    </xdr:to>
    <xdr:pic>
      <xdr:nvPicPr>
        <xdr:cNvPr id="66" name="Picture 6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5379600"/>
          <a:ext cx="1171575" cy="1314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308</xdr:row>
      <xdr:rowOff>0</xdr:rowOff>
    </xdr:from>
    <xdr:to>
      <xdr:col>0</xdr:col>
      <xdr:colOff>1171575</xdr:colOff>
      <xdr:row>313</xdr:row>
      <xdr:rowOff>171450</xdr:rowOff>
    </xdr:to>
    <xdr:pic>
      <xdr:nvPicPr>
        <xdr:cNvPr id="67" name="Picture 66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0408800"/>
          <a:ext cx="1171575" cy="1314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330</xdr:row>
      <xdr:rowOff>0</xdr:rowOff>
    </xdr:from>
    <xdr:to>
      <xdr:col>0</xdr:col>
      <xdr:colOff>1171575</xdr:colOff>
      <xdr:row>335</xdr:row>
      <xdr:rowOff>171450</xdr:rowOff>
    </xdr:to>
    <xdr:pic>
      <xdr:nvPicPr>
        <xdr:cNvPr id="68" name="Picture 67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5438000"/>
          <a:ext cx="1171575" cy="1314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352</xdr:row>
      <xdr:rowOff>0</xdr:rowOff>
    </xdr:from>
    <xdr:to>
      <xdr:col>0</xdr:col>
      <xdr:colOff>1171575</xdr:colOff>
      <xdr:row>357</xdr:row>
      <xdr:rowOff>171450</xdr:rowOff>
    </xdr:to>
    <xdr:pic>
      <xdr:nvPicPr>
        <xdr:cNvPr id="69" name="Picture 68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0467200"/>
          <a:ext cx="1171575" cy="1314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374</xdr:row>
      <xdr:rowOff>0</xdr:rowOff>
    </xdr:from>
    <xdr:to>
      <xdr:col>0</xdr:col>
      <xdr:colOff>1171575</xdr:colOff>
      <xdr:row>379</xdr:row>
      <xdr:rowOff>171450</xdr:rowOff>
    </xdr:to>
    <xdr:pic>
      <xdr:nvPicPr>
        <xdr:cNvPr id="70" name="Picture 69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5496400"/>
          <a:ext cx="1171575" cy="1314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396</xdr:row>
      <xdr:rowOff>0</xdr:rowOff>
    </xdr:from>
    <xdr:to>
      <xdr:col>0</xdr:col>
      <xdr:colOff>1171575</xdr:colOff>
      <xdr:row>401</xdr:row>
      <xdr:rowOff>171450</xdr:rowOff>
    </xdr:to>
    <xdr:pic>
      <xdr:nvPicPr>
        <xdr:cNvPr id="71" name="Picture 70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0525600"/>
          <a:ext cx="1171575" cy="1314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418</xdr:row>
      <xdr:rowOff>0</xdr:rowOff>
    </xdr:from>
    <xdr:to>
      <xdr:col>0</xdr:col>
      <xdr:colOff>1171575</xdr:colOff>
      <xdr:row>423</xdr:row>
      <xdr:rowOff>171450</xdr:rowOff>
    </xdr:to>
    <xdr:pic>
      <xdr:nvPicPr>
        <xdr:cNvPr id="72" name="Picture 7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5554800"/>
          <a:ext cx="1171575" cy="1314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1171575</xdr:colOff>
      <xdr:row>445</xdr:row>
      <xdr:rowOff>171450</xdr:rowOff>
    </xdr:to>
    <xdr:pic>
      <xdr:nvPicPr>
        <xdr:cNvPr id="73" name="Picture 7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0584000"/>
          <a:ext cx="1171575" cy="1314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462</xdr:row>
      <xdr:rowOff>0</xdr:rowOff>
    </xdr:from>
    <xdr:to>
      <xdr:col>0</xdr:col>
      <xdr:colOff>1171575</xdr:colOff>
      <xdr:row>467</xdr:row>
      <xdr:rowOff>171450</xdr:rowOff>
    </xdr:to>
    <xdr:pic>
      <xdr:nvPicPr>
        <xdr:cNvPr id="74" name="Picture 7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5613200"/>
          <a:ext cx="1171575" cy="1314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484</xdr:row>
      <xdr:rowOff>0</xdr:rowOff>
    </xdr:from>
    <xdr:to>
      <xdr:col>0</xdr:col>
      <xdr:colOff>1171575</xdr:colOff>
      <xdr:row>489</xdr:row>
      <xdr:rowOff>171450</xdr:rowOff>
    </xdr:to>
    <xdr:pic>
      <xdr:nvPicPr>
        <xdr:cNvPr id="75" name="Picture 7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10642400"/>
          <a:ext cx="1171575" cy="1314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506</xdr:row>
      <xdr:rowOff>0</xdr:rowOff>
    </xdr:from>
    <xdr:to>
      <xdr:col>0</xdr:col>
      <xdr:colOff>1171575</xdr:colOff>
      <xdr:row>511</xdr:row>
      <xdr:rowOff>171450</xdr:rowOff>
    </xdr:to>
    <xdr:pic>
      <xdr:nvPicPr>
        <xdr:cNvPr id="76" name="Picture 7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15671600"/>
          <a:ext cx="1171575" cy="13144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0</xdr:col>
      <xdr:colOff>611505</xdr:colOff>
      <xdr:row>2</xdr:row>
      <xdr:rowOff>104775</xdr:rowOff>
    </xdr:to>
    <xdr:pic>
      <xdr:nvPicPr>
        <xdr:cNvPr id="8" name="Picture 7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47625</xdr:rowOff>
    </xdr:from>
    <xdr:to>
      <xdr:col>0</xdr:col>
      <xdr:colOff>611505</xdr:colOff>
      <xdr:row>2</xdr:row>
      <xdr:rowOff>104775</xdr:rowOff>
    </xdr:to>
    <xdr:pic>
      <xdr:nvPicPr>
        <xdr:cNvPr id="9" name="Picture 8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47625</xdr:rowOff>
    </xdr:from>
    <xdr:to>
      <xdr:col>0</xdr:col>
      <xdr:colOff>611505</xdr:colOff>
      <xdr:row>2</xdr:row>
      <xdr:rowOff>104775</xdr:rowOff>
    </xdr:to>
    <xdr:pic>
      <xdr:nvPicPr>
        <xdr:cNvPr id="10" name="Picture 9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47625</xdr:rowOff>
    </xdr:from>
    <xdr:to>
      <xdr:col>0</xdr:col>
      <xdr:colOff>611505</xdr:colOff>
      <xdr:row>2</xdr:row>
      <xdr:rowOff>76200</xdr:rowOff>
    </xdr:to>
    <xdr:pic>
      <xdr:nvPicPr>
        <xdr:cNvPr id="46" name="Picture 4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47625</xdr:rowOff>
    </xdr:from>
    <xdr:to>
      <xdr:col>0</xdr:col>
      <xdr:colOff>611505</xdr:colOff>
      <xdr:row>2</xdr:row>
      <xdr:rowOff>76200</xdr:rowOff>
    </xdr:to>
    <xdr:pic>
      <xdr:nvPicPr>
        <xdr:cNvPr id="47" name="Picture 4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47625</xdr:rowOff>
    </xdr:from>
    <xdr:to>
      <xdr:col>0</xdr:col>
      <xdr:colOff>611505</xdr:colOff>
      <xdr:row>2</xdr:row>
      <xdr:rowOff>76200</xdr:rowOff>
    </xdr:to>
    <xdr:pic>
      <xdr:nvPicPr>
        <xdr:cNvPr id="48" name="Picture 47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0</xdr:col>
      <xdr:colOff>1019175</xdr:colOff>
      <xdr:row>3</xdr:row>
      <xdr:rowOff>190500</xdr:rowOff>
    </xdr:to>
    <xdr:pic>
      <xdr:nvPicPr>
        <xdr:cNvPr id="49" name="Picture 48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019175" cy="8762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47625</xdr:rowOff>
    </xdr:from>
    <xdr:to>
      <xdr:col>0</xdr:col>
      <xdr:colOff>611505</xdr:colOff>
      <xdr:row>51</xdr:row>
      <xdr:rowOff>104775</xdr:rowOff>
    </xdr:to>
    <xdr:pic>
      <xdr:nvPicPr>
        <xdr:cNvPr id="57" name="Picture 5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47625</xdr:rowOff>
    </xdr:from>
    <xdr:to>
      <xdr:col>0</xdr:col>
      <xdr:colOff>611505</xdr:colOff>
      <xdr:row>51</xdr:row>
      <xdr:rowOff>104775</xdr:rowOff>
    </xdr:to>
    <xdr:pic>
      <xdr:nvPicPr>
        <xdr:cNvPr id="58" name="Picture 57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47625</xdr:rowOff>
    </xdr:from>
    <xdr:to>
      <xdr:col>0</xdr:col>
      <xdr:colOff>611505</xdr:colOff>
      <xdr:row>51</xdr:row>
      <xdr:rowOff>104775</xdr:rowOff>
    </xdr:to>
    <xdr:pic>
      <xdr:nvPicPr>
        <xdr:cNvPr id="59" name="Picture 58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47625</xdr:rowOff>
    </xdr:from>
    <xdr:to>
      <xdr:col>0</xdr:col>
      <xdr:colOff>611505</xdr:colOff>
      <xdr:row>51</xdr:row>
      <xdr:rowOff>76200</xdr:rowOff>
    </xdr:to>
    <xdr:pic>
      <xdr:nvPicPr>
        <xdr:cNvPr id="60" name="Picture 59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47625</xdr:rowOff>
    </xdr:from>
    <xdr:to>
      <xdr:col>0</xdr:col>
      <xdr:colOff>611505</xdr:colOff>
      <xdr:row>51</xdr:row>
      <xdr:rowOff>76200</xdr:rowOff>
    </xdr:to>
    <xdr:pic>
      <xdr:nvPicPr>
        <xdr:cNvPr id="61" name="Picture 60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47625</xdr:rowOff>
    </xdr:from>
    <xdr:to>
      <xdr:col>0</xdr:col>
      <xdr:colOff>611505</xdr:colOff>
      <xdr:row>51</xdr:row>
      <xdr:rowOff>76200</xdr:rowOff>
    </xdr:to>
    <xdr:pic>
      <xdr:nvPicPr>
        <xdr:cNvPr id="62" name="Picture 6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1</xdr:rowOff>
    </xdr:from>
    <xdr:to>
      <xdr:col>0</xdr:col>
      <xdr:colOff>1019175</xdr:colOff>
      <xdr:row>52</xdr:row>
      <xdr:rowOff>190500</xdr:rowOff>
    </xdr:to>
    <xdr:pic>
      <xdr:nvPicPr>
        <xdr:cNvPr id="63" name="Picture 6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019175" cy="8762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98</xdr:row>
      <xdr:rowOff>47625</xdr:rowOff>
    </xdr:from>
    <xdr:to>
      <xdr:col>0</xdr:col>
      <xdr:colOff>611505</xdr:colOff>
      <xdr:row>100</xdr:row>
      <xdr:rowOff>104775</xdr:rowOff>
    </xdr:to>
    <xdr:pic>
      <xdr:nvPicPr>
        <xdr:cNvPr id="16" name="Picture 1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98</xdr:row>
      <xdr:rowOff>47625</xdr:rowOff>
    </xdr:from>
    <xdr:to>
      <xdr:col>0</xdr:col>
      <xdr:colOff>611505</xdr:colOff>
      <xdr:row>100</xdr:row>
      <xdr:rowOff>104775</xdr:rowOff>
    </xdr:to>
    <xdr:pic>
      <xdr:nvPicPr>
        <xdr:cNvPr id="17" name="Picture 1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98</xdr:row>
      <xdr:rowOff>47625</xdr:rowOff>
    </xdr:from>
    <xdr:to>
      <xdr:col>0</xdr:col>
      <xdr:colOff>611505</xdr:colOff>
      <xdr:row>100</xdr:row>
      <xdr:rowOff>104775</xdr:rowOff>
    </xdr:to>
    <xdr:pic>
      <xdr:nvPicPr>
        <xdr:cNvPr id="18" name="Picture 17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98</xdr:row>
      <xdr:rowOff>47625</xdr:rowOff>
    </xdr:from>
    <xdr:to>
      <xdr:col>0</xdr:col>
      <xdr:colOff>611505</xdr:colOff>
      <xdr:row>100</xdr:row>
      <xdr:rowOff>76200</xdr:rowOff>
    </xdr:to>
    <xdr:pic>
      <xdr:nvPicPr>
        <xdr:cNvPr id="19" name="Picture 18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98</xdr:row>
      <xdr:rowOff>47625</xdr:rowOff>
    </xdr:from>
    <xdr:to>
      <xdr:col>0</xdr:col>
      <xdr:colOff>611505</xdr:colOff>
      <xdr:row>100</xdr:row>
      <xdr:rowOff>76200</xdr:rowOff>
    </xdr:to>
    <xdr:pic>
      <xdr:nvPicPr>
        <xdr:cNvPr id="20" name="Picture 19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98</xdr:row>
      <xdr:rowOff>47625</xdr:rowOff>
    </xdr:from>
    <xdr:to>
      <xdr:col>0</xdr:col>
      <xdr:colOff>611505</xdr:colOff>
      <xdr:row>100</xdr:row>
      <xdr:rowOff>76200</xdr:rowOff>
    </xdr:to>
    <xdr:pic>
      <xdr:nvPicPr>
        <xdr:cNvPr id="21" name="Picture 20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98</xdr:row>
      <xdr:rowOff>1</xdr:rowOff>
    </xdr:from>
    <xdr:to>
      <xdr:col>0</xdr:col>
      <xdr:colOff>1019175</xdr:colOff>
      <xdr:row>101</xdr:row>
      <xdr:rowOff>190500</xdr:rowOff>
    </xdr:to>
    <xdr:pic>
      <xdr:nvPicPr>
        <xdr:cNvPr id="22" name="Picture 2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019175" cy="8762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147</xdr:row>
      <xdr:rowOff>47625</xdr:rowOff>
    </xdr:from>
    <xdr:to>
      <xdr:col>0</xdr:col>
      <xdr:colOff>611505</xdr:colOff>
      <xdr:row>149</xdr:row>
      <xdr:rowOff>104775</xdr:rowOff>
    </xdr:to>
    <xdr:pic>
      <xdr:nvPicPr>
        <xdr:cNvPr id="23" name="Picture 2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147</xdr:row>
      <xdr:rowOff>47625</xdr:rowOff>
    </xdr:from>
    <xdr:to>
      <xdr:col>0</xdr:col>
      <xdr:colOff>611505</xdr:colOff>
      <xdr:row>149</xdr:row>
      <xdr:rowOff>104775</xdr:rowOff>
    </xdr:to>
    <xdr:pic>
      <xdr:nvPicPr>
        <xdr:cNvPr id="24" name="Picture 2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147</xdr:row>
      <xdr:rowOff>47625</xdr:rowOff>
    </xdr:from>
    <xdr:to>
      <xdr:col>0</xdr:col>
      <xdr:colOff>611505</xdr:colOff>
      <xdr:row>149</xdr:row>
      <xdr:rowOff>104775</xdr:rowOff>
    </xdr:to>
    <xdr:pic>
      <xdr:nvPicPr>
        <xdr:cNvPr id="25" name="Picture 2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147</xdr:row>
      <xdr:rowOff>47625</xdr:rowOff>
    </xdr:from>
    <xdr:to>
      <xdr:col>0</xdr:col>
      <xdr:colOff>611505</xdr:colOff>
      <xdr:row>149</xdr:row>
      <xdr:rowOff>76200</xdr:rowOff>
    </xdr:to>
    <xdr:pic>
      <xdr:nvPicPr>
        <xdr:cNvPr id="26" name="Picture 2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147</xdr:row>
      <xdr:rowOff>47625</xdr:rowOff>
    </xdr:from>
    <xdr:to>
      <xdr:col>0</xdr:col>
      <xdr:colOff>611505</xdr:colOff>
      <xdr:row>149</xdr:row>
      <xdr:rowOff>76200</xdr:rowOff>
    </xdr:to>
    <xdr:pic>
      <xdr:nvPicPr>
        <xdr:cNvPr id="27" name="Picture 2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147</xdr:row>
      <xdr:rowOff>47625</xdr:rowOff>
    </xdr:from>
    <xdr:to>
      <xdr:col>0</xdr:col>
      <xdr:colOff>611505</xdr:colOff>
      <xdr:row>149</xdr:row>
      <xdr:rowOff>76200</xdr:rowOff>
    </xdr:to>
    <xdr:pic>
      <xdr:nvPicPr>
        <xdr:cNvPr id="28" name="Picture 27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147</xdr:row>
      <xdr:rowOff>1</xdr:rowOff>
    </xdr:from>
    <xdr:to>
      <xdr:col>0</xdr:col>
      <xdr:colOff>1019175</xdr:colOff>
      <xdr:row>150</xdr:row>
      <xdr:rowOff>190500</xdr:rowOff>
    </xdr:to>
    <xdr:pic>
      <xdr:nvPicPr>
        <xdr:cNvPr id="29" name="Picture 28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019175" cy="8762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196</xdr:row>
      <xdr:rowOff>47625</xdr:rowOff>
    </xdr:from>
    <xdr:to>
      <xdr:col>0</xdr:col>
      <xdr:colOff>611505</xdr:colOff>
      <xdr:row>198</xdr:row>
      <xdr:rowOff>104775</xdr:rowOff>
    </xdr:to>
    <xdr:pic>
      <xdr:nvPicPr>
        <xdr:cNvPr id="30" name="Picture 29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196</xdr:row>
      <xdr:rowOff>47625</xdr:rowOff>
    </xdr:from>
    <xdr:to>
      <xdr:col>0</xdr:col>
      <xdr:colOff>611505</xdr:colOff>
      <xdr:row>198</xdr:row>
      <xdr:rowOff>104775</xdr:rowOff>
    </xdr:to>
    <xdr:pic>
      <xdr:nvPicPr>
        <xdr:cNvPr id="31" name="Picture 30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196</xdr:row>
      <xdr:rowOff>47625</xdr:rowOff>
    </xdr:from>
    <xdr:to>
      <xdr:col>0</xdr:col>
      <xdr:colOff>611505</xdr:colOff>
      <xdr:row>198</xdr:row>
      <xdr:rowOff>104775</xdr:rowOff>
    </xdr:to>
    <xdr:pic>
      <xdr:nvPicPr>
        <xdr:cNvPr id="32" name="Picture 3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196</xdr:row>
      <xdr:rowOff>47625</xdr:rowOff>
    </xdr:from>
    <xdr:to>
      <xdr:col>0</xdr:col>
      <xdr:colOff>611505</xdr:colOff>
      <xdr:row>198</xdr:row>
      <xdr:rowOff>76200</xdr:rowOff>
    </xdr:to>
    <xdr:pic>
      <xdr:nvPicPr>
        <xdr:cNvPr id="33" name="Picture 3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196</xdr:row>
      <xdr:rowOff>47625</xdr:rowOff>
    </xdr:from>
    <xdr:to>
      <xdr:col>0</xdr:col>
      <xdr:colOff>611505</xdr:colOff>
      <xdr:row>198</xdr:row>
      <xdr:rowOff>76200</xdr:rowOff>
    </xdr:to>
    <xdr:pic>
      <xdr:nvPicPr>
        <xdr:cNvPr id="34" name="Picture 3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196</xdr:row>
      <xdr:rowOff>47625</xdr:rowOff>
    </xdr:from>
    <xdr:to>
      <xdr:col>0</xdr:col>
      <xdr:colOff>611505</xdr:colOff>
      <xdr:row>198</xdr:row>
      <xdr:rowOff>76200</xdr:rowOff>
    </xdr:to>
    <xdr:pic>
      <xdr:nvPicPr>
        <xdr:cNvPr id="35" name="Picture 3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196</xdr:row>
      <xdr:rowOff>1</xdr:rowOff>
    </xdr:from>
    <xdr:to>
      <xdr:col>0</xdr:col>
      <xdr:colOff>1019175</xdr:colOff>
      <xdr:row>199</xdr:row>
      <xdr:rowOff>190500</xdr:rowOff>
    </xdr:to>
    <xdr:pic>
      <xdr:nvPicPr>
        <xdr:cNvPr id="36" name="Picture 35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019175" cy="8762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245</xdr:row>
      <xdr:rowOff>47625</xdr:rowOff>
    </xdr:from>
    <xdr:to>
      <xdr:col>0</xdr:col>
      <xdr:colOff>611505</xdr:colOff>
      <xdr:row>247</xdr:row>
      <xdr:rowOff>104775</xdr:rowOff>
    </xdr:to>
    <xdr:pic>
      <xdr:nvPicPr>
        <xdr:cNvPr id="37" name="Picture 3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245</xdr:row>
      <xdr:rowOff>47625</xdr:rowOff>
    </xdr:from>
    <xdr:to>
      <xdr:col>0</xdr:col>
      <xdr:colOff>611505</xdr:colOff>
      <xdr:row>247</xdr:row>
      <xdr:rowOff>104775</xdr:rowOff>
    </xdr:to>
    <xdr:pic>
      <xdr:nvPicPr>
        <xdr:cNvPr id="38" name="Picture 37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245</xdr:row>
      <xdr:rowOff>47625</xdr:rowOff>
    </xdr:from>
    <xdr:to>
      <xdr:col>0</xdr:col>
      <xdr:colOff>611505</xdr:colOff>
      <xdr:row>247</xdr:row>
      <xdr:rowOff>104775</xdr:rowOff>
    </xdr:to>
    <xdr:pic>
      <xdr:nvPicPr>
        <xdr:cNvPr id="39" name="Picture 38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245</xdr:row>
      <xdr:rowOff>47625</xdr:rowOff>
    </xdr:from>
    <xdr:to>
      <xdr:col>0</xdr:col>
      <xdr:colOff>611505</xdr:colOff>
      <xdr:row>247</xdr:row>
      <xdr:rowOff>76200</xdr:rowOff>
    </xdr:to>
    <xdr:pic>
      <xdr:nvPicPr>
        <xdr:cNvPr id="40" name="Picture 39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245</xdr:row>
      <xdr:rowOff>47625</xdr:rowOff>
    </xdr:from>
    <xdr:to>
      <xdr:col>0</xdr:col>
      <xdr:colOff>611505</xdr:colOff>
      <xdr:row>247</xdr:row>
      <xdr:rowOff>76200</xdr:rowOff>
    </xdr:to>
    <xdr:pic>
      <xdr:nvPicPr>
        <xdr:cNvPr id="41" name="Picture 40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245</xdr:row>
      <xdr:rowOff>47625</xdr:rowOff>
    </xdr:from>
    <xdr:to>
      <xdr:col>0</xdr:col>
      <xdr:colOff>611505</xdr:colOff>
      <xdr:row>247</xdr:row>
      <xdr:rowOff>76200</xdr:rowOff>
    </xdr:to>
    <xdr:pic>
      <xdr:nvPicPr>
        <xdr:cNvPr id="42" name="Picture 4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245</xdr:row>
      <xdr:rowOff>1</xdr:rowOff>
    </xdr:from>
    <xdr:to>
      <xdr:col>0</xdr:col>
      <xdr:colOff>1019175</xdr:colOff>
      <xdr:row>248</xdr:row>
      <xdr:rowOff>190500</xdr:rowOff>
    </xdr:to>
    <xdr:pic>
      <xdr:nvPicPr>
        <xdr:cNvPr id="43" name="Picture 4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019175" cy="8762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294</xdr:row>
      <xdr:rowOff>47625</xdr:rowOff>
    </xdr:from>
    <xdr:to>
      <xdr:col>0</xdr:col>
      <xdr:colOff>611505</xdr:colOff>
      <xdr:row>296</xdr:row>
      <xdr:rowOff>104775</xdr:rowOff>
    </xdr:to>
    <xdr:pic>
      <xdr:nvPicPr>
        <xdr:cNvPr id="44" name="Picture 4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294</xdr:row>
      <xdr:rowOff>47625</xdr:rowOff>
    </xdr:from>
    <xdr:to>
      <xdr:col>0</xdr:col>
      <xdr:colOff>611505</xdr:colOff>
      <xdr:row>296</xdr:row>
      <xdr:rowOff>104775</xdr:rowOff>
    </xdr:to>
    <xdr:pic>
      <xdr:nvPicPr>
        <xdr:cNvPr id="45" name="Picture 4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294</xdr:row>
      <xdr:rowOff>47625</xdr:rowOff>
    </xdr:from>
    <xdr:to>
      <xdr:col>0</xdr:col>
      <xdr:colOff>611505</xdr:colOff>
      <xdr:row>296</xdr:row>
      <xdr:rowOff>104775</xdr:rowOff>
    </xdr:to>
    <xdr:pic>
      <xdr:nvPicPr>
        <xdr:cNvPr id="50" name="Picture 49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294</xdr:row>
      <xdr:rowOff>47625</xdr:rowOff>
    </xdr:from>
    <xdr:to>
      <xdr:col>0</xdr:col>
      <xdr:colOff>611505</xdr:colOff>
      <xdr:row>296</xdr:row>
      <xdr:rowOff>76200</xdr:rowOff>
    </xdr:to>
    <xdr:pic>
      <xdr:nvPicPr>
        <xdr:cNvPr id="51" name="Picture 50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294</xdr:row>
      <xdr:rowOff>47625</xdr:rowOff>
    </xdr:from>
    <xdr:to>
      <xdr:col>0</xdr:col>
      <xdr:colOff>611505</xdr:colOff>
      <xdr:row>296</xdr:row>
      <xdr:rowOff>76200</xdr:rowOff>
    </xdr:to>
    <xdr:pic>
      <xdr:nvPicPr>
        <xdr:cNvPr id="52" name="Picture 5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294</xdr:row>
      <xdr:rowOff>47625</xdr:rowOff>
    </xdr:from>
    <xdr:to>
      <xdr:col>0</xdr:col>
      <xdr:colOff>611505</xdr:colOff>
      <xdr:row>296</xdr:row>
      <xdr:rowOff>76200</xdr:rowOff>
    </xdr:to>
    <xdr:pic>
      <xdr:nvPicPr>
        <xdr:cNvPr id="53" name="Picture 5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294</xdr:row>
      <xdr:rowOff>1</xdr:rowOff>
    </xdr:from>
    <xdr:to>
      <xdr:col>0</xdr:col>
      <xdr:colOff>1019175</xdr:colOff>
      <xdr:row>297</xdr:row>
      <xdr:rowOff>190500</xdr:rowOff>
    </xdr:to>
    <xdr:pic>
      <xdr:nvPicPr>
        <xdr:cNvPr id="54" name="Picture 5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019175" cy="8762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343</xdr:row>
      <xdr:rowOff>47625</xdr:rowOff>
    </xdr:from>
    <xdr:to>
      <xdr:col>0</xdr:col>
      <xdr:colOff>611505</xdr:colOff>
      <xdr:row>345</xdr:row>
      <xdr:rowOff>104775</xdr:rowOff>
    </xdr:to>
    <xdr:pic>
      <xdr:nvPicPr>
        <xdr:cNvPr id="55" name="Picture 5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343</xdr:row>
      <xdr:rowOff>47625</xdr:rowOff>
    </xdr:from>
    <xdr:to>
      <xdr:col>0</xdr:col>
      <xdr:colOff>611505</xdr:colOff>
      <xdr:row>345</xdr:row>
      <xdr:rowOff>104775</xdr:rowOff>
    </xdr:to>
    <xdr:pic>
      <xdr:nvPicPr>
        <xdr:cNvPr id="56" name="Picture 5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343</xdr:row>
      <xdr:rowOff>47625</xdr:rowOff>
    </xdr:from>
    <xdr:to>
      <xdr:col>0</xdr:col>
      <xdr:colOff>611505</xdr:colOff>
      <xdr:row>345</xdr:row>
      <xdr:rowOff>104775</xdr:rowOff>
    </xdr:to>
    <xdr:pic>
      <xdr:nvPicPr>
        <xdr:cNvPr id="64" name="Picture 6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343</xdr:row>
      <xdr:rowOff>47625</xdr:rowOff>
    </xdr:from>
    <xdr:to>
      <xdr:col>0</xdr:col>
      <xdr:colOff>611505</xdr:colOff>
      <xdr:row>345</xdr:row>
      <xdr:rowOff>76200</xdr:rowOff>
    </xdr:to>
    <xdr:pic>
      <xdr:nvPicPr>
        <xdr:cNvPr id="65" name="Picture 6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343</xdr:row>
      <xdr:rowOff>47625</xdr:rowOff>
    </xdr:from>
    <xdr:to>
      <xdr:col>0</xdr:col>
      <xdr:colOff>611505</xdr:colOff>
      <xdr:row>345</xdr:row>
      <xdr:rowOff>76200</xdr:rowOff>
    </xdr:to>
    <xdr:pic>
      <xdr:nvPicPr>
        <xdr:cNvPr id="66" name="Picture 6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343</xdr:row>
      <xdr:rowOff>47625</xdr:rowOff>
    </xdr:from>
    <xdr:to>
      <xdr:col>0</xdr:col>
      <xdr:colOff>611505</xdr:colOff>
      <xdr:row>345</xdr:row>
      <xdr:rowOff>76200</xdr:rowOff>
    </xdr:to>
    <xdr:pic>
      <xdr:nvPicPr>
        <xdr:cNvPr id="67" name="Picture 6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343</xdr:row>
      <xdr:rowOff>1</xdr:rowOff>
    </xdr:from>
    <xdr:to>
      <xdr:col>0</xdr:col>
      <xdr:colOff>1019175</xdr:colOff>
      <xdr:row>346</xdr:row>
      <xdr:rowOff>190500</xdr:rowOff>
    </xdr:to>
    <xdr:pic>
      <xdr:nvPicPr>
        <xdr:cNvPr id="68" name="Picture 67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019175" cy="8762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392</xdr:row>
      <xdr:rowOff>47625</xdr:rowOff>
    </xdr:from>
    <xdr:to>
      <xdr:col>0</xdr:col>
      <xdr:colOff>611505</xdr:colOff>
      <xdr:row>394</xdr:row>
      <xdr:rowOff>104775</xdr:rowOff>
    </xdr:to>
    <xdr:pic>
      <xdr:nvPicPr>
        <xdr:cNvPr id="69" name="Picture 68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392</xdr:row>
      <xdr:rowOff>47625</xdr:rowOff>
    </xdr:from>
    <xdr:to>
      <xdr:col>0</xdr:col>
      <xdr:colOff>611505</xdr:colOff>
      <xdr:row>394</xdr:row>
      <xdr:rowOff>104775</xdr:rowOff>
    </xdr:to>
    <xdr:pic>
      <xdr:nvPicPr>
        <xdr:cNvPr id="70" name="Picture 69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392</xdr:row>
      <xdr:rowOff>47625</xdr:rowOff>
    </xdr:from>
    <xdr:to>
      <xdr:col>0</xdr:col>
      <xdr:colOff>611505</xdr:colOff>
      <xdr:row>394</xdr:row>
      <xdr:rowOff>104775</xdr:rowOff>
    </xdr:to>
    <xdr:pic>
      <xdr:nvPicPr>
        <xdr:cNvPr id="71" name="Picture 70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392</xdr:row>
      <xdr:rowOff>47625</xdr:rowOff>
    </xdr:from>
    <xdr:to>
      <xdr:col>0</xdr:col>
      <xdr:colOff>611505</xdr:colOff>
      <xdr:row>394</xdr:row>
      <xdr:rowOff>76200</xdr:rowOff>
    </xdr:to>
    <xdr:pic>
      <xdr:nvPicPr>
        <xdr:cNvPr id="72" name="Picture 7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392</xdr:row>
      <xdr:rowOff>47625</xdr:rowOff>
    </xdr:from>
    <xdr:to>
      <xdr:col>0</xdr:col>
      <xdr:colOff>611505</xdr:colOff>
      <xdr:row>394</xdr:row>
      <xdr:rowOff>76200</xdr:rowOff>
    </xdr:to>
    <xdr:pic>
      <xdr:nvPicPr>
        <xdr:cNvPr id="73" name="Picture 7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392</xdr:row>
      <xdr:rowOff>47625</xdr:rowOff>
    </xdr:from>
    <xdr:to>
      <xdr:col>0</xdr:col>
      <xdr:colOff>611505</xdr:colOff>
      <xdr:row>394</xdr:row>
      <xdr:rowOff>76200</xdr:rowOff>
    </xdr:to>
    <xdr:pic>
      <xdr:nvPicPr>
        <xdr:cNvPr id="74" name="Picture 7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392</xdr:row>
      <xdr:rowOff>1</xdr:rowOff>
    </xdr:from>
    <xdr:to>
      <xdr:col>0</xdr:col>
      <xdr:colOff>1019175</xdr:colOff>
      <xdr:row>395</xdr:row>
      <xdr:rowOff>190500</xdr:rowOff>
    </xdr:to>
    <xdr:pic>
      <xdr:nvPicPr>
        <xdr:cNvPr id="75" name="Picture 74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019175" cy="8762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441</xdr:row>
      <xdr:rowOff>47625</xdr:rowOff>
    </xdr:from>
    <xdr:to>
      <xdr:col>0</xdr:col>
      <xdr:colOff>611505</xdr:colOff>
      <xdr:row>443</xdr:row>
      <xdr:rowOff>104775</xdr:rowOff>
    </xdr:to>
    <xdr:pic>
      <xdr:nvPicPr>
        <xdr:cNvPr id="76" name="Picture 7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441</xdr:row>
      <xdr:rowOff>47625</xdr:rowOff>
    </xdr:from>
    <xdr:to>
      <xdr:col>0</xdr:col>
      <xdr:colOff>611505</xdr:colOff>
      <xdr:row>443</xdr:row>
      <xdr:rowOff>104775</xdr:rowOff>
    </xdr:to>
    <xdr:pic>
      <xdr:nvPicPr>
        <xdr:cNvPr id="77" name="Picture 7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441</xdr:row>
      <xdr:rowOff>47625</xdr:rowOff>
    </xdr:from>
    <xdr:to>
      <xdr:col>0</xdr:col>
      <xdr:colOff>611505</xdr:colOff>
      <xdr:row>443</xdr:row>
      <xdr:rowOff>104775</xdr:rowOff>
    </xdr:to>
    <xdr:pic>
      <xdr:nvPicPr>
        <xdr:cNvPr id="78" name="Picture 77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441</xdr:row>
      <xdr:rowOff>47625</xdr:rowOff>
    </xdr:from>
    <xdr:to>
      <xdr:col>0</xdr:col>
      <xdr:colOff>611505</xdr:colOff>
      <xdr:row>443</xdr:row>
      <xdr:rowOff>76200</xdr:rowOff>
    </xdr:to>
    <xdr:pic>
      <xdr:nvPicPr>
        <xdr:cNvPr id="79" name="Picture 78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441</xdr:row>
      <xdr:rowOff>47625</xdr:rowOff>
    </xdr:from>
    <xdr:to>
      <xdr:col>0</xdr:col>
      <xdr:colOff>611505</xdr:colOff>
      <xdr:row>443</xdr:row>
      <xdr:rowOff>76200</xdr:rowOff>
    </xdr:to>
    <xdr:pic>
      <xdr:nvPicPr>
        <xdr:cNvPr id="80" name="Picture 79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441</xdr:row>
      <xdr:rowOff>47625</xdr:rowOff>
    </xdr:from>
    <xdr:to>
      <xdr:col>0</xdr:col>
      <xdr:colOff>611505</xdr:colOff>
      <xdr:row>443</xdr:row>
      <xdr:rowOff>76200</xdr:rowOff>
    </xdr:to>
    <xdr:pic>
      <xdr:nvPicPr>
        <xdr:cNvPr id="81" name="Picture 80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441</xdr:row>
      <xdr:rowOff>1</xdr:rowOff>
    </xdr:from>
    <xdr:to>
      <xdr:col>0</xdr:col>
      <xdr:colOff>1019175</xdr:colOff>
      <xdr:row>444</xdr:row>
      <xdr:rowOff>190500</xdr:rowOff>
    </xdr:to>
    <xdr:pic>
      <xdr:nvPicPr>
        <xdr:cNvPr id="82" name="Picture 8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019175" cy="8762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490</xdr:row>
      <xdr:rowOff>47625</xdr:rowOff>
    </xdr:from>
    <xdr:to>
      <xdr:col>0</xdr:col>
      <xdr:colOff>611505</xdr:colOff>
      <xdr:row>492</xdr:row>
      <xdr:rowOff>104775</xdr:rowOff>
    </xdr:to>
    <xdr:pic>
      <xdr:nvPicPr>
        <xdr:cNvPr id="83" name="Picture 8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490</xdr:row>
      <xdr:rowOff>47625</xdr:rowOff>
    </xdr:from>
    <xdr:to>
      <xdr:col>0</xdr:col>
      <xdr:colOff>611505</xdr:colOff>
      <xdr:row>492</xdr:row>
      <xdr:rowOff>104775</xdr:rowOff>
    </xdr:to>
    <xdr:pic>
      <xdr:nvPicPr>
        <xdr:cNvPr id="84" name="Picture 8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490</xdr:row>
      <xdr:rowOff>47625</xdr:rowOff>
    </xdr:from>
    <xdr:to>
      <xdr:col>0</xdr:col>
      <xdr:colOff>611505</xdr:colOff>
      <xdr:row>492</xdr:row>
      <xdr:rowOff>104775</xdr:rowOff>
    </xdr:to>
    <xdr:pic>
      <xdr:nvPicPr>
        <xdr:cNvPr id="85" name="Picture 8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490</xdr:row>
      <xdr:rowOff>47625</xdr:rowOff>
    </xdr:from>
    <xdr:to>
      <xdr:col>0</xdr:col>
      <xdr:colOff>611505</xdr:colOff>
      <xdr:row>492</xdr:row>
      <xdr:rowOff>76200</xdr:rowOff>
    </xdr:to>
    <xdr:pic>
      <xdr:nvPicPr>
        <xdr:cNvPr id="86" name="Picture 8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490</xdr:row>
      <xdr:rowOff>47625</xdr:rowOff>
    </xdr:from>
    <xdr:to>
      <xdr:col>0</xdr:col>
      <xdr:colOff>611505</xdr:colOff>
      <xdr:row>492</xdr:row>
      <xdr:rowOff>76200</xdr:rowOff>
    </xdr:to>
    <xdr:pic>
      <xdr:nvPicPr>
        <xdr:cNvPr id="87" name="Picture 8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490</xdr:row>
      <xdr:rowOff>47625</xdr:rowOff>
    </xdr:from>
    <xdr:to>
      <xdr:col>0</xdr:col>
      <xdr:colOff>611505</xdr:colOff>
      <xdr:row>492</xdr:row>
      <xdr:rowOff>76200</xdr:rowOff>
    </xdr:to>
    <xdr:pic>
      <xdr:nvPicPr>
        <xdr:cNvPr id="88" name="Picture 87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490</xdr:row>
      <xdr:rowOff>1</xdr:rowOff>
    </xdr:from>
    <xdr:to>
      <xdr:col>0</xdr:col>
      <xdr:colOff>1019175</xdr:colOff>
      <xdr:row>493</xdr:row>
      <xdr:rowOff>190500</xdr:rowOff>
    </xdr:to>
    <xdr:pic>
      <xdr:nvPicPr>
        <xdr:cNvPr id="89" name="Picture 88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019175" cy="8762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539</xdr:row>
      <xdr:rowOff>47625</xdr:rowOff>
    </xdr:from>
    <xdr:to>
      <xdr:col>0</xdr:col>
      <xdr:colOff>611505</xdr:colOff>
      <xdr:row>541</xdr:row>
      <xdr:rowOff>104775</xdr:rowOff>
    </xdr:to>
    <xdr:pic>
      <xdr:nvPicPr>
        <xdr:cNvPr id="90" name="Picture 89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539</xdr:row>
      <xdr:rowOff>47625</xdr:rowOff>
    </xdr:from>
    <xdr:to>
      <xdr:col>0</xdr:col>
      <xdr:colOff>611505</xdr:colOff>
      <xdr:row>541</xdr:row>
      <xdr:rowOff>104775</xdr:rowOff>
    </xdr:to>
    <xdr:pic>
      <xdr:nvPicPr>
        <xdr:cNvPr id="91" name="Picture 90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539</xdr:row>
      <xdr:rowOff>47625</xdr:rowOff>
    </xdr:from>
    <xdr:to>
      <xdr:col>0</xdr:col>
      <xdr:colOff>611505</xdr:colOff>
      <xdr:row>541</xdr:row>
      <xdr:rowOff>104775</xdr:rowOff>
    </xdr:to>
    <xdr:pic>
      <xdr:nvPicPr>
        <xdr:cNvPr id="92" name="Picture 9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539</xdr:row>
      <xdr:rowOff>47625</xdr:rowOff>
    </xdr:from>
    <xdr:to>
      <xdr:col>0</xdr:col>
      <xdr:colOff>611505</xdr:colOff>
      <xdr:row>541</xdr:row>
      <xdr:rowOff>76200</xdr:rowOff>
    </xdr:to>
    <xdr:pic>
      <xdr:nvPicPr>
        <xdr:cNvPr id="93" name="Picture 9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539</xdr:row>
      <xdr:rowOff>47625</xdr:rowOff>
    </xdr:from>
    <xdr:to>
      <xdr:col>0</xdr:col>
      <xdr:colOff>611505</xdr:colOff>
      <xdr:row>541</xdr:row>
      <xdr:rowOff>76200</xdr:rowOff>
    </xdr:to>
    <xdr:pic>
      <xdr:nvPicPr>
        <xdr:cNvPr id="94" name="Picture 9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539</xdr:row>
      <xdr:rowOff>47625</xdr:rowOff>
    </xdr:from>
    <xdr:to>
      <xdr:col>0</xdr:col>
      <xdr:colOff>611505</xdr:colOff>
      <xdr:row>541</xdr:row>
      <xdr:rowOff>76200</xdr:rowOff>
    </xdr:to>
    <xdr:pic>
      <xdr:nvPicPr>
        <xdr:cNvPr id="95" name="Picture 9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539</xdr:row>
      <xdr:rowOff>1</xdr:rowOff>
    </xdr:from>
    <xdr:to>
      <xdr:col>0</xdr:col>
      <xdr:colOff>1019175</xdr:colOff>
      <xdr:row>542</xdr:row>
      <xdr:rowOff>190500</xdr:rowOff>
    </xdr:to>
    <xdr:pic>
      <xdr:nvPicPr>
        <xdr:cNvPr id="96" name="Picture 95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019175" cy="8762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588</xdr:row>
      <xdr:rowOff>47625</xdr:rowOff>
    </xdr:from>
    <xdr:to>
      <xdr:col>0</xdr:col>
      <xdr:colOff>611505</xdr:colOff>
      <xdr:row>590</xdr:row>
      <xdr:rowOff>104775</xdr:rowOff>
    </xdr:to>
    <xdr:pic>
      <xdr:nvPicPr>
        <xdr:cNvPr id="97" name="Picture 9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588</xdr:row>
      <xdr:rowOff>47625</xdr:rowOff>
    </xdr:from>
    <xdr:to>
      <xdr:col>0</xdr:col>
      <xdr:colOff>611505</xdr:colOff>
      <xdr:row>590</xdr:row>
      <xdr:rowOff>104775</xdr:rowOff>
    </xdr:to>
    <xdr:pic>
      <xdr:nvPicPr>
        <xdr:cNvPr id="98" name="Picture 97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588</xdr:row>
      <xdr:rowOff>47625</xdr:rowOff>
    </xdr:from>
    <xdr:to>
      <xdr:col>0</xdr:col>
      <xdr:colOff>611505</xdr:colOff>
      <xdr:row>590</xdr:row>
      <xdr:rowOff>104775</xdr:rowOff>
    </xdr:to>
    <xdr:pic>
      <xdr:nvPicPr>
        <xdr:cNvPr id="99" name="Picture 98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588</xdr:row>
      <xdr:rowOff>47625</xdr:rowOff>
    </xdr:from>
    <xdr:to>
      <xdr:col>0</xdr:col>
      <xdr:colOff>611505</xdr:colOff>
      <xdr:row>590</xdr:row>
      <xdr:rowOff>76200</xdr:rowOff>
    </xdr:to>
    <xdr:pic>
      <xdr:nvPicPr>
        <xdr:cNvPr id="100" name="Picture 99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588</xdr:row>
      <xdr:rowOff>47625</xdr:rowOff>
    </xdr:from>
    <xdr:to>
      <xdr:col>0</xdr:col>
      <xdr:colOff>611505</xdr:colOff>
      <xdr:row>590</xdr:row>
      <xdr:rowOff>76200</xdr:rowOff>
    </xdr:to>
    <xdr:pic>
      <xdr:nvPicPr>
        <xdr:cNvPr id="101" name="Picture 100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588</xdr:row>
      <xdr:rowOff>47625</xdr:rowOff>
    </xdr:from>
    <xdr:to>
      <xdr:col>0</xdr:col>
      <xdr:colOff>611505</xdr:colOff>
      <xdr:row>590</xdr:row>
      <xdr:rowOff>76200</xdr:rowOff>
    </xdr:to>
    <xdr:pic>
      <xdr:nvPicPr>
        <xdr:cNvPr id="102" name="Picture 10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588</xdr:row>
      <xdr:rowOff>1</xdr:rowOff>
    </xdr:from>
    <xdr:to>
      <xdr:col>0</xdr:col>
      <xdr:colOff>1019175</xdr:colOff>
      <xdr:row>591</xdr:row>
      <xdr:rowOff>190500</xdr:rowOff>
    </xdr:to>
    <xdr:pic>
      <xdr:nvPicPr>
        <xdr:cNvPr id="103" name="Picture 10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019175" cy="8762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637</xdr:row>
      <xdr:rowOff>47625</xdr:rowOff>
    </xdr:from>
    <xdr:to>
      <xdr:col>0</xdr:col>
      <xdr:colOff>611505</xdr:colOff>
      <xdr:row>639</xdr:row>
      <xdr:rowOff>104775</xdr:rowOff>
    </xdr:to>
    <xdr:pic>
      <xdr:nvPicPr>
        <xdr:cNvPr id="104" name="Picture 10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637</xdr:row>
      <xdr:rowOff>47625</xdr:rowOff>
    </xdr:from>
    <xdr:to>
      <xdr:col>0</xdr:col>
      <xdr:colOff>611505</xdr:colOff>
      <xdr:row>639</xdr:row>
      <xdr:rowOff>104775</xdr:rowOff>
    </xdr:to>
    <xdr:pic>
      <xdr:nvPicPr>
        <xdr:cNvPr id="105" name="Picture 10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637</xdr:row>
      <xdr:rowOff>47625</xdr:rowOff>
    </xdr:from>
    <xdr:to>
      <xdr:col>0</xdr:col>
      <xdr:colOff>611505</xdr:colOff>
      <xdr:row>639</xdr:row>
      <xdr:rowOff>104775</xdr:rowOff>
    </xdr:to>
    <xdr:pic>
      <xdr:nvPicPr>
        <xdr:cNvPr id="106" name="Picture 10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637</xdr:row>
      <xdr:rowOff>47625</xdr:rowOff>
    </xdr:from>
    <xdr:to>
      <xdr:col>0</xdr:col>
      <xdr:colOff>611505</xdr:colOff>
      <xdr:row>639</xdr:row>
      <xdr:rowOff>76200</xdr:rowOff>
    </xdr:to>
    <xdr:pic>
      <xdr:nvPicPr>
        <xdr:cNvPr id="107" name="Picture 10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637</xdr:row>
      <xdr:rowOff>47625</xdr:rowOff>
    </xdr:from>
    <xdr:to>
      <xdr:col>0</xdr:col>
      <xdr:colOff>611505</xdr:colOff>
      <xdr:row>639</xdr:row>
      <xdr:rowOff>76200</xdr:rowOff>
    </xdr:to>
    <xdr:pic>
      <xdr:nvPicPr>
        <xdr:cNvPr id="108" name="Picture 107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637</xdr:row>
      <xdr:rowOff>47625</xdr:rowOff>
    </xdr:from>
    <xdr:to>
      <xdr:col>0</xdr:col>
      <xdr:colOff>611505</xdr:colOff>
      <xdr:row>639</xdr:row>
      <xdr:rowOff>76200</xdr:rowOff>
    </xdr:to>
    <xdr:pic>
      <xdr:nvPicPr>
        <xdr:cNvPr id="109" name="Picture 108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637</xdr:row>
      <xdr:rowOff>1</xdr:rowOff>
    </xdr:from>
    <xdr:to>
      <xdr:col>0</xdr:col>
      <xdr:colOff>1019175</xdr:colOff>
      <xdr:row>640</xdr:row>
      <xdr:rowOff>190500</xdr:rowOff>
    </xdr:to>
    <xdr:pic>
      <xdr:nvPicPr>
        <xdr:cNvPr id="110" name="Picture 10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019175" cy="8762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686</xdr:row>
      <xdr:rowOff>47625</xdr:rowOff>
    </xdr:from>
    <xdr:to>
      <xdr:col>0</xdr:col>
      <xdr:colOff>611505</xdr:colOff>
      <xdr:row>688</xdr:row>
      <xdr:rowOff>104775</xdr:rowOff>
    </xdr:to>
    <xdr:pic>
      <xdr:nvPicPr>
        <xdr:cNvPr id="111" name="Picture 110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686</xdr:row>
      <xdr:rowOff>47625</xdr:rowOff>
    </xdr:from>
    <xdr:to>
      <xdr:col>0</xdr:col>
      <xdr:colOff>611505</xdr:colOff>
      <xdr:row>688</xdr:row>
      <xdr:rowOff>104775</xdr:rowOff>
    </xdr:to>
    <xdr:pic>
      <xdr:nvPicPr>
        <xdr:cNvPr id="112" name="Picture 11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686</xdr:row>
      <xdr:rowOff>47625</xdr:rowOff>
    </xdr:from>
    <xdr:to>
      <xdr:col>0</xdr:col>
      <xdr:colOff>611505</xdr:colOff>
      <xdr:row>688</xdr:row>
      <xdr:rowOff>104775</xdr:rowOff>
    </xdr:to>
    <xdr:pic>
      <xdr:nvPicPr>
        <xdr:cNvPr id="113" name="Picture 11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686</xdr:row>
      <xdr:rowOff>47625</xdr:rowOff>
    </xdr:from>
    <xdr:to>
      <xdr:col>0</xdr:col>
      <xdr:colOff>611505</xdr:colOff>
      <xdr:row>688</xdr:row>
      <xdr:rowOff>76200</xdr:rowOff>
    </xdr:to>
    <xdr:pic>
      <xdr:nvPicPr>
        <xdr:cNvPr id="114" name="Picture 11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686</xdr:row>
      <xdr:rowOff>47625</xdr:rowOff>
    </xdr:from>
    <xdr:to>
      <xdr:col>0</xdr:col>
      <xdr:colOff>611505</xdr:colOff>
      <xdr:row>688</xdr:row>
      <xdr:rowOff>76200</xdr:rowOff>
    </xdr:to>
    <xdr:pic>
      <xdr:nvPicPr>
        <xdr:cNvPr id="115" name="Picture 11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686</xdr:row>
      <xdr:rowOff>47625</xdr:rowOff>
    </xdr:from>
    <xdr:to>
      <xdr:col>0</xdr:col>
      <xdr:colOff>611505</xdr:colOff>
      <xdr:row>688</xdr:row>
      <xdr:rowOff>76200</xdr:rowOff>
    </xdr:to>
    <xdr:pic>
      <xdr:nvPicPr>
        <xdr:cNvPr id="116" name="Picture 11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686</xdr:row>
      <xdr:rowOff>1</xdr:rowOff>
    </xdr:from>
    <xdr:to>
      <xdr:col>0</xdr:col>
      <xdr:colOff>1019175</xdr:colOff>
      <xdr:row>689</xdr:row>
      <xdr:rowOff>190500</xdr:rowOff>
    </xdr:to>
    <xdr:pic>
      <xdr:nvPicPr>
        <xdr:cNvPr id="117" name="Picture 11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019175" cy="8762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735</xdr:row>
      <xdr:rowOff>47625</xdr:rowOff>
    </xdr:from>
    <xdr:to>
      <xdr:col>0</xdr:col>
      <xdr:colOff>611505</xdr:colOff>
      <xdr:row>737</xdr:row>
      <xdr:rowOff>104775</xdr:rowOff>
    </xdr:to>
    <xdr:pic>
      <xdr:nvPicPr>
        <xdr:cNvPr id="118" name="Picture 117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735</xdr:row>
      <xdr:rowOff>47625</xdr:rowOff>
    </xdr:from>
    <xdr:to>
      <xdr:col>0</xdr:col>
      <xdr:colOff>611505</xdr:colOff>
      <xdr:row>737</xdr:row>
      <xdr:rowOff>104775</xdr:rowOff>
    </xdr:to>
    <xdr:pic>
      <xdr:nvPicPr>
        <xdr:cNvPr id="119" name="Picture 118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735</xdr:row>
      <xdr:rowOff>47625</xdr:rowOff>
    </xdr:from>
    <xdr:to>
      <xdr:col>0</xdr:col>
      <xdr:colOff>611505</xdr:colOff>
      <xdr:row>737</xdr:row>
      <xdr:rowOff>104775</xdr:rowOff>
    </xdr:to>
    <xdr:pic>
      <xdr:nvPicPr>
        <xdr:cNvPr id="120" name="Picture 119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735</xdr:row>
      <xdr:rowOff>47625</xdr:rowOff>
    </xdr:from>
    <xdr:to>
      <xdr:col>0</xdr:col>
      <xdr:colOff>611505</xdr:colOff>
      <xdr:row>737</xdr:row>
      <xdr:rowOff>76200</xdr:rowOff>
    </xdr:to>
    <xdr:pic>
      <xdr:nvPicPr>
        <xdr:cNvPr id="121" name="Picture 120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735</xdr:row>
      <xdr:rowOff>47625</xdr:rowOff>
    </xdr:from>
    <xdr:to>
      <xdr:col>0</xdr:col>
      <xdr:colOff>611505</xdr:colOff>
      <xdr:row>737</xdr:row>
      <xdr:rowOff>76200</xdr:rowOff>
    </xdr:to>
    <xdr:pic>
      <xdr:nvPicPr>
        <xdr:cNvPr id="122" name="Picture 12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735</xdr:row>
      <xdr:rowOff>47625</xdr:rowOff>
    </xdr:from>
    <xdr:to>
      <xdr:col>0</xdr:col>
      <xdr:colOff>611505</xdr:colOff>
      <xdr:row>737</xdr:row>
      <xdr:rowOff>76200</xdr:rowOff>
    </xdr:to>
    <xdr:pic>
      <xdr:nvPicPr>
        <xdr:cNvPr id="123" name="Picture 12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735</xdr:row>
      <xdr:rowOff>1</xdr:rowOff>
    </xdr:from>
    <xdr:to>
      <xdr:col>0</xdr:col>
      <xdr:colOff>1019175</xdr:colOff>
      <xdr:row>738</xdr:row>
      <xdr:rowOff>190500</xdr:rowOff>
    </xdr:to>
    <xdr:pic>
      <xdr:nvPicPr>
        <xdr:cNvPr id="124" name="Picture 12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019175" cy="8762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784</xdr:row>
      <xdr:rowOff>47625</xdr:rowOff>
    </xdr:from>
    <xdr:to>
      <xdr:col>0</xdr:col>
      <xdr:colOff>611505</xdr:colOff>
      <xdr:row>786</xdr:row>
      <xdr:rowOff>104775</xdr:rowOff>
    </xdr:to>
    <xdr:pic>
      <xdr:nvPicPr>
        <xdr:cNvPr id="125" name="Picture 12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784</xdr:row>
      <xdr:rowOff>47625</xdr:rowOff>
    </xdr:from>
    <xdr:to>
      <xdr:col>0</xdr:col>
      <xdr:colOff>611505</xdr:colOff>
      <xdr:row>786</xdr:row>
      <xdr:rowOff>104775</xdr:rowOff>
    </xdr:to>
    <xdr:pic>
      <xdr:nvPicPr>
        <xdr:cNvPr id="126" name="Picture 12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784</xdr:row>
      <xdr:rowOff>47625</xdr:rowOff>
    </xdr:from>
    <xdr:to>
      <xdr:col>0</xdr:col>
      <xdr:colOff>611505</xdr:colOff>
      <xdr:row>786</xdr:row>
      <xdr:rowOff>104775</xdr:rowOff>
    </xdr:to>
    <xdr:pic>
      <xdr:nvPicPr>
        <xdr:cNvPr id="127" name="Picture 12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784</xdr:row>
      <xdr:rowOff>47625</xdr:rowOff>
    </xdr:from>
    <xdr:to>
      <xdr:col>0</xdr:col>
      <xdr:colOff>611505</xdr:colOff>
      <xdr:row>786</xdr:row>
      <xdr:rowOff>76200</xdr:rowOff>
    </xdr:to>
    <xdr:pic>
      <xdr:nvPicPr>
        <xdr:cNvPr id="128" name="Picture 127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784</xdr:row>
      <xdr:rowOff>47625</xdr:rowOff>
    </xdr:from>
    <xdr:to>
      <xdr:col>0</xdr:col>
      <xdr:colOff>611505</xdr:colOff>
      <xdr:row>786</xdr:row>
      <xdr:rowOff>76200</xdr:rowOff>
    </xdr:to>
    <xdr:pic>
      <xdr:nvPicPr>
        <xdr:cNvPr id="129" name="Picture 128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784</xdr:row>
      <xdr:rowOff>47625</xdr:rowOff>
    </xdr:from>
    <xdr:to>
      <xdr:col>0</xdr:col>
      <xdr:colOff>611505</xdr:colOff>
      <xdr:row>786</xdr:row>
      <xdr:rowOff>76200</xdr:rowOff>
    </xdr:to>
    <xdr:pic>
      <xdr:nvPicPr>
        <xdr:cNvPr id="130" name="Picture 129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784</xdr:row>
      <xdr:rowOff>1</xdr:rowOff>
    </xdr:from>
    <xdr:to>
      <xdr:col>0</xdr:col>
      <xdr:colOff>1019175</xdr:colOff>
      <xdr:row>787</xdr:row>
      <xdr:rowOff>190500</xdr:rowOff>
    </xdr:to>
    <xdr:pic>
      <xdr:nvPicPr>
        <xdr:cNvPr id="131" name="Picture 130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019175" cy="8762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833</xdr:row>
      <xdr:rowOff>47625</xdr:rowOff>
    </xdr:from>
    <xdr:to>
      <xdr:col>0</xdr:col>
      <xdr:colOff>611505</xdr:colOff>
      <xdr:row>835</xdr:row>
      <xdr:rowOff>104775</xdr:rowOff>
    </xdr:to>
    <xdr:pic>
      <xdr:nvPicPr>
        <xdr:cNvPr id="132" name="Picture 13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833</xdr:row>
      <xdr:rowOff>47625</xdr:rowOff>
    </xdr:from>
    <xdr:to>
      <xdr:col>0</xdr:col>
      <xdr:colOff>611505</xdr:colOff>
      <xdr:row>835</xdr:row>
      <xdr:rowOff>104775</xdr:rowOff>
    </xdr:to>
    <xdr:pic>
      <xdr:nvPicPr>
        <xdr:cNvPr id="133" name="Picture 13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833</xdr:row>
      <xdr:rowOff>47625</xdr:rowOff>
    </xdr:from>
    <xdr:to>
      <xdr:col>0</xdr:col>
      <xdr:colOff>611505</xdr:colOff>
      <xdr:row>835</xdr:row>
      <xdr:rowOff>104775</xdr:rowOff>
    </xdr:to>
    <xdr:pic>
      <xdr:nvPicPr>
        <xdr:cNvPr id="134" name="Picture 13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833</xdr:row>
      <xdr:rowOff>47625</xdr:rowOff>
    </xdr:from>
    <xdr:to>
      <xdr:col>0</xdr:col>
      <xdr:colOff>611505</xdr:colOff>
      <xdr:row>835</xdr:row>
      <xdr:rowOff>76200</xdr:rowOff>
    </xdr:to>
    <xdr:pic>
      <xdr:nvPicPr>
        <xdr:cNvPr id="135" name="Picture 13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833</xdr:row>
      <xdr:rowOff>47625</xdr:rowOff>
    </xdr:from>
    <xdr:to>
      <xdr:col>0</xdr:col>
      <xdr:colOff>611505</xdr:colOff>
      <xdr:row>835</xdr:row>
      <xdr:rowOff>76200</xdr:rowOff>
    </xdr:to>
    <xdr:pic>
      <xdr:nvPicPr>
        <xdr:cNvPr id="136" name="Picture 13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833</xdr:row>
      <xdr:rowOff>47625</xdr:rowOff>
    </xdr:from>
    <xdr:to>
      <xdr:col>0</xdr:col>
      <xdr:colOff>611505</xdr:colOff>
      <xdr:row>835</xdr:row>
      <xdr:rowOff>76200</xdr:rowOff>
    </xdr:to>
    <xdr:pic>
      <xdr:nvPicPr>
        <xdr:cNvPr id="137" name="Picture 13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833</xdr:row>
      <xdr:rowOff>1</xdr:rowOff>
    </xdr:from>
    <xdr:to>
      <xdr:col>0</xdr:col>
      <xdr:colOff>1019175</xdr:colOff>
      <xdr:row>836</xdr:row>
      <xdr:rowOff>190500</xdr:rowOff>
    </xdr:to>
    <xdr:pic>
      <xdr:nvPicPr>
        <xdr:cNvPr id="138" name="Picture 137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019175" cy="8762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882</xdr:row>
      <xdr:rowOff>47625</xdr:rowOff>
    </xdr:from>
    <xdr:to>
      <xdr:col>0</xdr:col>
      <xdr:colOff>611505</xdr:colOff>
      <xdr:row>884</xdr:row>
      <xdr:rowOff>104775</xdr:rowOff>
    </xdr:to>
    <xdr:pic>
      <xdr:nvPicPr>
        <xdr:cNvPr id="139" name="Picture 138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882</xdr:row>
      <xdr:rowOff>47625</xdr:rowOff>
    </xdr:from>
    <xdr:to>
      <xdr:col>0</xdr:col>
      <xdr:colOff>611505</xdr:colOff>
      <xdr:row>884</xdr:row>
      <xdr:rowOff>104775</xdr:rowOff>
    </xdr:to>
    <xdr:pic>
      <xdr:nvPicPr>
        <xdr:cNvPr id="140" name="Picture 139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882</xdr:row>
      <xdr:rowOff>47625</xdr:rowOff>
    </xdr:from>
    <xdr:to>
      <xdr:col>0</xdr:col>
      <xdr:colOff>611505</xdr:colOff>
      <xdr:row>884</xdr:row>
      <xdr:rowOff>104775</xdr:rowOff>
    </xdr:to>
    <xdr:pic>
      <xdr:nvPicPr>
        <xdr:cNvPr id="141" name="Picture 140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882</xdr:row>
      <xdr:rowOff>47625</xdr:rowOff>
    </xdr:from>
    <xdr:to>
      <xdr:col>0</xdr:col>
      <xdr:colOff>611505</xdr:colOff>
      <xdr:row>884</xdr:row>
      <xdr:rowOff>76200</xdr:rowOff>
    </xdr:to>
    <xdr:pic>
      <xdr:nvPicPr>
        <xdr:cNvPr id="142" name="Picture 14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882</xdr:row>
      <xdr:rowOff>47625</xdr:rowOff>
    </xdr:from>
    <xdr:to>
      <xdr:col>0</xdr:col>
      <xdr:colOff>611505</xdr:colOff>
      <xdr:row>884</xdr:row>
      <xdr:rowOff>76200</xdr:rowOff>
    </xdr:to>
    <xdr:pic>
      <xdr:nvPicPr>
        <xdr:cNvPr id="143" name="Picture 14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882</xdr:row>
      <xdr:rowOff>47625</xdr:rowOff>
    </xdr:from>
    <xdr:to>
      <xdr:col>0</xdr:col>
      <xdr:colOff>611505</xdr:colOff>
      <xdr:row>884</xdr:row>
      <xdr:rowOff>76200</xdr:rowOff>
    </xdr:to>
    <xdr:pic>
      <xdr:nvPicPr>
        <xdr:cNvPr id="144" name="Picture 14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882</xdr:row>
      <xdr:rowOff>1</xdr:rowOff>
    </xdr:from>
    <xdr:to>
      <xdr:col>0</xdr:col>
      <xdr:colOff>1019175</xdr:colOff>
      <xdr:row>885</xdr:row>
      <xdr:rowOff>190500</xdr:rowOff>
    </xdr:to>
    <xdr:pic>
      <xdr:nvPicPr>
        <xdr:cNvPr id="145" name="Picture 144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019175" cy="8762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931</xdr:row>
      <xdr:rowOff>47625</xdr:rowOff>
    </xdr:from>
    <xdr:to>
      <xdr:col>0</xdr:col>
      <xdr:colOff>611505</xdr:colOff>
      <xdr:row>933</xdr:row>
      <xdr:rowOff>104775</xdr:rowOff>
    </xdr:to>
    <xdr:pic>
      <xdr:nvPicPr>
        <xdr:cNvPr id="146" name="Picture 14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931</xdr:row>
      <xdr:rowOff>47625</xdr:rowOff>
    </xdr:from>
    <xdr:to>
      <xdr:col>0</xdr:col>
      <xdr:colOff>611505</xdr:colOff>
      <xdr:row>933</xdr:row>
      <xdr:rowOff>104775</xdr:rowOff>
    </xdr:to>
    <xdr:pic>
      <xdr:nvPicPr>
        <xdr:cNvPr id="147" name="Picture 14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931</xdr:row>
      <xdr:rowOff>47625</xdr:rowOff>
    </xdr:from>
    <xdr:to>
      <xdr:col>0</xdr:col>
      <xdr:colOff>611505</xdr:colOff>
      <xdr:row>933</xdr:row>
      <xdr:rowOff>104775</xdr:rowOff>
    </xdr:to>
    <xdr:pic>
      <xdr:nvPicPr>
        <xdr:cNvPr id="148" name="Picture 147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931</xdr:row>
      <xdr:rowOff>47625</xdr:rowOff>
    </xdr:from>
    <xdr:to>
      <xdr:col>0</xdr:col>
      <xdr:colOff>611505</xdr:colOff>
      <xdr:row>933</xdr:row>
      <xdr:rowOff>76200</xdr:rowOff>
    </xdr:to>
    <xdr:pic>
      <xdr:nvPicPr>
        <xdr:cNvPr id="149" name="Picture 148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931</xdr:row>
      <xdr:rowOff>47625</xdr:rowOff>
    </xdr:from>
    <xdr:to>
      <xdr:col>0</xdr:col>
      <xdr:colOff>611505</xdr:colOff>
      <xdr:row>933</xdr:row>
      <xdr:rowOff>76200</xdr:rowOff>
    </xdr:to>
    <xdr:pic>
      <xdr:nvPicPr>
        <xdr:cNvPr id="150" name="Picture 149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931</xdr:row>
      <xdr:rowOff>47625</xdr:rowOff>
    </xdr:from>
    <xdr:to>
      <xdr:col>0</xdr:col>
      <xdr:colOff>611505</xdr:colOff>
      <xdr:row>933</xdr:row>
      <xdr:rowOff>76200</xdr:rowOff>
    </xdr:to>
    <xdr:pic>
      <xdr:nvPicPr>
        <xdr:cNvPr id="151" name="Picture 150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931</xdr:row>
      <xdr:rowOff>1</xdr:rowOff>
    </xdr:from>
    <xdr:to>
      <xdr:col>0</xdr:col>
      <xdr:colOff>1019175</xdr:colOff>
      <xdr:row>934</xdr:row>
      <xdr:rowOff>190500</xdr:rowOff>
    </xdr:to>
    <xdr:pic>
      <xdr:nvPicPr>
        <xdr:cNvPr id="152" name="Picture 15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019175" cy="8762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980</xdr:row>
      <xdr:rowOff>47625</xdr:rowOff>
    </xdr:from>
    <xdr:to>
      <xdr:col>0</xdr:col>
      <xdr:colOff>611505</xdr:colOff>
      <xdr:row>982</xdr:row>
      <xdr:rowOff>104775</xdr:rowOff>
    </xdr:to>
    <xdr:pic>
      <xdr:nvPicPr>
        <xdr:cNvPr id="153" name="Picture 15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980</xdr:row>
      <xdr:rowOff>47625</xdr:rowOff>
    </xdr:from>
    <xdr:to>
      <xdr:col>0</xdr:col>
      <xdr:colOff>611505</xdr:colOff>
      <xdr:row>982</xdr:row>
      <xdr:rowOff>104775</xdr:rowOff>
    </xdr:to>
    <xdr:pic>
      <xdr:nvPicPr>
        <xdr:cNvPr id="154" name="Picture 15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980</xdr:row>
      <xdr:rowOff>47625</xdr:rowOff>
    </xdr:from>
    <xdr:to>
      <xdr:col>0</xdr:col>
      <xdr:colOff>611505</xdr:colOff>
      <xdr:row>982</xdr:row>
      <xdr:rowOff>104775</xdr:rowOff>
    </xdr:to>
    <xdr:pic>
      <xdr:nvPicPr>
        <xdr:cNvPr id="155" name="Picture 15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980</xdr:row>
      <xdr:rowOff>47625</xdr:rowOff>
    </xdr:from>
    <xdr:to>
      <xdr:col>0</xdr:col>
      <xdr:colOff>611505</xdr:colOff>
      <xdr:row>982</xdr:row>
      <xdr:rowOff>76200</xdr:rowOff>
    </xdr:to>
    <xdr:pic>
      <xdr:nvPicPr>
        <xdr:cNvPr id="156" name="Picture 15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980</xdr:row>
      <xdr:rowOff>47625</xdr:rowOff>
    </xdr:from>
    <xdr:to>
      <xdr:col>0</xdr:col>
      <xdr:colOff>611505</xdr:colOff>
      <xdr:row>982</xdr:row>
      <xdr:rowOff>76200</xdr:rowOff>
    </xdr:to>
    <xdr:pic>
      <xdr:nvPicPr>
        <xdr:cNvPr id="157" name="Picture 15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980</xdr:row>
      <xdr:rowOff>47625</xdr:rowOff>
    </xdr:from>
    <xdr:to>
      <xdr:col>0</xdr:col>
      <xdr:colOff>611505</xdr:colOff>
      <xdr:row>982</xdr:row>
      <xdr:rowOff>76200</xdr:rowOff>
    </xdr:to>
    <xdr:pic>
      <xdr:nvPicPr>
        <xdr:cNvPr id="158" name="Picture 157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980</xdr:row>
      <xdr:rowOff>1</xdr:rowOff>
    </xdr:from>
    <xdr:to>
      <xdr:col>0</xdr:col>
      <xdr:colOff>1019175</xdr:colOff>
      <xdr:row>983</xdr:row>
      <xdr:rowOff>190500</xdr:rowOff>
    </xdr:to>
    <xdr:pic>
      <xdr:nvPicPr>
        <xdr:cNvPr id="159" name="Picture 158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019175" cy="8762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1029</xdr:row>
      <xdr:rowOff>47625</xdr:rowOff>
    </xdr:from>
    <xdr:to>
      <xdr:col>0</xdr:col>
      <xdr:colOff>611505</xdr:colOff>
      <xdr:row>1031</xdr:row>
      <xdr:rowOff>104775</xdr:rowOff>
    </xdr:to>
    <xdr:pic>
      <xdr:nvPicPr>
        <xdr:cNvPr id="160" name="Picture 159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1029</xdr:row>
      <xdr:rowOff>47625</xdr:rowOff>
    </xdr:from>
    <xdr:to>
      <xdr:col>0</xdr:col>
      <xdr:colOff>611505</xdr:colOff>
      <xdr:row>1031</xdr:row>
      <xdr:rowOff>104775</xdr:rowOff>
    </xdr:to>
    <xdr:pic>
      <xdr:nvPicPr>
        <xdr:cNvPr id="161" name="Picture 160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1029</xdr:row>
      <xdr:rowOff>47625</xdr:rowOff>
    </xdr:from>
    <xdr:to>
      <xdr:col>0</xdr:col>
      <xdr:colOff>611505</xdr:colOff>
      <xdr:row>1031</xdr:row>
      <xdr:rowOff>104775</xdr:rowOff>
    </xdr:to>
    <xdr:pic>
      <xdr:nvPicPr>
        <xdr:cNvPr id="162" name="Picture 16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1029</xdr:row>
      <xdr:rowOff>47625</xdr:rowOff>
    </xdr:from>
    <xdr:to>
      <xdr:col>0</xdr:col>
      <xdr:colOff>611505</xdr:colOff>
      <xdr:row>1031</xdr:row>
      <xdr:rowOff>76200</xdr:rowOff>
    </xdr:to>
    <xdr:pic>
      <xdr:nvPicPr>
        <xdr:cNvPr id="163" name="Picture 16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1029</xdr:row>
      <xdr:rowOff>47625</xdr:rowOff>
    </xdr:from>
    <xdr:to>
      <xdr:col>0</xdr:col>
      <xdr:colOff>611505</xdr:colOff>
      <xdr:row>1031</xdr:row>
      <xdr:rowOff>76200</xdr:rowOff>
    </xdr:to>
    <xdr:pic>
      <xdr:nvPicPr>
        <xdr:cNvPr id="164" name="Picture 16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1029</xdr:row>
      <xdr:rowOff>47625</xdr:rowOff>
    </xdr:from>
    <xdr:to>
      <xdr:col>0</xdr:col>
      <xdr:colOff>611505</xdr:colOff>
      <xdr:row>1031</xdr:row>
      <xdr:rowOff>76200</xdr:rowOff>
    </xdr:to>
    <xdr:pic>
      <xdr:nvPicPr>
        <xdr:cNvPr id="165" name="Picture 16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1029</xdr:row>
      <xdr:rowOff>1</xdr:rowOff>
    </xdr:from>
    <xdr:to>
      <xdr:col>0</xdr:col>
      <xdr:colOff>1019175</xdr:colOff>
      <xdr:row>1032</xdr:row>
      <xdr:rowOff>190500</xdr:rowOff>
    </xdr:to>
    <xdr:pic>
      <xdr:nvPicPr>
        <xdr:cNvPr id="166" name="Picture 165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019175" cy="8762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1078</xdr:row>
      <xdr:rowOff>47625</xdr:rowOff>
    </xdr:from>
    <xdr:to>
      <xdr:col>0</xdr:col>
      <xdr:colOff>611505</xdr:colOff>
      <xdr:row>1080</xdr:row>
      <xdr:rowOff>104775</xdr:rowOff>
    </xdr:to>
    <xdr:pic>
      <xdr:nvPicPr>
        <xdr:cNvPr id="167" name="Picture 16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1078</xdr:row>
      <xdr:rowOff>47625</xdr:rowOff>
    </xdr:from>
    <xdr:to>
      <xdr:col>0</xdr:col>
      <xdr:colOff>611505</xdr:colOff>
      <xdr:row>1080</xdr:row>
      <xdr:rowOff>104775</xdr:rowOff>
    </xdr:to>
    <xdr:pic>
      <xdr:nvPicPr>
        <xdr:cNvPr id="168" name="Picture 167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1078</xdr:row>
      <xdr:rowOff>47625</xdr:rowOff>
    </xdr:from>
    <xdr:to>
      <xdr:col>0</xdr:col>
      <xdr:colOff>611505</xdr:colOff>
      <xdr:row>1080</xdr:row>
      <xdr:rowOff>104775</xdr:rowOff>
    </xdr:to>
    <xdr:pic>
      <xdr:nvPicPr>
        <xdr:cNvPr id="169" name="Picture 168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1078</xdr:row>
      <xdr:rowOff>47625</xdr:rowOff>
    </xdr:from>
    <xdr:to>
      <xdr:col>0</xdr:col>
      <xdr:colOff>611505</xdr:colOff>
      <xdr:row>1080</xdr:row>
      <xdr:rowOff>76200</xdr:rowOff>
    </xdr:to>
    <xdr:pic>
      <xdr:nvPicPr>
        <xdr:cNvPr id="170" name="Picture 169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1078</xdr:row>
      <xdr:rowOff>47625</xdr:rowOff>
    </xdr:from>
    <xdr:to>
      <xdr:col>0</xdr:col>
      <xdr:colOff>611505</xdr:colOff>
      <xdr:row>1080</xdr:row>
      <xdr:rowOff>76200</xdr:rowOff>
    </xdr:to>
    <xdr:pic>
      <xdr:nvPicPr>
        <xdr:cNvPr id="171" name="Picture 170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1078</xdr:row>
      <xdr:rowOff>47625</xdr:rowOff>
    </xdr:from>
    <xdr:to>
      <xdr:col>0</xdr:col>
      <xdr:colOff>611505</xdr:colOff>
      <xdr:row>1080</xdr:row>
      <xdr:rowOff>76200</xdr:rowOff>
    </xdr:to>
    <xdr:pic>
      <xdr:nvPicPr>
        <xdr:cNvPr id="172" name="Picture 17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1078</xdr:row>
      <xdr:rowOff>1</xdr:rowOff>
    </xdr:from>
    <xdr:to>
      <xdr:col>0</xdr:col>
      <xdr:colOff>1019175</xdr:colOff>
      <xdr:row>1081</xdr:row>
      <xdr:rowOff>190500</xdr:rowOff>
    </xdr:to>
    <xdr:pic>
      <xdr:nvPicPr>
        <xdr:cNvPr id="173" name="Picture 17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019175" cy="8762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1127</xdr:row>
      <xdr:rowOff>47625</xdr:rowOff>
    </xdr:from>
    <xdr:to>
      <xdr:col>0</xdr:col>
      <xdr:colOff>611505</xdr:colOff>
      <xdr:row>1129</xdr:row>
      <xdr:rowOff>104775</xdr:rowOff>
    </xdr:to>
    <xdr:pic>
      <xdr:nvPicPr>
        <xdr:cNvPr id="174" name="Picture 17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1127</xdr:row>
      <xdr:rowOff>47625</xdr:rowOff>
    </xdr:from>
    <xdr:to>
      <xdr:col>0</xdr:col>
      <xdr:colOff>611505</xdr:colOff>
      <xdr:row>1129</xdr:row>
      <xdr:rowOff>104775</xdr:rowOff>
    </xdr:to>
    <xdr:pic>
      <xdr:nvPicPr>
        <xdr:cNvPr id="175" name="Picture 17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1127</xdr:row>
      <xdr:rowOff>47625</xdr:rowOff>
    </xdr:from>
    <xdr:to>
      <xdr:col>0</xdr:col>
      <xdr:colOff>611505</xdr:colOff>
      <xdr:row>1129</xdr:row>
      <xdr:rowOff>104775</xdr:rowOff>
    </xdr:to>
    <xdr:pic>
      <xdr:nvPicPr>
        <xdr:cNvPr id="176" name="Picture 17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1127</xdr:row>
      <xdr:rowOff>47625</xdr:rowOff>
    </xdr:from>
    <xdr:to>
      <xdr:col>0</xdr:col>
      <xdr:colOff>611505</xdr:colOff>
      <xdr:row>1129</xdr:row>
      <xdr:rowOff>76200</xdr:rowOff>
    </xdr:to>
    <xdr:pic>
      <xdr:nvPicPr>
        <xdr:cNvPr id="177" name="Picture 17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1127</xdr:row>
      <xdr:rowOff>47625</xdr:rowOff>
    </xdr:from>
    <xdr:to>
      <xdr:col>0</xdr:col>
      <xdr:colOff>611505</xdr:colOff>
      <xdr:row>1129</xdr:row>
      <xdr:rowOff>76200</xdr:rowOff>
    </xdr:to>
    <xdr:pic>
      <xdr:nvPicPr>
        <xdr:cNvPr id="178" name="Picture 177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1127</xdr:row>
      <xdr:rowOff>47625</xdr:rowOff>
    </xdr:from>
    <xdr:to>
      <xdr:col>0</xdr:col>
      <xdr:colOff>611505</xdr:colOff>
      <xdr:row>1129</xdr:row>
      <xdr:rowOff>76200</xdr:rowOff>
    </xdr:to>
    <xdr:pic>
      <xdr:nvPicPr>
        <xdr:cNvPr id="179" name="Picture 178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1127</xdr:row>
      <xdr:rowOff>1</xdr:rowOff>
    </xdr:from>
    <xdr:to>
      <xdr:col>0</xdr:col>
      <xdr:colOff>1019175</xdr:colOff>
      <xdr:row>1130</xdr:row>
      <xdr:rowOff>190500</xdr:rowOff>
    </xdr:to>
    <xdr:pic>
      <xdr:nvPicPr>
        <xdr:cNvPr id="180" name="Picture 17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019175" cy="8762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1225</xdr:row>
      <xdr:rowOff>47625</xdr:rowOff>
    </xdr:from>
    <xdr:to>
      <xdr:col>0</xdr:col>
      <xdr:colOff>611505</xdr:colOff>
      <xdr:row>1227</xdr:row>
      <xdr:rowOff>104775</xdr:rowOff>
    </xdr:to>
    <xdr:pic>
      <xdr:nvPicPr>
        <xdr:cNvPr id="188" name="Picture 187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1225</xdr:row>
      <xdr:rowOff>47625</xdr:rowOff>
    </xdr:from>
    <xdr:to>
      <xdr:col>0</xdr:col>
      <xdr:colOff>611505</xdr:colOff>
      <xdr:row>1227</xdr:row>
      <xdr:rowOff>104775</xdr:rowOff>
    </xdr:to>
    <xdr:pic>
      <xdr:nvPicPr>
        <xdr:cNvPr id="189" name="Picture 188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1225</xdr:row>
      <xdr:rowOff>47625</xdr:rowOff>
    </xdr:from>
    <xdr:to>
      <xdr:col>0</xdr:col>
      <xdr:colOff>611505</xdr:colOff>
      <xdr:row>1227</xdr:row>
      <xdr:rowOff>104775</xdr:rowOff>
    </xdr:to>
    <xdr:pic>
      <xdr:nvPicPr>
        <xdr:cNvPr id="190" name="Picture 189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1225</xdr:row>
      <xdr:rowOff>47625</xdr:rowOff>
    </xdr:from>
    <xdr:to>
      <xdr:col>0</xdr:col>
      <xdr:colOff>611505</xdr:colOff>
      <xdr:row>1227</xdr:row>
      <xdr:rowOff>76200</xdr:rowOff>
    </xdr:to>
    <xdr:pic>
      <xdr:nvPicPr>
        <xdr:cNvPr id="191" name="Picture 190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1225</xdr:row>
      <xdr:rowOff>47625</xdr:rowOff>
    </xdr:from>
    <xdr:to>
      <xdr:col>0</xdr:col>
      <xdr:colOff>611505</xdr:colOff>
      <xdr:row>1227</xdr:row>
      <xdr:rowOff>76200</xdr:rowOff>
    </xdr:to>
    <xdr:pic>
      <xdr:nvPicPr>
        <xdr:cNvPr id="192" name="Picture 19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1225</xdr:row>
      <xdr:rowOff>47625</xdr:rowOff>
    </xdr:from>
    <xdr:to>
      <xdr:col>0</xdr:col>
      <xdr:colOff>611505</xdr:colOff>
      <xdr:row>1227</xdr:row>
      <xdr:rowOff>76200</xdr:rowOff>
    </xdr:to>
    <xdr:pic>
      <xdr:nvPicPr>
        <xdr:cNvPr id="193" name="Picture 19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1225</xdr:row>
      <xdr:rowOff>1</xdr:rowOff>
    </xdr:from>
    <xdr:to>
      <xdr:col>0</xdr:col>
      <xdr:colOff>1019175</xdr:colOff>
      <xdr:row>1228</xdr:row>
      <xdr:rowOff>190500</xdr:rowOff>
    </xdr:to>
    <xdr:pic>
      <xdr:nvPicPr>
        <xdr:cNvPr id="194" name="Picture 19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019175" cy="8762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1274</xdr:row>
      <xdr:rowOff>47625</xdr:rowOff>
    </xdr:from>
    <xdr:to>
      <xdr:col>0</xdr:col>
      <xdr:colOff>611505</xdr:colOff>
      <xdr:row>1276</xdr:row>
      <xdr:rowOff>104775</xdr:rowOff>
    </xdr:to>
    <xdr:pic>
      <xdr:nvPicPr>
        <xdr:cNvPr id="195" name="Picture 19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1274</xdr:row>
      <xdr:rowOff>47625</xdr:rowOff>
    </xdr:from>
    <xdr:to>
      <xdr:col>0</xdr:col>
      <xdr:colOff>611505</xdr:colOff>
      <xdr:row>1276</xdr:row>
      <xdr:rowOff>104775</xdr:rowOff>
    </xdr:to>
    <xdr:pic>
      <xdr:nvPicPr>
        <xdr:cNvPr id="196" name="Picture 19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1274</xdr:row>
      <xdr:rowOff>47625</xdr:rowOff>
    </xdr:from>
    <xdr:to>
      <xdr:col>0</xdr:col>
      <xdr:colOff>611505</xdr:colOff>
      <xdr:row>1276</xdr:row>
      <xdr:rowOff>104775</xdr:rowOff>
    </xdr:to>
    <xdr:pic>
      <xdr:nvPicPr>
        <xdr:cNvPr id="197" name="Picture 19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1274</xdr:row>
      <xdr:rowOff>47625</xdr:rowOff>
    </xdr:from>
    <xdr:to>
      <xdr:col>0</xdr:col>
      <xdr:colOff>611505</xdr:colOff>
      <xdr:row>1276</xdr:row>
      <xdr:rowOff>76200</xdr:rowOff>
    </xdr:to>
    <xdr:pic>
      <xdr:nvPicPr>
        <xdr:cNvPr id="198" name="Picture 197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1274</xdr:row>
      <xdr:rowOff>47625</xdr:rowOff>
    </xdr:from>
    <xdr:to>
      <xdr:col>0</xdr:col>
      <xdr:colOff>611505</xdr:colOff>
      <xdr:row>1276</xdr:row>
      <xdr:rowOff>76200</xdr:rowOff>
    </xdr:to>
    <xdr:pic>
      <xdr:nvPicPr>
        <xdr:cNvPr id="199" name="Picture 198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1274</xdr:row>
      <xdr:rowOff>47625</xdr:rowOff>
    </xdr:from>
    <xdr:to>
      <xdr:col>0</xdr:col>
      <xdr:colOff>611505</xdr:colOff>
      <xdr:row>1276</xdr:row>
      <xdr:rowOff>76200</xdr:rowOff>
    </xdr:to>
    <xdr:pic>
      <xdr:nvPicPr>
        <xdr:cNvPr id="200" name="Picture 199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1274</xdr:row>
      <xdr:rowOff>1</xdr:rowOff>
    </xdr:from>
    <xdr:to>
      <xdr:col>0</xdr:col>
      <xdr:colOff>1019175</xdr:colOff>
      <xdr:row>1277</xdr:row>
      <xdr:rowOff>190500</xdr:rowOff>
    </xdr:to>
    <xdr:pic>
      <xdr:nvPicPr>
        <xdr:cNvPr id="201" name="Picture 200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019175" cy="8762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1323</xdr:row>
      <xdr:rowOff>47625</xdr:rowOff>
    </xdr:from>
    <xdr:to>
      <xdr:col>0</xdr:col>
      <xdr:colOff>611505</xdr:colOff>
      <xdr:row>1325</xdr:row>
      <xdr:rowOff>104775</xdr:rowOff>
    </xdr:to>
    <xdr:pic>
      <xdr:nvPicPr>
        <xdr:cNvPr id="202" name="Picture 20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1323</xdr:row>
      <xdr:rowOff>47625</xdr:rowOff>
    </xdr:from>
    <xdr:to>
      <xdr:col>0</xdr:col>
      <xdr:colOff>611505</xdr:colOff>
      <xdr:row>1325</xdr:row>
      <xdr:rowOff>104775</xdr:rowOff>
    </xdr:to>
    <xdr:pic>
      <xdr:nvPicPr>
        <xdr:cNvPr id="203" name="Picture 20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1323</xdr:row>
      <xdr:rowOff>47625</xdr:rowOff>
    </xdr:from>
    <xdr:to>
      <xdr:col>0</xdr:col>
      <xdr:colOff>611505</xdr:colOff>
      <xdr:row>1325</xdr:row>
      <xdr:rowOff>104775</xdr:rowOff>
    </xdr:to>
    <xdr:pic>
      <xdr:nvPicPr>
        <xdr:cNvPr id="204" name="Picture 20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1323</xdr:row>
      <xdr:rowOff>47625</xdr:rowOff>
    </xdr:from>
    <xdr:to>
      <xdr:col>0</xdr:col>
      <xdr:colOff>611505</xdr:colOff>
      <xdr:row>1325</xdr:row>
      <xdr:rowOff>76200</xdr:rowOff>
    </xdr:to>
    <xdr:pic>
      <xdr:nvPicPr>
        <xdr:cNvPr id="205" name="Picture 20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1323</xdr:row>
      <xdr:rowOff>47625</xdr:rowOff>
    </xdr:from>
    <xdr:to>
      <xdr:col>0</xdr:col>
      <xdr:colOff>611505</xdr:colOff>
      <xdr:row>1325</xdr:row>
      <xdr:rowOff>76200</xdr:rowOff>
    </xdr:to>
    <xdr:pic>
      <xdr:nvPicPr>
        <xdr:cNvPr id="206" name="Picture 20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1323</xdr:row>
      <xdr:rowOff>47625</xdr:rowOff>
    </xdr:from>
    <xdr:to>
      <xdr:col>0</xdr:col>
      <xdr:colOff>611505</xdr:colOff>
      <xdr:row>1325</xdr:row>
      <xdr:rowOff>76200</xdr:rowOff>
    </xdr:to>
    <xdr:pic>
      <xdr:nvPicPr>
        <xdr:cNvPr id="207" name="Picture 20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1323</xdr:row>
      <xdr:rowOff>1</xdr:rowOff>
    </xdr:from>
    <xdr:to>
      <xdr:col>0</xdr:col>
      <xdr:colOff>1019175</xdr:colOff>
      <xdr:row>1326</xdr:row>
      <xdr:rowOff>190500</xdr:rowOff>
    </xdr:to>
    <xdr:pic>
      <xdr:nvPicPr>
        <xdr:cNvPr id="208" name="Picture 207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019175" cy="8762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1372</xdr:row>
      <xdr:rowOff>47625</xdr:rowOff>
    </xdr:from>
    <xdr:to>
      <xdr:col>0</xdr:col>
      <xdr:colOff>611505</xdr:colOff>
      <xdr:row>1374</xdr:row>
      <xdr:rowOff>104775</xdr:rowOff>
    </xdr:to>
    <xdr:pic>
      <xdr:nvPicPr>
        <xdr:cNvPr id="209" name="Picture 208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1372</xdr:row>
      <xdr:rowOff>47625</xdr:rowOff>
    </xdr:from>
    <xdr:to>
      <xdr:col>0</xdr:col>
      <xdr:colOff>611505</xdr:colOff>
      <xdr:row>1374</xdr:row>
      <xdr:rowOff>104775</xdr:rowOff>
    </xdr:to>
    <xdr:pic>
      <xdr:nvPicPr>
        <xdr:cNvPr id="210" name="Picture 209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1372</xdr:row>
      <xdr:rowOff>47625</xdr:rowOff>
    </xdr:from>
    <xdr:to>
      <xdr:col>0</xdr:col>
      <xdr:colOff>611505</xdr:colOff>
      <xdr:row>1374</xdr:row>
      <xdr:rowOff>104775</xdr:rowOff>
    </xdr:to>
    <xdr:pic>
      <xdr:nvPicPr>
        <xdr:cNvPr id="211" name="Picture 210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1372</xdr:row>
      <xdr:rowOff>47625</xdr:rowOff>
    </xdr:from>
    <xdr:to>
      <xdr:col>0</xdr:col>
      <xdr:colOff>611505</xdr:colOff>
      <xdr:row>1374</xdr:row>
      <xdr:rowOff>76200</xdr:rowOff>
    </xdr:to>
    <xdr:pic>
      <xdr:nvPicPr>
        <xdr:cNvPr id="212" name="Picture 21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1372</xdr:row>
      <xdr:rowOff>47625</xdr:rowOff>
    </xdr:from>
    <xdr:to>
      <xdr:col>0</xdr:col>
      <xdr:colOff>611505</xdr:colOff>
      <xdr:row>1374</xdr:row>
      <xdr:rowOff>76200</xdr:rowOff>
    </xdr:to>
    <xdr:pic>
      <xdr:nvPicPr>
        <xdr:cNvPr id="213" name="Picture 21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1372</xdr:row>
      <xdr:rowOff>47625</xdr:rowOff>
    </xdr:from>
    <xdr:to>
      <xdr:col>0</xdr:col>
      <xdr:colOff>611505</xdr:colOff>
      <xdr:row>1374</xdr:row>
      <xdr:rowOff>76200</xdr:rowOff>
    </xdr:to>
    <xdr:pic>
      <xdr:nvPicPr>
        <xdr:cNvPr id="214" name="Picture 21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1372</xdr:row>
      <xdr:rowOff>1</xdr:rowOff>
    </xdr:from>
    <xdr:to>
      <xdr:col>0</xdr:col>
      <xdr:colOff>1019175</xdr:colOff>
      <xdr:row>1375</xdr:row>
      <xdr:rowOff>190500</xdr:rowOff>
    </xdr:to>
    <xdr:pic>
      <xdr:nvPicPr>
        <xdr:cNvPr id="215" name="Picture 214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019175" cy="8762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1421</xdr:row>
      <xdr:rowOff>47625</xdr:rowOff>
    </xdr:from>
    <xdr:to>
      <xdr:col>0</xdr:col>
      <xdr:colOff>611505</xdr:colOff>
      <xdr:row>1423</xdr:row>
      <xdr:rowOff>104775</xdr:rowOff>
    </xdr:to>
    <xdr:pic>
      <xdr:nvPicPr>
        <xdr:cNvPr id="216" name="Picture 21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1421</xdr:row>
      <xdr:rowOff>47625</xdr:rowOff>
    </xdr:from>
    <xdr:to>
      <xdr:col>0</xdr:col>
      <xdr:colOff>611505</xdr:colOff>
      <xdr:row>1423</xdr:row>
      <xdr:rowOff>104775</xdr:rowOff>
    </xdr:to>
    <xdr:pic>
      <xdr:nvPicPr>
        <xdr:cNvPr id="217" name="Picture 21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1421</xdr:row>
      <xdr:rowOff>47625</xdr:rowOff>
    </xdr:from>
    <xdr:to>
      <xdr:col>0</xdr:col>
      <xdr:colOff>611505</xdr:colOff>
      <xdr:row>1423</xdr:row>
      <xdr:rowOff>104775</xdr:rowOff>
    </xdr:to>
    <xdr:pic>
      <xdr:nvPicPr>
        <xdr:cNvPr id="218" name="Picture 217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611505" cy="514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1421</xdr:row>
      <xdr:rowOff>47625</xdr:rowOff>
    </xdr:from>
    <xdr:to>
      <xdr:col>0</xdr:col>
      <xdr:colOff>611505</xdr:colOff>
      <xdr:row>1423</xdr:row>
      <xdr:rowOff>76200</xdr:rowOff>
    </xdr:to>
    <xdr:pic>
      <xdr:nvPicPr>
        <xdr:cNvPr id="219" name="Picture 218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1421</xdr:row>
      <xdr:rowOff>47625</xdr:rowOff>
    </xdr:from>
    <xdr:to>
      <xdr:col>0</xdr:col>
      <xdr:colOff>611505</xdr:colOff>
      <xdr:row>1423</xdr:row>
      <xdr:rowOff>76200</xdr:rowOff>
    </xdr:to>
    <xdr:pic>
      <xdr:nvPicPr>
        <xdr:cNvPr id="220" name="Picture 219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1421</xdr:row>
      <xdr:rowOff>47625</xdr:rowOff>
    </xdr:from>
    <xdr:to>
      <xdr:col>0</xdr:col>
      <xdr:colOff>611505</xdr:colOff>
      <xdr:row>1423</xdr:row>
      <xdr:rowOff>76200</xdr:rowOff>
    </xdr:to>
    <xdr:pic>
      <xdr:nvPicPr>
        <xdr:cNvPr id="221" name="Picture 220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611505" cy="485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1421</xdr:row>
      <xdr:rowOff>1</xdr:rowOff>
    </xdr:from>
    <xdr:to>
      <xdr:col>0</xdr:col>
      <xdr:colOff>1019175</xdr:colOff>
      <xdr:row>1424</xdr:row>
      <xdr:rowOff>190500</xdr:rowOff>
    </xdr:to>
    <xdr:pic>
      <xdr:nvPicPr>
        <xdr:cNvPr id="222" name="Picture 22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019175" cy="8762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amankumarjammu@gmail.com." TargetMode="External"/><Relationship Id="rId13" Type="http://schemas.openxmlformats.org/officeDocument/2006/relationships/hyperlink" Target="mailto:sunnysukh2511@gmail.com" TargetMode="External"/><Relationship Id="rId18" Type="http://schemas.openxmlformats.org/officeDocument/2006/relationships/hyperlink" Target="mailto:deeptiverma10282@gmail.com" TargetMode="External"/><Relationship Id="rId3" Type="http://schemas.openxmlformats.org/officeDocument/2006/relationships/hyperlink" Target="mailto:lalit.kumar23@yahoo.com" TargetMode="External"/><Relationship Id="rId21" Type="http://schemas.openxmlformats.org/officeDocument/2006/relationships/hyperlink" Target="mailto:abdarali0699@gmail.com" TargetMode="External"/><Relationship Id="rId7" Type="http://schemas.openxmlformats.org/officeDocument/2006/relationships/hyperlink" Target="mailto:sandeeparya@jammuuniversity.ac.in" TargetMode="External"/><Relationship Id="rId12" Type="http://schemas.openxmlformats.org/officeDocument/2006/relationships/hyperlink" Target="mailto:sunilkoul0201@gmail.com" TargetMode="External"/><Relationship Id="rId17" Type="http://schemas.openxmlformats.org/officeDocument/2006/relationships/hyperlink" Target="mailto:rajeshkumar46839@gmail.com" TargetMode="External"/><Relationship Id="rId2" Type="http://schemas.openxmlformats.org/officeDocument/2006/relationships/hyperlink" Target="mailto:kusumbharti16@gmail.com" TargetMode="External"/><Relationship Id="rId16" Type="http://schemas.openxmlformats.org/officeDocument/2006/relationships/hyperlink" Target="mailto:pershotam39322@gmail.com" TargetMode="External"/><Relationship Id="rId20" Type="http://schemas.openxmlformats.org/officeDocument/2006/relationships/hyperlink" Target="mailto:sunilk0550@gmail.com" TargetMode="External"/><Relationship Id="rId1" Type="http://schemas.openxmlformats.org/officeDocument/2006/relationships/hyperlink" Target="mailto:kamleshkunu@gmail.com" TargetMode="External"/><Relationship Id="rId6" Type="http://schemas.openxmlformats.org/officeDocument/2006/relationships/hyperlink" Target="mailto:suneetjamwal77@gmail.com" TargetMode="External"/><Relationship Id="rId11" Type="http://schemas.openxmlformats.org/officeDocument/2006/relationships/hyperlink" Target="mailto:abhilu1@gmail.com" TargetMode="External"/><Relationship Id="rId24" Type="http://schemas.openxmlformats.org/officeDocument/2006/relationships/hyperlink" Target="mailto:rituchaudhary8988@gmail.com" TargetMode="External"/><Relationship Id="rId5" Type="http://schemas.openxmlformats.org/officeDocument/2006/relationships/hyperlink" Target="mailto:amitdhotra@gmail.com" TargetMode="External"/><Relationship Id="rId15" Type="http://schemas.openxmlformats.org/officeDocument/2006/relationships/hyperlink" Target="mailto:deepakkoul468@gmail.com" TargetMode="External"/><Relationship Id="rId23" Type="http://schemas.openxmlformats.org/officeDocument/2006/relationships/hyperlink" Target="mailto:Neerajpandita123@gmail.com" TargetMode="External"/><Relationship Id="rId10" Type="http://schemas.openxmlformats.org/officeDocument/2006/relationships/hyperlink" Target="mailto:vinod110057@gmail.com" TargetMode="External"/><Relationship Id="rId19" Type="http://schemas.openxmlformats.org/officeDocument/2006/relationships/hyperlink" Target="mailto:bhan.lokaish@gmail.com" TargetMode="External"/><Relationship Id="rId4" Type="http://schemas.openxmlformats.org/officeDocument/2006/relationships/hyperlink" Target="mailto:indrabhat.anu@gmail.com" TargetMode="External"/><Relationship Id="rId9" Type="http://schemas.openxmlformats.org/officeDocument/2006/relationships/hyperlink" Target="mailto:SurjeetKumar14322@gmail.%20Com" TargetMode="External"/><Relationship Id="rId14" Type="http://schemas.openxmlformats.org/officeDocument/2006/relationships/hyperlink" Target="mailto:kamleshkunu@gmail.com" TargetMode="External"/><Relationship Id="rId22" Type="http://schemas.openxmlformats.org/officeDocument/2006/relationships/hyperlink" Target="mailto:sanjaykumarjha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kcgurukulschool.org/" TargetMode="External"/><Relationship Id="rId13" Type="http://schemas.openxmlformats.org/officeDocument/2006/relationships/hyperlink" Target="http://www.kcgurukulschool.org/" TargetMode="External"/><Relationship Id="rId18" Type="http://schemas.openxmlformats.org/officeDocument/2006/relationships/hyperlink" Target="http://www.kcgurukulschool.org/" TargetMode="External"/><Relationship Id="rId3" Type="http://schemas.openxmlformats.org/officeDocument/2006/relationships/hyperlink" Target="http://www.kcgurukulschool.org/" TargetMode="External"/><Relationship Id="rId21" Type="http://schemas.openxmlformats.org/officeDocument/2006/relationships/hyperlink" Target="http://www.kcgurukulschool.org/" TargetMode="External"/><Relationship Id="rId7" Type="http://schemas.openxmlformats.org/officeDocument/2006/relationships/hyperlink" Target="http://www.kcgurukulschool.org/" TargetMode="External"/><Relationship Id="rId12" Type="http://schemas.openxmlformats.org/officeDocument/2006/relationships/hyperlink" Target="http://www.kcgurukulschool.org/" TargetMode="External"/><Relationship Id="rId17" Type="http://schemas.openxmlformats.org/officeDocument/2006/relationships/hyperlink" Target="http://www.kcgurukulschool.org/" TargetMode="External"/><Relationship Id="rId25" Type="http://schemas.openxmlformats.org/officeDocument/2006/relationships/drawing" Target="../drawings/drawing2.xml"/><Relationship Id="rId2" Type="http://schemas.openxmlformats.org/officeDocument/2006/relationships/hyperlink" Target="http://www.kcgurukulschool.org/" TargetMode="External"/><Relationship Id="rId16" Type="http://schemas.openxmlformats.org/officeDocument/2006/relationships/hyperlink" Target="http://www.kcgurukulschool.org/" TargetMode="External"/><Relationship Id="rId20" Type="http://schemas.openxmlformats.org/officeDocument/2006/relationships/hyperlink" Target="http://www.kcgurukulschool.org/" TargetMode="External"/><Relationship Id="rId1" Type="http://schemas.openxmlformats.org/officeDocument/2006/relationships/hyperlink" Target="http://www.kcgurukulschool.org/" TargetMode="External"/><Relationship Id="rId6" Type="http://schemas.openxmlformats.org/officeDocument/2006/relationships/hyperlink" Target="http://www.kcgurukulschool.org/" TargetMode="External"/><Relationship Id="rId11" Type="http://schemas.openxmlformats.org/officeDocument/2006/relationships/hyperlink" Target="http://www.kcgurukulschool.org/" TargetMode="External"/><Relationship Id="rId24" Type="http://schemas.openxmlformats.org/officeDocument/2006/relationships/hyperlink" Target="http://www.kcgurukulschool.org/" TargetMode="External"/><Relationship Id="rId5" Type="http://schemas.openxmlformats.org/officeDocument/2006/relationships/hyperlink" Target="http://www.kcgurukulschool.org/" TargetMode="External"/><Relationship Id="rId15" Type="http://schemas.openxmlformats.org/officeDocument/2006/relationships/hyperlink" Target="http://www.kcgurukulschool.org/" TargetMode="External"/><Relationship Id="rId23" Type="http://schemas.openxmlformats.org/officeDocument/2006/relationships/hyperlink" Target="http://www.kcgurukulschool.org/" TargetMode="External"/><Relationship Id="rId10" Type="http://schemas.openxmlformats.org/officeDocument/2006/relationships/hyperlink" Target="http://www.kcgurukulschool.org/" TargetMode="External"/><Relationship Id="rId19" Type="http://schemas.openxmlformats.org/officeDocument/2006/relationships/hyperlink" Target="http://www.kcgurukulschool.org/" TargetMode="External"/><Relationship Id="rId4" Type="http://schemas.openxmlformats.org/officeDocument/2006/relationships/hyperlink" Target="http://www.kcgurukulschool.org/" TargetMode="External"/><Relationship Id="rId9" Type="http://schemas.openxmlformats.org/officeDocument/2006/relationships/hyperlink" Target="http://www.kcgurukulschool.org/" TargetMode="External"/><Relationship Id="rId14" Type="http://schemas.openxmlformats.org/officeDocument/2006/relationships/hyperlink" Target="http://www.kcgurukulschool.org/" TargetMode="External"/><Relationship Id="rId22" Type="http://schemas.openxmlformats.org/officeDocument/2006/relationships/hyperlink" Target="http://www.kcgurukulschool.org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kcgurukulschool.in/" TargetMode="External"/><Relationship Id="rId13" Type="http://schemas.openxmlformats.org/officeDocument/2006/relationships/hyperlink" Target="http://www.kcgurukulschool.in/" TargetMode="External"/><Relationship Id="rId18" Type="http://schemas.openxmlformats.org/officeDocument/2006/relationships/hyperlink" Target="http://www.kcgurukulschool.in/" TargetMode="External"/><Relationship Id="rId26" Type="http://schemas.openxmlformats.org/officeDocument/2006/relationships/drawing" Target="../drawings/drawing4.xml"/><Relationship Id="rId3" Type="http://schemas.openxmlformats.org/officeDocument/2006/relationships/hyperlink" Target="http://www.kcgurukulschool.in/" TargetMode="External"/><Relationship Id="rId21" Type="http://schemas.openxmlformats.org/officeDocument/2006/relationships/hyperlink" Target="http://www.kcgurukulschool.in/" TargetMode="External"/><Relationship Id="rId7" Type="http://schemas.openxmlformats.org/officeDocument/2006/relationships/hyperlink" Target="http://www.kcgurukulschool.in/" TargetMode="External"/><Relationship Id="rId12" Type="http://schemas.openxmlformats.org/officeDocument/2006/relationships/hyperlink" Target="http://www.kcgurukulschool.in/" TargetMode="External"/><Relationship Id="rId17" Type="http://schemas.openxmlformats.org/officeDocument/2006/relationships/hyperlink" Target="http://www.kcgurukulschool.in/" TargetMode="External"/><Relationship Id="rId25" Type="http://schemas.openxmlformats.org/officeDocument/2006/relationships/printerSettings" Target="../printerSettings/printerSettings2.bin"/><Relationship Id="rId2" Type="http://schemas.openxmlformats.org/officeDocument/2006/relationships/hyperlink" Target="http://www.kcgurukulschool.in/" TargetMode="External"/><Relationship Id="rId16" Type="http://schemas.openxmlformats.org/officeDocument/2006/relationships/hyperlink" Target="http://www.kcgurukulschool.in/" TargetMode="External"/><Relationship Id="rId20" Type="http://schemas.openxmlformats.org/officeDocument/2006/relationships/hyperlink" Target="http://www.kcgurukulschool.in/" TargetMode="External"/><Relationship Id="rId1" Type="http://schemas.openxmlformats.org/officeDocument/2006/relationships/hyperlink" Target="http://www.kcgurukulschool.in/" TargetMode="External"/><Relationship Id="rId6" Type="http://schemas.openxmlformats.org/officeDocument/2006/relationships/hyperlink" Target="http://www.kcgurukulschool.in/" TargetMode="External"/><Relationship Id="rId11" Type="http://schemas.openxmlformats.org/officeDocument/2006/relationships/hyperlink" Target="http://www.kcgurukulschool.in/" TargetMode="External"/><Relationship Id="rId24" Type="http://schemas.openxmlformats.org/officeDocument/2006/relationships/hyperlink" Target="http://www.kcgurukulschool.in/" TargetMode="External"/><Relationship Id="rId5" Type="http://schemas.openxmlformats.org/officeDocument/2006/relationships/hyperlink" Target="http://www.kcgurukulschool.in/" TargetMode="External"/><Relationship Id="rId15" Type="http://schemas.openxmlformats.org/officeDocument/2006/relationships/hyperlink" Target="http://www.kcgurukulschool.in/" TargetMode="External"/><Relationship Id="rId23" Type="http://schemas.openxmlformats.org/officeDocument/2006/relationships/hyperlink" Target="http://www.kcgurukulschool.in/" TargetMode="External"/><Relationship Id="rId10" Type="http://schemas.openxmlformats.org/officeDocument/2006/relationships/hyperlink" Target="http://www.kcgurukulschool.in/" TargetMode="External"/><Relationship Id="rId19" Type="http://schemas.openxmlformats.org/officeDocument/2006/relationships/hyperlink" Target="http://www.kcgurukulschool.in/" TargetMode="External"/><Relationship Id="rId4" Type="http://schemas.openxmlformats.org/officeDocument/2006/relationships/hyperlink" Target="http://www.kcgurukulschool.in/" TargetMode="External"/><Relationship Id="rId9" Type="http://schemas.openxmlformats.org/officeDocument/2006/relationships/hyperlink" Target="http://www.kcgurukulschool.in/" TargetMode="External"/><Relationship Id="rId14" Type="http://schemas.openxmlformats.org/officeDocument/2006/relationships/hyperlink" Target="http://www.kcgurukulschool.in/" TargetMode="External"/><Relationship Id="rId22" Type="http://schemas.openxmlformats.org/officeDocument/2006/relationships/hyperlink" Target="http://www.kcgurukulschool.i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8"/>
  <sheetViews>
    <sheetView tabSelected="1" topLeftCell="E1" workbookViewId="0">
      <selection activeCell="H10" sqref="H10"/>
    </sheetView>
  </sheetViews>
  <sheetFormatPr defaultColWidth="9.140625" defaultRowHeight="15.75"/>
  <cols>
    <col min="1" max="1" width="6" style="540" customWidth="1"/>
    <col min="2" max="2" width="28" style="540" customWidth="1"/>
    <col min="3" max="3" width="6.140625" style="540" customWidth="1"/>
    <col min="4" max="4" width="9.140625" style="540" customWidth="1"/>
    <col min="5" max="5" width="14.7109375" style="540" customWidth="1"/>
    <col min="6" max="6" width="16.28515625" style="540" customWidth="1"/>
    <col min="7" max="7" width="5.5703125" style="540" customWidth="1"/>
    <col min="8" max="8" width="12.42578125" style="540" customWidth="1"/>
    <col min="9" max="9" width="16" style="540" customWidth="1"/>
    <col min="10" max="10" width="17" style="540" customWidth="1"/>
    <col min="11" max="11" width="48.7109375" style="547" customWidth="1"/>
    <col min="12" max="12" width="13.42578125" style="540" customWidth="1"/>
    <col min="13" max="13" width="12.85546875" style="540" customWidth="1"/>
    <col min="14" max="14" width="11.85546875" style="540" customWidth="1"/>
    <col min="15" max="15" width="9.140625" style="540"/>
    <col min="16" max="16" width="10" style="540" customWidth="1"/>
    <col min="17" max="17" width="11.42578125" style="540" customWidth="1"/>
    <col min="18" max="18" width="17.140625" style="540" customWidth="1"/>
    <col min="19" max="19" width="28" style="540" customWidth="1"/>
    <col min="20" max="20" width="17.28515625" style="540" customWidth="1"/>
    <col min="21" max="21" width="9.85546875" style="540" customWidth="1"/>
    <col min="22" max="22" width="14.140625" style="540" customWidth="1"/>
    <col min="23" max="23" width="15.5703125" style="540" customWidth="1"/>
    <col min="24" max="24" width="23.7109375" style="540" customWidth="1"/>
    <col min="25" max="16384" width="9.140625" style="540"/>
  </cols>
  <sheetData>
    <row r="1" spans="1:30" s="512" customFormat="1" ht="18.75">
      <c r="A1" s="509" t="s">
        <v>0</v>
      </c>
      <c r="B1" s="510"/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1"/>
      <c r="O1" s="511"/>
      <c r="P1" s="511"/>
      <c r="Q1" s="511"/>
      <c r="R1" s="511"/>
      <c r="S1" s="511"/>
      <c r="T1" s="511"/>
      <c r="U1" s="511"/>
      <c r="V1" s="511"/>
      <c r="W1" s="511"/>
      <c r="X1" s="511"/>
      <c r="Y1" s="511"/>
    </row>
    <row r="2" spans="1:30" s="505" customFormat="1" ht="18.75">
      <c r="A2" s="513" t="s">
        <v>574</v>
      </c>
      <c r="B2" s="498"/>
      <c r="C2" s="514"/>
      <c r="D2" s="501"/>
      <c r="E2" s="500" t="s">
        <v>575</v>
      </c>
      <c r="G2" s="500"/>
      <c r="H2" s="500"/>
      <c r="I2" s="498" t="s">
        <v>2</v>
      </c>
      <c r="J2" s="498"/>
      <c r="K2" s="499">
        <f>COUNT(A5:A46)</f>
        <v>24</v>
      </c>
      <c r="L2" s="500" t="s">
        <v>3</v>
      </c>
      <c r="M2" s="501">
        <f>COUNTIF(G5:G46,"=M")</f>
        <v>19</v>
      </c>
      <c r="N2" s="502" t="s">
        <v>4</v>
      </c>
      <c r="O2" s="502"/>
      <c r="P2" s="502"/>
      <c r="Q2" s="503">
        <f>COUNTIF(G5:G46,"=F")</f>
        <v>5</v>
      </c>
      <c r="R2" s="502" t="s">
        <v>5</v>
      </c>
      <c r="S2" s="503">
        <f>COUNTIF(N5:N49,"=GENERAL")</f>
        <v>21</v>
      </c>
      <c r="T2" s="503"/>
      <c r="U2" s="502" t="s">
        <v>570</v>
      </c>
      <c r="V2" s="504">
        <f>COUNTIF(N5:N49,"=OBC")</f>
        <v>1</v>
      </c>
      <c r="W2" s="504"/>
      <c r="X2" s="502" t="s">
        <v>571</v>
      </c>
      <c r="Y2" s="502"/>
      <c r="Z2" s="503">
        <f>COUNTIF(N5:N49,"=SC")</f>
        <v>2</v>
      </c>
      <c r="AA2" s="502" t="s">
        <v>572</v>
      </c>
      <c r="AB2" s="503">
        <f>COUNTIF(N5:N49,"=ST")</f>
        <v>0</v>
      </c>
    </row>
    <row r="3" spans="1:30" s="522" customFormat="1" ht="38.25" customHeight="1">
      <c r="A3" s="515" t="s">
        <v>6</v>
      </c>
      <c r="B3" s="516" t="s">
        <v>7</v>
      </c>
      <c r="C3" s="516" t="s">
        <v>576</v>
      </c>
      <c r="D3" s="517" t="s">
        <v>8</v>
      </c>
      <c r="E3" s="517" t="s">
        <v>9</v>
      </c>
      <c r="F3" s="517" t="s">
        <v>10</v>
      </c>
      <c r="G3" s="517" t="s">
        <v>11</v>
      </c>
      <c r="H3" s="517" t="s">
        <v>12</v>
      </c>
      <c r="I3" s="518" t="s">
        <v>577</v>
      </c>
      <c r="J3" s="519"/>
      <c r="K3" s="517" t="s">
        <v>13</v>
      </c>
      <c r="L3" s="518" t="s">
        <v>14</v>
      </c>
      <c r="M3" s="519"/>
      <c r="N3" s="517" t="s">
        <v>15</v>
      </c>
      <c r="O3" s="517" t="s">
        <v>16</v>
      </c>
      <c r="P3" s="520" t="s">
        <v>17</v>
      </c>
      <c r="Q3" s="517" t="s">
        <v>18</v>
      </c>
      <c r="R3" s="518" t="s">
        <v>19</v>
      </c>
      <c r="S3" s="519"/>
      <c r="T3" s="517" t="s">
        <v>578</v>
      </c>
      <c r="U3" s="521" t="s">
        <v>579</v>
      </c>
      <c r="V3" s="521"/>
      <c r="W3" s="517" t="s">
        <v>580</v>
      </c>
      <c r="X3" s="517" t="s">
        <v>20</v>
      </c>
      <c r="Y3" s="520" t="s">
        <v>21</v>
      </c>
      <c r="Z3" s="517" t="s">
        <v>22</v>
      </c>
      <c r="AA3" s="517" t="s">
        <v>23</v>
      </c>
      <c r="AB3" s="517" t="s">
        <v>24</v>
      </c>
      <c r="AC3" s="520" t="s">
        <v>25</v>
      </c>
      <c r="AD3" s="517" t="s">
        <v>581</v>
      </c>
    </row>
    <row r="4" spans="1:30" s="533" customFormat="1">
      <c r="A4" s="523"/>
      <c r="B4" s="524"/>
      <c r="C4" s="524"/>
      <c r="D4" s="525"/>
      <c r="E4" s="525"/>
      <c r="F4" s="525"/>
      <c r="G4" s="526"/>
      <c r="H4" s="527"/>
      <c r="I4" s="528" t="s">
        <v>582</v>
      </c>
      <c r="J4" s="528" t="s">
        <v>583</v>
      </c>
      <c r="K4" s="517"/>
      <c r="L4" s="517" t="s">
        <v>26</v>
      </c>
      <c r="M4" s="517" t="s">
        <v>27</v>
      </c>
      <c r="N4" s="517"/>
      <c r="O4" s="517"/>
      <c r="P4" s="520" t="s">
        <v>28</v>
      </c>
      <c r="Q4" s="517"/>
      <c r="R4" s="529" t="s">
        <v>26</v>
      </c>
      <c r="S4" s="529" t="s">
        <v>27</v>
      </c>
      <c r="T4" s="529" t="s">
        <v>584</v>
      </c>
      <c r="U4" s="530" t="s">
        <v>585</v>
      </c>
      <c r="V4" s="530" t="s">
        <v>228</v>
      </c>
      <c r="W4" s="530"/>
      <c r="X4" s="531"/>
      <c r="Y4" s="532"/>
      <c r="Z4" s="529"/>
      <c r="AA4" s="530"/>
      <c r="AB4" s="529"/>
      <c r="AC4" s="532"/>
      <c r="AD4" s="529"/>
    </row>
    <row r="5" spans="1:30" ht="41.25" customHeight="1">
      <c r="A5" s="534">
        <v>1</v>
      </c>
      <c r="B5" s="535" t="s">
        <v>29</v>
      </c>
      <c r="C5" s="535" t="s">
        <v>586</v>
      </c>
      <c r="D5" s="536" t="s">
        <v>30</v>
      </c>
      <c r="E5" s="535" t="s">
        <v>587</v>
      </c>
      <c r="F5" s="535" t="s">
        <v>31</v>
      </c>
      <c r="G5" s="536" t="s">
        <v>32</v>
      </c>
      <c r="H5" s="535" t="s">
        <v>33</v>
      </c>
      <c r="I5" s="535" t="s">
        <v>34</v>
      </c>
      <c r="J5" s="535" t="s">
        <v>35</v>
      </c>
      <c r="K5" s="537" t="s">
        <v>36</v>
      </c>
      <c r="L5" s="536">
        <v>7006915560</v>
      </c>
      <c r="M5" s="536">
        <v>8082727299</v>
      </c>
      <c r="N5" s="535" t="s">
        <v>37</v>
      </c>
      <c r="O5" s="536"/>
      <c r="P5" s="538" t="s">
        <v>38</v>
      </c>
      <c r="Q5" s="536" t="s">
        <v>39</v>
      </c>
      <c r="R5" s="535" t="s">
        <v>40</v>
      </c>
      <c r="S5" s="535" t="s">
        <v>41</v>
      </c>
      <c r="T5" s="535" t="s">
        <v>588</v>
      </c>
      <c r="U5" s="536"/>
      <c r="V5" s="536"/>
      <c r="W5" s="536" t="s">
        <v>43</v>
      </c>
      <c r="X5" s="539" t="s">
        <v>42</v>
      </c>
      <c r="Y5" s="538">
        <v>140</v>
      </c>
      <c r="Z5" s="536">
        <v>39</v>
      </c>
      <c r="AA5" s="536" t="s">
        <v>589</v>
      </c>
      <c r="AB5" s="536" t="s">
        <v>44</v>
      </c>
      <c r="AC5" s="538">
        <v>95.28</v>
      </c>
      <c r="AD5" s="536">
        <v>177</v>
      </c>
    </row>
    <row r="6" spans="1:30" ht="31.5">
      <c r="A6" s="534">
        <v>2</v>
      </c>
      <c r="B6" s="535" t="s">
        <v>45</v>
      </c>
      <c r="C6" s="535" t="s">
        <v>590</v>
      </c>
      <c r="D6" s="535" t="s">
        <v>46</v>
      </c>
      <c r="E6" s="535" t="s">
        <v>591</v>
      </c>
      <c r="F6" s="535" t="s">
        <v>47</v>
      </c>
      <c r="G6" s="536" t="s">
        <v>48</v>
      </c>
      <c r="H6" s="535" t="s">
        <v>592</v>
      </c>
      <c r="I6" s="535" t="s">
        <v>49</v>
      </c>
      <c r="J6" s="535" t="s">
        <v>50</v>
      </c>
      <c r="K6" s="537" t="s">
        <v>593</v>
      </c>
      <c r="L6" s="536">
        <v>9915753000</v>
      </c>
      <c r="M6" s="536">
        <v>6006444989</v>
      </c>
      <c r="N6" s="535" t="s">
        <v>37</v>
      </c>
      <c r="O6" s="536"/>
      <c r="P6" s="538" t="s">
        <v>38</v>
      </c>
      <c r="Q6" s="536" t="s">
        <v>51</v>
      </c>
      <c r="R6" s="535" t="s">
        <v>61</v>
      </c>
      <c r="S6" s="535" t="s">
        <v>52</v>
      </c>
      <c r="T6" s="535" t="s">
        <v>588</v>
      </c>
      <c r="U6" s="536"/>
      <c r="V6" s="536"/>
      <c r="W6" s="536" t="s">
        <v>53</v>
      </c>
      <c r="X6" s="539" t="s">
        <v>594</v>
      </c>
      <c r="Y6" s="538">
        <v>140</v>
      </c>
      <c r="Z6" s="536">
        <v>43</v>
      </c>
      <c r="AA6" s="536" t="s">
        <v>199</v>
      </c>
      <c r="AB6" s="536" t="s">
        <v>44</v>
      </c>
      <c r="AC6" s="538">
        <v>68.75</v>
      </c>
      <c r="AD6" s="536">
        <v>164</v>
      </c>
    </row>
    <row r="7" spans="1:30" ht="19.5" customHeight="1">
      <c r="A7" s="534">
        <v>3</v>
      </c>
      <c r="B7" s="535" t="s">
        <v>54</v>
      </c>
      <c r="C7" s="535" t="s">
        <v>595</v>
      </c>
      <c r="D7" s="535" t="s">
        <v>55</v>
      </c>
      <c r="E7" s="535" t="s">
        <v>596</v>
      </c>
      <c r="F7" s="535" t="s">
        <v>56</v>
      </c>
      <c r="G7" s="536" t="s">
        <v>48</v>
      </c>
      <c r="H7" s="535" t="s">
        <v>57</v>
      </c>
      <c r="I7" s="535" t="s">
        <v>58</v>
      </c>
      <c r="J7" s="535" t="s">
        <v>597</v>
      </c>
      <c r="K7" s="537" t="s">
        <v>59</v>
      </c>
      <c r="L7" s="536">
        <v>7567107477</v>
      </c>
      <c r="M7" s="536">
        <v>9419855159</v>
      </c>
      <c r="N7" s="535" t="s">
        <v>37</v>
      </c>
      <c r="O7" s="536"/>
      <c r="P7" s="538" t="s">
        <v>38</v>
      </c>
      <c r="Q7" s="536" t="s">
        <v>60</v>
      </c>
      <c r="R7" s="535" t="s">
        <v>61</v>
      </c>
      <c r="S7" s="535" t="s">
        <v>52</v>
      </c>
      <c r="T7" s="535" t="s">
        <v>588</v>
      </c>
      <c r="U7" s="536" t="s">
        <v>598</v>
      </c>
      <c r="V7" s="536" t="s">
        <v>599</v>
      </c>
      <c r="W7" s="536" t="s">
        <v>63</v>
      </c>
      <c r="X7" s="539" t="s">
        <v>62</v>
      </c>
      <c r="Y7" s="538">
        <v>147</v>
      </c>
      <c r="Z7" s="536">
        <v>32</v>
      </c>
      <c r="AA7" s="536"/>
      <c r="AB7" s="536" t="s">
        <v>44</v>
      </c>
      <c r="AC7" s="538">
        <v>63.53</v>
      </c>
      <c r="AD7" s="536">
        <v>198</v>
      </c>
    </row>
    <row r="8" spans="1:30">
      <c r="A8" s="534">
        <v>4</v>
      </c>
      <c r="B8" s="535" t="s">
        <v>64</v>
      </c>
      <c r="C8" s="535" t="s">
        <v>600</v>
      </c>
      <c r="D8" s="535" t="s">
        <v>65</v>
      </c>
      <c r="E8" s="535" t="s">
        <v>601</v>
      </c>
      <c r="F8" s="535" t="s">
        <v>66</v>
      </c>
      <c r="G8" s="536" t="s">
        <v>32</v>
      </c>
      <c r="H8" s="535" t="s">
        <v>602</v>
      </c>
      <c r="I8" s="535" t="s">
        <v>67</v>
      </c>
      <c r="J8" s="535" t="s">
        <v>68</v>
      </c>
      <c r="K8" s="537" t="s">
        <v>69</v>
      </c>
      <c r="L8" s="536">
        <v>7006126878</v>
      </c>
      <c r="M8" s="536">
        <v>9682536120</v>
      </c>
      <c r="N8" s="535" t="s">
        <v>37</v>
      </c>
      <c r="O8" s="536"/>
      <c r="P8" s="538" t="s">
        <v>38</v>
      </c>
      <c r="Q8" s="536" t="s">
        <v>70</v>
      </c>
      <c r="R8" s="535" t="s">
        <v>71</v>
      </c>
      <c r="S8" s="535" t="s">
        <v>72</v>
      </c>
      <c r="T8" s="535" t="s">
        <v>588</v>
      </c>
      <c r="U8" s="536" t="s">
        <v>603</v>
      </c>
      <c r="V8" s="536" t="s">
        <v>604</v>
      </c>
      <c r="W8" s="536" t="s">
        <v>74</v>
      </c>
      <c r="X8" s="539" t="s">
        <v>73</v>
      </c>
      <c r="Y8" s="538">
        <v>139</v>
      </c>
      <c r="Z8" s="536">
        <v>45</v>
      </c>
      <c r="AA8" s="536" t="s">
        <v>75</v>
      </c>
      <c r="AB8" s="536" t="s">
        <v>44</v>
      </c>
      <c r="AC8" s="538">
        <v>98.05</v>
      </c>
      <c r="AD8" s="536">
        <v>168</v>
      </c>
    </row>
    <row r="9" spans="1:30" ht="18.75" customHeight="1">
      <c r="A9" s="534">
        <v>5</v>
      </c>
      <c r="B9" s="535" t="s">
        <v>605</v>
      </c>
      <c r="C9" s="535" t="s">
        <v>606</v>
      </c>
      <c r="D9" s="535" t="s">
        <v>77</v>
      </c>
      <c r="E9" s="535" t="s">
        <v>607</v>
      </c>
      <c r="F9" s="535" t="s">
        <v>78</v>
      </c>
      <c r="G9" s="536" t="s">
        <v>32</v>
      </c>
      <c r="H9" s="535" t="s">
        <v>608</v>
      </c>
      <c r="I9" s="535" t="s">
        <v>79</v>
      </c>
      <c r="J9" s="535" t="s">
        <v>609</v>
      </c>
      <c r="K9" s="537" t="s">
        <v>610</v>
      </c>
      <c r="L9" s="536">
        <v>9531635808</v>
      </c>
      <c r="M9" s="536">
        <v>9541635808</v>
      </c>
      <c r="N9" s="535" t="s">
        <v>37</v>
      </c>
      <c r="O9" s="536"/>
      <c r="P9" s="538" t="s">
        <v>38</v>
      </c>
      <c r="Q9" s="536" t="s">
        <v>39</v>
      </c>
      <c r="R9" s="535" t="s">
        <v>61</v>
      </c>
      <c r="S9" s="535" t="s">
        <v>52</v>
      </c>
      <c r="T9" s="535" t="s">
        <v>588</v>
      </c>
      <c r="U9" s="536" t="s">
        <v>598</v>
      </c>
      <c r="V9" s="536" t="s">
        <v>611</v>
      </c>
      <c r="W9" s="536" t="s">
        <v>612</v>
      </c>
      <c r="X9" s="539" t="s">
        <v>80</v>
      </c>
      <c r="Y9" s="538"/>
      <c r="Z9" s="536"/>
      <c r="AA9" s="536" t="s">
        <v>81</v>
      </c>
      <c r="AB9" s="536" t="s">
        <v>44</v>
      </c>
      <c r="AC9" s="538">
        <v>80.400000000000006</v>
      </c>
      <c r="AD9" s="536">
        <v>150</v>
      </c>
    </row>
    <row r="10" spans="1:30" ht="33" customHeight="1">
      <c r="A10" s="534">
        <v>6</v>
      </c>
      <c r="B10" s="535" t="s">
        <v>82</v>
      </c>
      <c r="C10" s="535" t="s">
        <v>613</v>
      </c>
      <c r="D10" s="535" t="s">
        <v>83</v>
      </c>
      <c r="E10" s="535" t="s">
        <v>614</v>
      </c>
      <c r="F10" s="535" t="s">
        <v>84</v>
      </c>
      <c r="G10" s="536" t="s">
        <v>32</v>
      </c>
      <c r="H10" s="535" t="s">
        <v>615</v>
      </c>
      <c r="I10" s="535" t="s">
        <v>85</v>
      </c>
      <c r="J10" s="535" t="s">
        <v>86</v>
      </c>
      <c r="K10" s="537" t="s">
        <v>616</v>
      </c>
      <c r="L10" s="536">
        <v>9682520964</v>
      </c>
      <c r="M10" s="536">
        <v>7780829891</v>
      </c>
      <c r="N10" s="535" t="s">
        <v>37</v>
      </c>
      <c r="O10" s="536"/>
      <c r="P10" s="538" t="s">
        <v>38</v>
      </c>
      <c r="Q10" s="536" t="s">
        <v>51</v>
      </c>
      <c r="R10" s="535" t="s">
        <v>87</v>
      </c>
      <c r="S10" s="535" t="s">
        <v>88</v>
      </c>
      <c r="T10" s="535" t="s">
        <v>588</v>
      </c>
      <c r="U10" s="536" t="s">
        <v>598</v>
      </c>
      <c r="V10" s="536" t="s">
        <v>617</v>
      </c>
      <c r="W10" s="536" t="s">
        <v>63</v>
      </c>
      <c r="X10" s="539" t="s">
        <v>89</v>
      </c>
      <c r="Y10" s="538"/>
      <c r="Z10" s="536"/>
      <c r="AA10" s="536" t="s">
        <v>90</v>
      </c>
      <c r="AB10" s="536" t="s">
        <v>44</v>
      </c>
      <c r="AC10" s="538"/>
      <c r="AD10" s="536"/>
    </row>
    <row r="11" spans="1:30">
      <c r="A11" s="534">
        <v>7</v>
      </c>
      <c r="B11" s="535" t="s">
        <v>91</v>
      </c>
      <c r="C11" s="535" t="s">
        <v>618</v>
      </c>
      <c r="D11" s="535" t="s">
        <v>92</v>
      </c>
      <c r="E11" s="535" t="s">
        <v>619</v>
      </c>
      <c r="F11" s="535" t="s">
        <v>93</v>
      </c>
      <c r="G11" s="536" t="s">
        <v>32</v>
      </c>
      <c r="H11" s="535" t="s">
        <v>620</v>
      </c>
      <c r="I11" s="535" t="s">
        <v>94</v>
      </c>
      <c r="J11" s="535" t="s">
        <v>95</v>
      </c>
      <c r="K11" s="537" t="s">
        <v>621</v>
      </c>
      <c r="L11" s="536">
        <v>9419209296</v>
      </c>
      <c r="M11" s="536">
        <v>9419655923</v>
      </c>
      <c r="N11" s="535" t="s">
        <v>37</v>
      </c>
      <c r="O11" s="536"/>
      <c r="P11" s="538" t="s">
        <v>38</v>
      </c>
      <c r="Q11" s="536" t="s">
        <v>60</v>
      </c>
      <c r="R11" s="535" t="s">
        <v>96</v>
      </c>
      <c r="S11" s="535" t="s">
        <v>52</v>
      </c>
      <c r="T11" s="535" t="s">
        <v>588</v>
      </c>
      <c r="U11" s="536" t="s">
        <v>622</v>
      </c>
      <c r="V11" s="536" t="s">
        <v>623</v>
      </c>
      <c r="W11" s="536" t="s">
        <v>98</v>
      </c>
      <c r="X11" s="539" t="s">
        <v>97</v>
      </c>
      <c r="Y11" s="538">
        <v>148</v>
      </c>
      <c r="Z11" s="536">
        <v>48</v>
      </c>
      <c r="AA11" s="536"/>
      <c r="AB11" s="536" t="s">
        <v>44</v>
      </c>
      <c r="AC11" s="538">
        <v>91.4</v>
      </c>
      <c r="AD11" s="536">
        <v>200</v>
      </c>
    </row>
    <row r="12" spans="1:30">
      <c r="A12" s="534">
        <v>8</v>
      </c>
      <c r="B12" s="535" t="s">
        <v>288</v>
      </c>
      <c r="C12" s="535" t="s">
        <v>624</v>
      </c>
      <c r="D12" s="535" t="s">
        <v>625</v>
      </c>
      <c r="E12" s="535" t="s">
        <v>626</v>
      </c>
      <c r="F12" s="535" t="s">
        <v>100</v>
      </c>
      <c r="G12" s="536" t="s">
        <v>32</v>
      </c>
      <c r="H12" s="535" t="s">
        <v>627</v>
      </c>
      <c r="I12" s="535" t="s">
        <v>101</v>
      </c>
      <c r="J12" s="535" t="s">
        <v>102</v>
      </c>
      <c r="K12" s="537" t="s">
        <v>103</v>
      </c>
      <c r="L12" s="536">
        <v>9858124266</v>
      </c>
      <c r="M12" s="536">
        <v>9149491379</v>
      </c>
      <c r="N12" s="535" t="s">
        <v>37</v>
      </c>
      <c r="O12" s="536"/>
      <c r="P12" s="538" t="s">
        <v>38</v>
      </c>
      <c r="Q12" s="536" t="s">
        <v>70</v>
      </c>
      <c r="R12" s="535" t="s">
        <v>104</v>
      </c>
      <c r="S12" s="535" t="s">
        <v>72</v>
      </c>
      <c r="T12" s="535" t="s">
        <v>588</v>
      </c>
      <c r="U12" s="536"/>
      <c r="V12" s="536"/>
      <c r="W12" s="536" t="s">
        <v>63</v>
      </c>
      <c r="X12" s="539" t="s">
        <v>105</v>
      </c>
      <c r="Y12" s="538">
        <v>142</v>
      </c>
      <c r="Z12" s="536">
        <v>37</v>
      </c>
      <c r="AA12" s="536"/>
      <c r="AB12" s="536" t="s">
        <v>44</v>
      </c>
      <c r="AC12" s="538">
        <v>72.25</v>
      </c>
      <c r="AD12" s="536">
        <v>170</v>
      </c>
    </row>
    <row r="13" spans="1:30">
      <c r="A13" s="534">
        <v>9</v>
      </c>
      <c r="B13" s="535" t="s">
        <v>106</v>
      </c>
      <c r="C13" s="535" t="s">
        <v>628</v>
      </c>
      <c r="D13" s="535" t="s">
        <v>107</v>
      </c>
      <c r="E13" s="535" t="s">
        <v>629</v>
      </c>
      <c r="F13" s="535" t="s">
        <v>108</v>
      </c>
      <c r="G13" s="536" t="s">
        <v>32</v>
      </c>
      <c r="H13" s="535" t="s">
        <v>630</v>
      </c>
      <c r="I13" s="535" t="s">
        <v>109</v>
      </c>
      <c r="J13" s="535" t="s">
        <v>110</v>
      </c>
      <c r="K13" s="537" t="s">
        <v>111</v>
      </c>
      <c r="L13" s="536">
        <v>9530047694</v>
      </c>
      <c r="M13" s="536">
        <v>9149950539</v>
      </c>
      <c r="N13" s="535" t="s">
        <v>112</v>
      </c>
      <c r="O13" s="536"/>
      <c r="P13" s="538" t="s">
        <v>38</v>
      </c>
      <c r="Q13" s="536" t="s">
        <v>39</v>
      </c>
      <c r="R13" s="535" t="s">
        <v>113</v>
      </c>
      <c r="S13" s="535" t="s">
        <v>52</v>
      </c>
      <c r="T13" s="535" t="s">
        <v>588</v>
      </c>
      <c r="U13" s="536" t="s">
        <v>631</v>
      </c>
      <c r="V13" s="536" t="s">
        <v>632</v>
      </c>
      <c r="W13" s="536" t="s">
        <v>63</v>
      </c>
      <c r="X13" s="539" t="s">
        <v>114</v>
      </c>
      <c r="Y13" s="538">
        <v>145</v>
      </c>
      <c r="Z13" s="536">
        <v>35</v>
      </c>
      <c r="AA13" s="536" t="s">
        <v>75</v>
      </c>
      <c r="AB13" s="536" t="s">
        <v>44</v>
      </c>
      <c r="AC13" s="538">
        <v>49.83</v>
      </c>
      <c r="AD13" s="536">
        <v>177</v>
      </c>
    </row>
    <row r="14" spans="1:30" ht="31.5">
      <c r="A14" s="534">
        <v>10</v>
      </c>
      <c r="B14" s="535" t="s">
        <v>115</v>
      </c>
      <c r="C14" s="535" t="s">
        <v>633</v>
      </c>
      <c r="D14" s="535" t="s">
        <v>116</v>
      </c>
      <c r="E14" s="535" t="s">
        <v>634</v>
      </c>
      <c r="F14" s="535" t="s">
        <v>117</v>
      </c>
      <c r="G14" s="536" t="s">
        <v>32</v>
      </c>
      <c r="H14" s="535" t="s">
        <v>635</v>
      </c>
      <c r="I14" s="535" t="s">
        <v>118</v>
      </c>
      <c r="J14" s="535" t="s">
        <v>119</v>
      </c>
      <c r="K14" s="537" t="s">
        <v>120</v>
      </c>
      <c r="L14" s="536">
        <v>9419173745</v>
      </c>
      <c r="M14" s="536">
        <v>9149505282</v>
      </c>
      <c r="N14" s="535" t="s">
        <v>37</v>
      </c>
      <c r="O14" s="536"/>
      <c r="P14" s="538" t="s">
        <v>38</v>
      </c>
      <c r="Q14" s="536" t="s">
        <v>51</v>
      </c>
      <c r="R14" s="535" t="s">
        <v>104</v>
      </c>
      <c r="S14" s="535" t="s">
        <v>52</v>
      </c>
      <c r="T14" s="535" t="s">
        <v>588</v>
      </c>
      <c r="U14" s="536" t="s">
        <v>636</v>
      </c>
      <c r="V14" s="536" t="s">
        <v>637</v>
      </c>
      <c r="W14" s="536" t="s">
        <v>122</v>
      </c>
      <c r="X14" s="539" t="s">
        <v>121</v>
      </c>
      <c r="Y14" s="538">
        <v>142</v>
      </c>
      <c r="Z14" s="536">
        <v>42</v>
      </c>
      <c r="AA14" s="536" t="s">
        <v>123</v>
      </c>
      <c r="AB14" s="536" t="s">
        <v>44</v>
      </c>
      <c r="AC14" s="538">
        <v>68.430000000000007</v>
      </c>
      <c r="AD14" s="536">
        <v>188</v>
      </c>
    </row>
    <row r="15" spans="1:30" ht="31.5">
      <c r="A15" s="534">
        <v>11</v>
      </c>
      <c r="B15" s="535" t="s">
        <v>124</v>
      </c>
      <c r="C15" s="535" t="s">
        <v>638</v>
      </c>
      <c r="D15" s="535" t="s">
        <v>125</v>
      </c>
      <c r="E15" s="535" t="s">
        <v>639</v>
      </c>
      <c r="F15" s="535" t="s">
        <v>640</v>
      </c>
      <c r="G15" s="536" t="s">
        <v>48</v>
      </c>
      <c r="H15" s="535" t="s">
        <v>641</v>
      </c>
      <c r="I15" s="535" t="s">
        <v>126</v>
      </c>
      <c r="J15" s="535" t="s">
        <v>127</v>
      </c>
      <c r="K15" s="537" t="s">
        <v>128</v>
      </c>
      <c r="L15" s="536">
        <v>9419156254</v>
      </c>
      <c r="M15" s="536">
        <v>9419145553</v>
      </c>
      <c r="N15" s="535" t="s">
        <v>37</v>
      </c>
      <c r="O15" s="536"/>
      <c r="P15" s="538" t="s">
        <v>38</v>
      </c>
      <c r="Q15" s="536" t="s">
        <v>60</v>
      </c>
      <c r="R15" s="535" t="s">
        <v>129</v>
      </c>
      <c r="S15" s="535" t="s">
        <v>130</v>
      </c>
      <c r="T15" s="535" t="s">
        <v>588</v>
      </c>
      <c r="U15" s="536" t="s">
        <v>642</v>
      </c>
      <c r="V15" s="536" t="s">
        <v>643</v>
      </c>
      <c r="W15" s="536" t="s">
        <v>132</v>
      </c>
      <c r="X15" s="539" t="s">
        <v>131</v>
      </c>
      <c r="Y15" s="538">
        <v>145</v>
      </c>
      <c r="Z15" s="536">
        <v>33</v>
      </c>
      <c r="AA15" s="536"/>
      <c r="AB15" s="536" t="s">
        <v>44</v>
      </c>
      <c r="AC15" s="538">
        <v>79.03</v>
      </c>
      <c r="AD15" s="536">
        <v>186</v>
      </c>
    </row>
    <row r="16" spans="1:30" ht="16.5" customHeight="1">
      <c r="A16" s="534">
        <v>12</v>
      </c>
      <c r="B16" s="535" t="s">
        <v>133</v>
      </c>
      <c r="C16" s="535" t="s">
        <v>644</v>
      </c>
      <c r="D16" s="535" t="s">
        <v>134</v>
      </c>
      <c r="E16" s="535" t="s">
        <v>645</v>
      </c>
      <c r="F16" s="535" t="s">
        <v>135</v>
      </c>
      <c r="G16" s="536" t="s">
        <v>48</v>
      </c>
      <c r="H16" s="535" t="s">
        <v>646</v>
      </c>
      <c r="I16" s="535" t="s">
        <v>136</v>
      </c>
      <c r="J16" s="535" t="s">
        <v>137</v>
      </c>
      <c r="K16" s="537" t="s">
        <v>647</v>
      </c>
      <c r="L16" s="536">
        <v>7006278284</v>
      </c>
      <c r="M16" s="536">
        <v>6005068375</v>
      </c>
      <c r="N16" s="535" t="s">
        <v>37</v>
      </c>
      <c r="O16" s="536"/>
      <c r="P16" s="538" t="s">
        <v>38</v>
      </c>
      <c r="Q16" s="536" t="s">
        <v>70</v>
      </c>
      <c r="R16" s="535" t="s">
        <v>61</v>
      </c>
      <c r="S16" s="535" t="s">
        <v>52</v>
      </c>
      <c r="T16" s="535" t="s">
        <v>588</v>
      </c>
      <c r="U16" s="536" t="s">
        <v>622</v>
      </c>
      <c r="V16" s="536" t="s">
        <v>648</v>
      </c>
      <c r="W16" s="536" t="s">
        <v>139</v>
      </c>
      <c r="X16" s="539" t="s">
        <v>138</v>
      </c>
      <c r="Y16" s="538">
        <v>134</v>
      </c>
      <c r="Z16" s="536">
        <v>32</v>
      </c>
      <c r="AA16" s="536"/>
      <c r="AB16" s="536" t="s">
        <v>44</v>
      </c>
      <c r="AC16" s="538">
        <v>86.65</v>
      </c>
      <c r="AD16" s="536">
        <v>175</v>
      </c>
    </row>
    <row r="17" spans="1:30" ht="31.5">
      <c r="A17" s="534">
        <v>13</v>
      </c>
      <c r="B17" s="541" t="s">
        <v>140</v>
      </c>
      <c r="C17" s="535" t="s">
        <v>649</v>
      </c>
      <c r="D17" s="535" t="s">
        <v>141</v>
      </c>
      <c r="E17" s="535" t="s">
        <v>650</v>
      </c>
      <c r="F17" s="535" t="s">
        <v>142</v>
      </c>
      <c r="G17" s="536" t="s">
        <v>32</v>
      </c>
      <c r="H17" s="535" t="s">
        <v>651</v>
      </c>
      <c r="I17" s="535" t="s">
        <v>143</v>
      </c>
      <c r="J17" s="535" t="s">
        <v>144</v>
      </c>
      <c r="K17" s="537" t="s">
        <v>652</v>
      </c>
      <c r="L17" s="536">
        <v>6006200063</v>
      </c>
      <c r="M17" s="536">
        <v>9797651623</v>
      </c>
      <c r="N17" s="535" t="s">
        <v>37</v>
      </c>
      <c r="O17" s="536"/>
      <c r="P17" s="538" t="s">
        <v>38</v>
      </c>
      <c r="Q17" s="536" t="s">
        <v>39</v>
      </c>
      <c r="R17" s="535" t="s">
        <v>145</v>
      </c>
      <c r="S17" s="535" t="s">
        <v>145</v>
      </c>
      <c r="T17" s="535" t="s">
        <v>588</v>
      </c>
      <c r="U17" s="536" t="s">
        <v>603</v>
      </c>
      <c r="V17" s="536" t="s">
        <v>653</v>
      </c>
      <c r="W17" s="536" t="s">
        <v>53</v>
      </c>
      <c r="X17" s="539" t="s">
        <v>146</v>
      </c>
      <c r="Y17" s="538">
        <v>143</v>
      </c>
      <c r="Z17" s="536">
        <v>40</v>
      </c>
      <c r="AA17" s="536"/>
      <c r="AB17" s="536" t="s">
        <v>44</v>
      </c>
      <c r="AC17" s="538">
        <v>91.28</v>
      </c>
      <c r="AD17" s="536">
        <v>175</v>
      </c>
    </row>
    <row r="18" spans="1:30">
      <c r="A18" s="534">
        <v>14</v>
      </c>
      <c r="B18" s="535" t="s">
        <v>147</v>
      </c>
      <c r="C18" s="535" t="s">
        <v>654</v>
      </c>
      <c r="D18" s="535" t="s">
        <v>655</v>
      </c>
      <c r="E18" s="535" t="s">
        <v>656</v>
      </c>
      <c r="F18" s="535" t="s">
        <v>148</v>
      </c>
      <c r="G18" s="536" t="s">
        <v>32</v>
      </c>
      <c r="H18" s="535" t="s">
        <v>657</v>
      </c>
      <c r="I18" s="535" t="s">
        <v>149</v>
      </c>
      <c r="J18" s="535" t="s">
        <v>150</v>
      </c>
      <c r="K18" s="537" t="s">
        <v>151</v>
      </c>
      <c r="L18" s="536">
        <v>7889602585</v>
      </c>
      <c r="M18" s="536">
        <v>9682198886</v>
      </c>
      <c r="N18" s="535" t="s">
        <v>37</v>
      </c>
      <c r="O18" s="536"/>
      <c r="P18" s="538" t="s">
        <v>38</v>
      </c>
      <c r="Q18" s="536" t="s">
        <v>51</v>
      </c>
      <c r="R18" s="535" t="s">
        <v>61</v>
      </c>
      <c r="S18" s="535" t="s">
        <v>152</v>
      </c>
      <c r="T18" s="535" t="s">
        <v>588</v>
      </c>
      <c r="U18" s="536" t="s">
        <v>658</v>
      </c>
      <c r="V18" s="536" t="s">
        <v>659</v>
      </c>
      <c r="W18" s="536" t="s">
        <v>74</v>
      </c>
      <c r="X18" s="539" t="s">
        <v>153</v>
      </c>
      <c r="Y18" s="538">
        <v>139</v>
      </c>
      <c r="Z18" s="536">
        <v>35</v>
      </c>
      <c r="AA18" s="536" t="s">
        <v>81</v>
      </c>
      <c r="AB18" s="536" t="s">
        <v>44</v>
      </c>
      <c r="AC18" s="538">
        <v>90.03</v>
      </c>
      <c r="AD18" s="536">
        <v>172</v>
      </c>
    </row>
    <row r="19" spans="1:30">
      <c r="A19" s="534">
        <v>15</v>
      </c>
      <c r="B19" s="535" t="s">
        <v>154</v>
      </c>
      <c r="C19" s="535" t="s">
        <v>660</v>
      </c>
      <c r="D19" s="535" t="s">
        <v>155</v>
      </c>
      <c r="E19" s="535" t="s">
        <v>626</v>
      </c>
      <c r="F19" s="535" t="s">
        <v>156</v>
      </c>
      <c r="G19" s="536" t="s">
        <v>32</v>
      </c>
      <c r="H19" s="535" t="s">
        <v>661</v>
      </c>
      <c r="I19" s="535" t="s">
        <v>157</v>
      </c>
      <c r="J19" s="535" t="s">
        <v>158</v>
      </c>
      <c r="K19" s="537" t="s">
        <v>159</v>
      </c>
      <c r="L19" s="536">
        <v>7006777717</v>
      </c>
      <c r="M19" s="536">
        <v>9149802711</v>
      </c>
      <c r="N19" s="535" t="s">
        <v>37</v>
      </c>
      <c r="O19" s="536"/>
      <c r="P19" s="538" t="s">
        <v>38</v>
      </c>
      <c r="Q19" s="536" t="s">
        <v>60</v>
      </c>
      <c r="R19" s="535" t="s">
        <v>160</v>
      </c>
      <c r="S19" s="535" t="s">
        <v>152</v>
      </c>
      <c r="T19" s="535" t="s">
        <v>588</v>
      </c>
      <c r="U19" s="536" t="s">
        <v>622</v>
      </c>
      <c r="V19" s="536" t="s">
        <v>662</v>
      </c>
      <c r="W19" s="536" t="s">
        <v>74</v>
      </c>
      <c r="X19" s="539" t="s">
        <v>161</v>
      </c>
      <c r="Y19" s="538">
        <v>137</v>
      </c>
      <c r="Z19" s="536">
        <v>27</v>
      </c>
      <c r="AA19" s="536" t="s">
        <v>81</v>
      </c>
      <c r="AB19" s="536" t="s">
        <v>44</v>
      </c>
      <c r="AC19" s="538">
        <v>79.53</v>
      </c>
      <c r="AD19" s="536">
        <v>175</v>
      </c>
    </row>
    <row r="20" spans="1:30">
      <c r="A20" s="534">
        <v>16</v>
      </c>
      <c r="B20" s="535" t="s">
        <v>162</v>
      </c>
      <c r="C20" s="535" t="s">
        <v>663</v>
      </c>
      <c r="D20" s="535" t="s">
        <v>163</v>
      </c>
      <c r="E20" s="535" t="s">
        <v>664</v>
      </c>
      <c r="F20" s="535" t="s">
        <v>164</v>
      </c>
      <c r="G20" s="536" t="s">
        <v>32</v>
      </c>
      <c r="H20" s="535" t="s">
        <v>665</v>
      </c>
      <c r="I20" s="535" t="s">
        <v>165</v>
      </c>
      <c r="J20" s="535" t="s">
        <v>166</v>
      </c>
      <c r="K20" s="537" t="s">
        <v>167</v>
      </c>
      <c r="L20" s="536">
        <v>7006482814</v>
      </c>
      <c r="M20" s="536">
        <v>9682563573</v>
      </c>
      <c r="N20" s="535" t="s">
        <v>112</v>
      </c>
      <c r="O20" s="536"/>
      <c r="P20" s="538" t="s">
        <v>38</v>
      </c>
      <c r="Q20" s="536" t="s">
        <v>70</v>
      </c>
      <c r="R20" s="535" t="s">
        <v>168</v>
      </c>
      <c r="S20" s="535" t="s">
        <v>152</v>
      </c>
      <c r="T20" s="535" t="s">
        <v>588</v>
      </c>
      <c r="U20" s="536" t="s">
        <v>666</v>
      </c>
      <c r="V20" s="536" t="s">
        <v>667</v>
      </c>
      <c r="W20" s="536" t="s">
        <v>63</v>
      </c>
      <c r="X20" s="539" t="s">
        <v>169</v>
      </c>
      <c r="Y20" s="538">
        <v>134</v>
      </c>
      <c r="Z20" s="536">
        <v>39</v>
      </c>
      <c r="AA20" s="536"/>
      <c r="AB20" s="536" t="s">
        <v>44</v>
      </c>
      <c r="AC20" s="538">
        <v>55.23</v>
      </c>
      <c r="AD20" s="536">
        <v>172</v>
      </c>
    </row>
    <row r="21" spans="1:30">
      <c r="A21" s="534">
        <v>17</v>
      </c>
      <c r="B21" s="535" t="s">
        <v>170</v>
      </c>
      <c r="C21" s="535" t="s">
        <v>668</v>
      </c>
      <c r="D21" s="535" t="s">
        <v>171</v>
      </c>
      <c r="E21" s="535" t="s">
        <v>669</v>
      </c>
      <c r="F21" s="535" t="s">
        <v>670</v>
      </c>
      <c r="G21" s="536" t="s">
        <v>32</v>
      </c>
      <c r="H21" s="535" t="s">
        <v>172</v>
      </c>
      <c r="I21" s="535" t="s">
        <v>173</v>
      </c>
      <c r="J21" s="535" t="s">
        <v>174</v>
      </c>
      <c r="K21" s="537" t="s">
        <v>175</v>
      </c>
      <c r="L21" s="536">
        <v>9511801748</v>
      </c>
      <c r="M21" s="536">
        <v>9596039095</v>
      </c>
      <c r="N21" s="535" t="s">
        <v>37</v>
      </c>
      <c r="O21" s="536"/>
      <c r="P21" s="538" t="s">
        <v>38</v>
      </c>
      <c r="Q21" s="536" t="s">
        <v>39</v>
      </c>
      <c r="R21" s="535" t="s">
        <v>72</v>
      </c>
      <c r="S21" s="535" t="s">
        <v>52</v>
      </c>
      <c r="T21" s="535" t="s">
        <v>588</v>
      </c>
      <c r="U21" s="536"/>
      <c r="V21" s="536"/>
      <c r="W21" s="536" t="s">
        <v>63</v>
      </c>
      <c r="X21" s="539" t="s">
        <v>176</v>
      </c>
      <c r="Y21" s="538"/>
      <c r="Z21" s="536"/>
      <c r="AA21" s="536"/>
      <c r="AB21" s="536"/>
      <c r="AC21" s="538"/>
      <c r="AD21" s="536"/>
    </row>
    <row r="22" spans="1:30">
      <c r="A22" s="534">
        <v>18</v>
      </c>
      <c r="B22" s="535" t="s">
        <v>177</v>
      </c>
      <c r="C22" s="535" t="s">
        <v>671</v>
      </c>
      <c r="D22" s="535" t="s">
        <v>672</v>
      </c>
      <c r="E22" s="535" t="s">
        <v>673</v>
      </c>
      <c r="F22" s="535" t="s">
        <v>178</v>
      </c>
      <c r="G22" s="536" t="s">
        <v>32</v>
      </c>
      <c r="H22" s="535" t="s">
        <v>674</v>
      </c>
      <c r="I22" s="535" t="s">
        <v>179</v>
      </c>
      <c r="J22" s="535" t="s">
        <v>180</v>
      </c>
      <c r="K22" s="537" t="s">
        <v>181</v>
      </c>
      <c r="L22" s="536">
        <v>9596124750</v>
      </c>
      <c r="M22" s="536">
        <v>7889651722</v>
      </c>
      <c r="N22" s="535" t="s">
        <v>182</v>
      </c>
      <c r="O22" s="536"/>
      <c r="P22" s="538" t="s">
        <v>38</v>
      </c>
      <c r="Q22" s="536" t="s">
        <v>51</v>
      </c>
      <c r="R22" s="535" t="s">
        <v>104</v>
      </c>
      <c r="S22" s="535" t="s">
        <v>152</v>
      </c>
      <c r="T22" s="535" t="s">
        <v>588</v>
      </c>
      <c r="U22" s="536"/>
      <c r="V22" s="536"/>
      <c r="W22" s="536" t="s">
        <v>63</v>
      </c>
      <c r="X22" s="539" t="s">
        <v>183</v>
      </c>
      <c r="Y22" s="538">
        <v>148</v>
      </c>
      <c r="Z22" s="536">
        <v>48</v>
      </c>
      <c r="AA22" s="536"/>
      <c r="AB22" s="536" t="s">
        <v>44</v>
      </c>
      <c r="AC22" s="538">
        <v>83.9</v>
      </c>
      <c r="AD22" s="536">
        <v>190</v>
      </c>
    </row>
    <row r="23" spans="1:30">
      <c r="A23" s="534">
        <v>19</v>
      </c>
      <c r="B23" s="535" t="s">
        <v>184</v>
      </c>
      <c r="C23" s="535" t="s">
        <v>675</v>
      </c>
      <c r="D23" s="535" t="s">
        <v>185</v>
      </c>
      <c r="E23" s="535" t="s">
        <v>587</v>
      </c>
      <c r="F23" s="535" t="s">
        <v>676</v>
      </c>
      <c r="G23" s="536" t="s">
        <v>32</v>
      </c>
      <c r="H23" s="535" t="s">
        <v>186</v>
      </c>
      <c r="I23" s="535" t="s">
        <v>187</v>
      </c>
      <c r="J23" s="535" t="s">
        <v>188</v>
      </c>
      <c r="K23" s="537" t="s">
        <v>189</v>
      </c>
      <c r="L23" s="536">
        <v>9797445711</v>
      </c>
      <c r="M23" s="536">
        <v>9622201288</v>
      </c>
      <c r="N23" s="535" t="s">
        <v>37</v>
      </c>
      <c r="O23" s="536"/>
      <c r="P23" s="538" t="s">
        <v>38</v>
      </c>
      <c r="Q23" s="536" t="s">
        <v>60</v>
      </c>
      <c r="R23" s="535" t="s">
        <v>190</v>
      </c>
      <c r="S23" s="535" t="s">
        <v>52</v>
      </c>
      <c r="T23" s="535" t="s">
        <v>588</v>
      </c>
      <c r="U23" s="536" t="s">
        <v>677</v>
      </c>
      <c r="V23" s="536" t="s">
        <v>678</v>
      </c>
      <c r="W23" s="536" t="s">
        <v>63</v>
      </c>
      <c r="X23" s="539" t="s">
        <v>191</v>
      </c>
      <c r="Y23" s="538">
        <v>142</v>
      </c>
      <c r="Z23" s="536">
        <v>30</v>
      </c>
      <c r="AA23" s="536" t="s">
        <v>90</v>
      </c>
      <c r="AB23" s="536" t="s">
        <v>44</v>
      </c>
      <c r="AC23" s="538">
        <v>64.7</v>
      </c>
      <c r="AD23" s="536">
        <v>188</v>
      </c>
    </row>
    <row r="24" spans="1:30">
      <c r="A24" s="534">
        <v>20</v>
      </c>
      <c r="B24" s="535" t="s">
        <v>192</v>
      </c>
      <c r="C24" s="535" t="s">
        <v>679</v>
      </c>
      <c r="D24" s="535" t="s">
        <v>193</v>
      </c>
      <c r="E24" s="535" t="s">
        <v>680</v>
      </c>
      <c r="F24" s="535" t="s">
        <v>194</v>
      </c>
      <c r="G24" s="536" t="s">
        <v>32</v>
      </c>
      <c r="H24" s="535" t="s">
        <v>681</v>
      </c>
      <c r="I24" s="535" t="s">
        <v>195</v>
      </c>
      <c r="J24" s="535" t="s">
        <v>682</v>
      </c>
      <c r="K24" s="537" t="s">
        <v>196</v>
      </c>
      <c r="L24" s="536">
        <v>9086094001</v>
      </c>
      <c r="M24" s="536">
        <v>7889882975</v>
      </c>
      <c r="N24" s="535" t="s">
        <v>37</v>
      </c>
      <c r="O24" s="536"/>
      <c r="P24" s="538" t="s">
        <v>38</v>
      </c>
      <c r="Q24" s="536" t="s">
        <v>70</v>
      </c>
      <c r="R24" s="535" t="s">
        <v>197</v>
      </c>
      <c r="S24" s="535" t="s">
        <v>72</v>
      </c>
      <c r="T24" s="535" t="s">
        <v>588</v>
      </c>
      <c r="U24" s="536"/>
      <c r="V24" s="536"/>
      <c r="W24" s="536" t="s">
        <v>198</v>
      </c>
      <c r="X24" s="539" t="s">
        <v>683</v>
      </c>
      <c r="Y24" s="538">
        <v>146</v>
      </c>
      <c r="Z24" s="536">
        <v>55</v>
      </c>
      <c r="AA24" s="536" t="s">
        <v>199</v>
      </c>
      <c r="AB24" s="536" t="s">
        <v>44</v>
      </c>
      <c r="AC24" s="538">
        <v>60.83</v>
      </c>
      <c r="AD24" s="536">
        <v>167</v>
      </c>
    </row>
    <row r="25" spans="1:30">
      <c r="A25" s="534">
        <v>21</v>
      </c>
      <c r="B25" s="535" t="s">
        <v>200</v>
      </c>
      <c r="C25" s="535" t="s">
        <v>684</v>
      </c>
      <c r="D25" s="535" t="s">
        <v>201</v>
      </c>
      <c r="E25" s="535" t="s">
        <v>685</v>
      </c>
      <c r="F25" s="535" t="s">
        <v>202</v>
      </c>
      <c r="G25" s="536" t="s">
        <v>32</v>
      </c>
      <c r="H25" s="535" t="s">
        <v>686</v>
      </c>
      <c r="I25" s="535" t="s">
        <v>203</v>
      </c>
      <c r="J25" s="535" t="s">
        <v>204</v>
      </c>
      <c r="K25" s="537" t="s">
        <v>205</v>
      </c>
      <c r="L25" s="536">
        <v>7006013064</v>
      </c>
      <c r="M25" s="536">
        <v>9149583452</v>
      </c>
      <c r="N25" s="535" t="s">
        <v>37</v>
      </c>
      <c r="O25" s="536"/>
      <c r="P25" s="536" t="s">
        <v>38</v>
      </c>
      <c r="Q25" s="536" t="s">
        <v>51</v>
      </c>
      <c r="R25" s="535" t="s">
        <v>206</v>
      </c>
      <c r="S25" s="535" t="s">
        <v>152</v>
      </c>
      <c r="T25" s="535" t="s">
        <v>588</v>
      </c>
      <c r="U25" s="536" t="s">
        <v>687</v>
      </c>
      <c r="V25" s="536" t="s">
        <v>688</v>
      </c>
      <c r="W25" s="536" t="s">
        <v>208</v>
      </c>
      <c r="X25" s="539" t="s">
        <v>207</v>
      </c>
      <c r="Y25" s="536">
        <v>133</v>
      </c>
      <c r="Z25" s="536">
        <v>27</v>
      </c>
      <c r="AA25" s="536" t="s">
        <v>75</v>
      </c>
      <c r="AB25" s="536" t="s">
        <v>44</v>
      </c>
      <c r="AC25" s="536">
        <v>75.8</v>
      </c>
      <c r="AD25" s="536">
        <v>190</v>
      </c>
    </row>
    <row r="26" spans="1:30">
      <c r="A26" s="534">
        <v>22</v>
      </c>
      <c r="B26" s="535" t="s">
        <v>209</v>
      </c>
      <c r="C26" s="535" t="s">
        <v>689</v>
      </c>
      <c r="D26" s="535" t="s">
        <v>210</v>
      </c>
      <c r="E26" s="535" t="s">
        <v>690</v>
      </c>
      <c r="F26" s="535" t="s">
        <v>691</v>
      </c>
      <c r="G26" s="536" t="s">
        <v>48</v>
      </c>
      <c r="H26" s="535" t="s">
        <v>211</v>
      </c>
      <c r="I26" s="535" t="s">
        <v>212</v>
      </c>
      <c r="J26" s="535" t="s">
        <v>213</v>
      </c>
      <c r="K26" s="537" t="s">
        <v>214</v>
      </c>
      <c r="L26" s="536">
        <v>9149911991</v>
      </c>
      <c r="M26" s="536">
        <v>9682111342</v>
      </c>
      <c r="N26" s="535" t="s">
        <v>37</v>
      </c>
      <c r="O26" s="536"/>
      <c r="P26" s="536" t="s">
        <v>38</v>
      </c>
      <c r="Q26" s="536" t="s">
        <v>60</v>
      </c>
      <c r="R26" s="535" t="s">
        <v>61</v>
      </c>
      <c r="S26" s="535" t="s">
        <v>215</v>
      </c>
      <c r="T26" s="535" t="s">
        <v>588</v>
      </c>
      <c r="U26" s="536"/>
      <c r="V26" s="536"/>
      <c r="W26" s="536" t="s">
        <v>63</v>
      </c>
      <c r="X26" s="539" t="s">
        <v>216</v>
      </c>
      <c r="Y26" s="536"/>
      <c r="Z26" s="536"/>
      <c r="AA26" s="536" t="s">
        <v>75</v>
      </c>
      <c r="AB26" s="536" t="s">
        <v>44</v>
      </c>
      <c r="AC26" s="536"/>
      <c r="AD26" s="536"/>
    </row>
    <row r="27" spans="1:30" ht="63">
      <c r="A27" s="534">
        <v>23</v>
      </c>
      <c r="B27" s="535" t="s">
        <v>329</v>
      </c>
      <c r="C27" s="535" t="s">
        <v>692</v>
      </c>
      <c r="D27" s="535" t="s">
        <v>218</v>
      </c>
      <c r="E27" s="535" t="s">
        <v>693</v>
      </c>
      <c r="F27" s="535" t="s">
        <v>694</v>
      </c>
      <c r="G27" s="536" t="s">
        <v>32</v>
      </c>
      <c r="H27" s="535" t="s">
        <v>695</v>
      </c>
      <c r="I27" s="535" t="s">
        <v>219</v>
      </c>
      <c r="J27" s="535" t="s">
        <v>220</v>
      </c>
      <c r="K27" s="537" t="s">
        <v>696</v>
      </c>
      <c r="L27" s="536">
        <v>9419129862</v>
      </c>
      <c r="M27" s="536">
        <v>7006223766</v>
      </c>
      <c r="N27" s="535" t="s">
        <v>37</v>
      </c>
      <c r="O27" s="536"/>
      <c r="P27" s="536" t="s">
        <v>38</v>
      </c>
      <c r="Q27" s="536" t="s">
        <v>70</v>
      </c>
      <c r="R27" s="535" t="s">
        <v>104</v>
      </c>
      <c r="S27" s="535" t="s">
        <v>152</v>
      </c>
      <c r="T27" s="535" t="s">
        <v>588</v>
      </c>
      <c r="U27" s="536" t="s">
        <v>677</v>
      </c>
      <c r="V27" s="536" t="s">
        <v>697</v>
      </c>
      <c r="W27" s="536" t="s">
        <v>63</v>
      </c>
      <c r="X27" s="539" t="s">
        <v>221</v>
      </c>
      <c r="Y27" s="536">
        <v>134</v>
      </c>
      <c r="Z27" s="536">
        <v>43</v>
      </c>
      <c r="AA27" s="536"/>
      <c r="AB27" s="536" t="s">
        <v>44</v>
      </c>
      <c r="AC27" s="536">
        <v>74.349999999999994</v>
      </c>
      <c r="AD27" s="536">
        <v>167</v>
      </c>
    </row>
    <row r="28" spans="1:30" ht="47.25">
      <c r="A28" s="534">
        <v>24</v>
      </c>
      <c r="B28" s="536" t="s">
        <v>535</v>
      </c>
      <c r="C28" s="536">
        <v>1020</v>
      </c>
      <c r="D28" s="536">
        <v>1586</v>
      </c>
      <c r="E28" s="542" t="s">
        <v>698</v>
      </c>
      <c r="F28" s="543">
        <v>982705350760</v>
      </c>
      <c r="G28" s="536" t="s">
        <v>32</v>
      </c>
      <c r="H28" s="544">
        <v>41335</v>
      </c>
      <c r="I28" s="536" t="s">
        <v>699</v>
      </c>
      <c r="J28" s="536" t="s">
        <v>700</v>
      </c>
      <c r="K28" s="537" t="s">
        <v>701</v>
      </c>
      <c r="L28" s="536">
        <v>7739930382</v>
      </c>
      <c r="M28" s="536">
        <v>8899296656</v>
      </c>
      <c r="N28" s="536" t="s">
        <v>37</v>
      </c>
      <c r="O28" s="536"/>
      <c r="P28" s="536" t="s">
        <v>38</v>
      </c>
      <c r="Q28" s="536" t="s">
        <v>39</v>
      </c>
      <c r="R28" s="536" t="s">
        <v>96</v>
      </c>
      <c r="S28" s="536" t="s">
        <v>52</v>
      </c>
      <c r="T28" s="536"/>
      <c r="U28" s="536"/>
      <c r="V28" s="536"/>
      <c r="W28" s="536"/>
      <c r="X28" s="545" t="s">
        <v>702</v>
      </c>
      <c r="Y28" s="536"/>
      <c r="Z28" s="536"/>
      <c r="AA28" s="536"/>
      <c r="AB28" s="536"/>
      <c r="AC28" s="536"/>
      <c r="AD28" s="536"/>
    </row>
    <row r="29" spans="1:30">
      <c r="E29" s="546"/>
      <c r="H29" s="546"/>
    </row>
    <row r="30" spans="1:30">
      <c r="E30" s="546"/>
      <c r="H30" s="546"/>
    </row>
    <row r="31" spans="1:30">
      <c r="E31" s="546"/>
      <c r="H31" s="546"/>
    </row>
    <row r="32" spans="1:30">
      <c r="E32" s="546"/>
      <c r="H32" s="546"/>
    </row>
    <row r="33" spans="5:8" s="540" customFormat="1">
      <c r="E33" s="546"/>
      <c r="H33" s="546"/>
    </row>
    <row r="34" spans="5:8" s="540" customFormat="1">
      <c r="E34" s="546"/>
      <c r="H34" s="546"/>
    </row>
    <row r="35" spans="5:8" s="540" customFormat="1">
      <c r="E35" s="546"/>
      <c r="H35" s="546"/>
    </row>
    <row r="36" spans="5:8" s="540" customFormat="1">
      <c r="E36" s="546"/>
      <c r="H36" s="546"/>
    </row>
    <row r="37" spans="5:8" s="540" customFormat="1">
      <c r="E37" s="546"/>
      <c r="H37" s="546"/>
    </row>
    <row r="38" spans="5:8" s="540" customFormat="1">
      <c r="E38" s="546"/>
      <c r="H38" s="546"/>
    </row>
    <row r="39" spans="5:8" s="540" customFormat="1">
      <c r="E39" s="546"/>
      <c r="H39" s="546"/>
    </row>
    <row r="40" spans="5:8" s="540" customFormat="1">
      <c r="E40" s="546"/>
      <c r="H40" s="546"/>
    </row>
    <row r="41" spans="5:8" s="540" customFormat="1">
      <c r="E41" s="546"/>
      <c r="H41" s="546"/>
    </row>
    <row r="42" spans="5:8" s="540" customFormat="1">
      <c r="E42" s="546"/>
      <c r="H42" s="546"/>
    </row>
    <row r="43" spans="5:8" s="540" customFormat="1">
      <c r="E43" s="546"/>
      <c r="H43" s="546"/>
    </row>
    <row r="44" spans="5:8" s="540" customFormat="1">
      <c r="E44" s="546"/>
    </row>
    <row r="45" spans="5:8" s="540" customFormat="1">
      <c r="E45" s="546"/>
    </row>
    <row r="46" spans="5:8" s="540" customFormat="1">
      <c r="E46" s="546"/>
    </row>
    <row r="47" spans="5:8" s="540" customFormat="1">
      <c r="E47" s="546"/>
    </row>
    <row r="48" spans="5:8" s="540" customFormat="1">
      <c r="E48" s="546"/>
    </row>
    <row r="49" spans="5:5" s="540" customFormat="1">
      <c r="E49" s="546"/>
    </row>
    <row r="50" spans="5:5" s="540" customFormat="1">
      <c r="E50" s="546"/>
    </row>
    <row r="51" spans="5:5" s="540" customFormat="1">
      <c r="E51" s="546"/>
    </row>
    <row r="52" spans="5:5" s="540" customFormat="1">
      <c r="E52" s="546"/>
    </row>
    <row r="53" spans="5:5" s="540" customFormat="1">
      <c r="E53" s="546"/>
    </row>
    <row r="54" spans="5:5" s="540" customFormat="1">
      <c r="E54" s="546"/>
    </row>
    <row r="55" spans="5:5" s="540" customFormat="1">
      <c r="E55" s="546"/>
    </row>
    <row r="56" spans="5:5" s="540" customFormat="1">
      <c r="E56" s="546"/>
    </row>
    <row r="57" spans="5:5" s="540" customFormat="1">
      <c r="E57" s="546"/>
    </row>
    <row r="58" spans="5:5" s="540" customFormat="1">
      <c r="E58" s="546"/>
    </row>
    <row r="59" spans="5:5" s="540" customFormat="1">
      <c r="E59" s="546"/>
    </row>
    <row r="60" spans="5:5" s="540" customFormat="1">
      <c r="E60" s="546"/>
    </row>
    <row r="61" spans="5:5" s="540" customFormat="1">
      <c r="E61" s="546"/>
    </row>
    <row r="62" spans="5:5" s="540" customFormat="1">
      <c r="E62" s="546"/>
    </row>
    <row r="63" spans="5:5" s="540" customFormat="1">
      <c r="E63" s="546"/>
    </row>
    <row r="64" spans="5:5" s="540" customFormat="1">
      <c r="E64" s="546"/>
    </row>
    <row r="65" spans="5:5" s="540" customFormat="1">
      <c r="E65" s="546"/>
    </row>
    <row r="66" spans="5:5" s="540" customFormat="1">
      <c r="E66" s="546"/>
    </row>
    <row r="67" spans="5:5" s="540" customFormat="1">
      <c r="E67" s="546"/>
    </row>
    <row r="68" spans="5:5" s="540" customFormat="1">
      <c r="E68" s="546"/>
    </row>
  </sheetData>
  <mergeCells count="7">
    <mergeCell ref="R3:S3"/>
    <mergeCell ref="A1:M1"/>
    <mergeCell ref="A2:B2"/>
    <mergeCell ref="I2:J2"/>
    <mergeCell ref="I3:J3"/>
    <mergeCell ref="L3:M3"/>
    <mergeCell ref="U3:V3"/>
  </mergeCells>
  <conditionalFormatting sqref="G5:G11 I5:N11 K12">
    <cfRule type="containsText" dxfId="3" priority="1" operator="containsText" text="M,GEN">
      <formula>NOT(ISERROR(SEARCH("M,GEN",G5)))</formula>
    </cfRule>
    <cfRule type="cellIs" dxfId="2" priority="2" operator="equal">
      <formula>"M,GEN"</formula>
    </cfRule>
  </conditionalFormatting>
  <dataValidations count="6">
    <dataValidation allowBlank="1" showInputMessage="1" showErrorMessage="1" promptTitle="NAME" prompt="ENTER NAME IN CAPITAL LETTERS" sqref="I5:J5 B3:C27"/>
    <dataValidation allowBlank="1" showInputMessage="1" showErrorMessage="1" promptTitle="DATE FORMAT" prompt="DD/MM/YYYY" sqref="E5:E64 H5:H38"/>
    <dataValidation type="list" allowBlank="1" showInputMessage="1" showErrorMessage="1" sqref="G5:G55">
      <formula1>"M,F"</formula1>
    </dataValidation>
    <dataValidation type="list" allowBlank="1" showInputMessage="1" showErrorMessage="1" sqref="N5:N27">
      <formula1>"Gen,SC,ST,OBC,other"</formula1>
    </dataValidation>
    <dataValidation type="list" allowBlank="1" showInputMessage="1" showErrorMessage="1" sqref="O5:O27">
      <formula1>"Muslim,Christian,Sikh,Buddhist,Parsi,Jain"</formula1>
    </dataValidation>
    <dataValidation type="list" allowBlank="1" showInputMessage="1" showErrorMessage="1" sqref="T28:T30">
      <formula1>"YES,NO"</formula1>
    </dataValidation>
  </dataValidations>
  <hyperlinks>
    <hyperlink ref="X27" r:id="rId1" display="kamleshkunu@gmail.com"/>
    <hyperlink ref="X26" r:id="rId2"/>
    <hyperlink ref="X6" r:id="rId3"/>
    <hyperlink ref="X5" r:id="rId4"/>
    <hyperlink ref="X8" r:id="rId5"/>
    <hyperlink ref="X25" r:id="rId6"/>
    <hyperlink ref="X15" r:id="rId7"/>
    <hyperlink ref="X23" r:id="rId8"/>
    <hyperlink ref="X20" r:id="rId9"/>
    <hyperlink ref="X13" r:id="rId10"/>
    <hyperlink ref="X19" r:id="rId11"/>
    <hyperlink ref="X16" r:id="rId12"/>
    <hyperlink ref="X14" r:id="rId13"/>
    <hyperlink ref="X10" r:id="rId14"/>
    <hyperlink ref="X12" r:id="rId15"/>
    <hyperlink ref="X17" r:id="rId16"/>
    <hyperlink ref="X18" r:id="rId17"/>
    <hyperlink ref="X22" r:id="rId18"/>
    <hyperlink ref="X11" r:id="rId19"/>
    <hyperlink ref="X7" r:id="rId20"/>
    <hyperlink ref="X9" r:id="rId21"/>
    <hyperlink ref="X21" r:id="rId22"/>
    <hyperlink ref="X24" r:id="rId23"/>
    <hyperlink ref="X28" r:id="rId2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sqref="A1:XFD1048576"/>
    </sheetView>
  </sheetViews>
  <sheetFormatPr defaultColWidth="9" defaultRowHeight="15"/>
  <cols>
    <col min="2" max="2" width="31.5703125" customWidth="1"/>
    <col min="3" max="3" width="13.85546875" customWidth="1"/>
    <col min="4" max="4" width="12.85546875" customWidth="1"/>
    <col min="5" max="5" width="12.42578125" customWidth="1"/>
    <col min="6" max="7" width="11" customWidth="1"/>
    <col min="8" max="8" width="13.42578125" customWidth="1"/>
    <col min="9" max="9" width="11.5703125" customWidth="1"/>
    <col min="10" max="10" width="12.28515625" customWidth="1"/>
  </cols>
  <sheetData>
    <row r="1" spans="1:11" ht="14.25" customHeight="1">
      <c r="A1" s="341" t="s">
        <v>238</v>
      </c>
      <c r="B1" s="341"/>
      <c r="C1" s="341"/>
      <c r="D1" s="341"/>
      <c r="E1" s="341"/>
      <c r="F1" s="341"/>
      <c r="G1" s="341"/>
      <c r="H1" s="341"/>
      <c r="I1" s="341"/>
      <c r="J1" s="341"/>
      <c r="K1" s="14"/>
    </row>
    <row r="2" spans="1:11" ht="12.75" customHeight="1">
      <c r="A2" s="341" t="s">
        <v>555</v>
      </c>
      <c r="B2" s="341"/>
      <c r="C2" s="341"/>
      <c r="D2" s="341"/>
      <c r="E2" s="341"/>
      <c r="F2" s="341"/>
      <c r="G2" s="341"/>
      <c r="H2" s="341"/>
      <c r="I2" s="341"/>
      <c r="J2" s="341"/>
      <c r="K2" s="14"/>
    </row>
    <row r="3" spans="1:11" ht="13.5" customHeight="1">
      <c r="A3" s="341" t="s">
        <v>225</v>
      </c>
      <c r="B3" s="341"/>
      <c r="C3" s="341"/>
      <c r="D3" s="341"/>
      <c r="E3" s="341"/>
      <c r="F3" s="341"/>
      <c r="G3" s="341"/>
      <c r="H3" s="341"/>
      <c r="I3" s="341"/>
      <c r="J3" s="341"/>
      <c r="K3" s="14"/>
    </row>
    <row r="4" spans="1:11" ht="15" customHeight="1">
      <c r="A4" s="477" t="s">
        <v>560</v>
      </c>
      <c r="B4" s="366"/>
      <c r="C4" s="366"/>
      <c r="D4" s="366"/>
      <c r="E4" s="366"/>
      <c r="F4" s="366"/>
      <c r="G4" s="366"/>
      <c r="H4" s="366"/>
      <c r="I4" s="366"/>
      <c r="J4" s="367"/>
      <c r="K4" s="14"/>
    </row>
    <row r="5" spans="1:11" ht="45">
      <c r="A5" s="2" t="s">
        <v>227</v>
      </c>
      <c r="B5" s="3" t="s">
        <v>228</v>
      </c>
      <c r="C5" s="3" t="s">
        <v>516</v>
      </c>
      <c r="D5" s="3" t="s">
        <v>517</v>
      </c>
      <c r="E5" s="3" t="s">
        <v>518</v>
      </c>
      <c r="F5" s="3" t="s">
        <v>519</v>
      </c>
      <c r="G5" s="3" t="s">
        <v>520</v>
      </c>
      <c r="H5" s="3" t="s">
        <v>521</v>
      </c>
      <c r="I5" s="3" t="s">
        <v>522</v>
      </c>
      <c r="J5" s="3" t="s">
        <v>523</v>
      </c>
      <c r="K5" s="296" t="s">
        <v>559</v>
      </c>
    </row>
    <row r="6" spans="1:11" ht="15.75">
      <c r="A6" s="225">
        <v>1</v>
      </c>
      <c r="B6" s="32" t="s">
        <v>29</v>
      </c>
      <c r="C6" s="5">
        <v>66.5</v>
      </c>
      <c r="D6" s="5">
        <v>75.5</v>
      </c>
      <c r="E6" s="5">
        <v>73.5</v>
      </c>
      <c r="F6" s="6">
        <v>75.5</v>
      </c>
      <c r="G6" s="6">
        <v>73</v>
      </c>
      <c r="H6" s="6">
        <v>48</v>
      </c>
      <c r="I6" s="6">
        <v>50</v>
      </c>
      <c r="J6" s="289">
        <v>46</v>
      </c>
      <c r="K6" s="14">
        <v>190</v>
      </c>
    </row>
    <row r="7" spans="1:11" ht="15.75">
      <c r="A7" s="225">
        <v>2</v>
      </c>
      <c r="B7" s="32" t="s">
        <v>45</v>
      </c>
      <c r="C7" s="5">
        <v>38</v>
      </c>
      <c r="D7" s="5">
        <v>56</v>
      </c>
      <c r="E7" s="5">
        <v>40</v>
      </c>
      <c r="F7" s="5">
        <v>41.5</v>
      </c>
      <c r="G7" s="5">
        <v>32.5</v>
      </c>
      <c r="H7" s="5">
        <v>39</v>
      </c>
      <c r="I7" s="5">
        <v>29.5</v>
      </c>
      <c r="J7" s="289">
        <v>22.5</v>
      </c>
      <c r="K7" s="14">
        <v>184</v>
      </c>
    </row>
    <row r="8" spans="1:11" ht="15.75">
      <c r="A8" s="225">
        <v>3</v>
      </c>
      <c r="B8" s="32" t="s">
        <v>54</v>
      </c>
      <c r="C8" s="5">
        <v>55.5</v>
      </c>
      <c r="D8" s="5">
        <v>64</v>
      </c>
      <c r="E8" s="5">
        <v>38.5</v>
      </c>
      <c r="F8" s="5">
        <v>50</v>
      </c>
      <c r="G8" s="5">
        <v>53</v>
      </c>
      <c r="H8" s="5">
        <v>40.5</v>
      </c>
      <c r="I8" s="5">
        <v>29</v>
      </c>
      <c r="J8" s="289">
        <v>30.5</v>
      </c>
      <c r="K8" s="14">
        <v>200</v>
      </c>
    </row>
    <row r="9" spans="1:11" ht="15.75">
      <c r="A9" s="225">
        <v>4</v>
      </c>
      <c r="B9" s="32" t="s">
        <v>64</v>
      </c>
      <c r="C9" s="5">
        <v>77</v>
      </c>
      <c r="D9" s="5">
        <v>79</v>
      </c>
      <c r="E9" s="5">
        <v>79.5</v>
      </c>
      <c r="F9" s="5">
        <v>79</v>
      </c>
      <c r="G9" s="5">
        <v>80</v>
      </c>
      <c r="H9" s="5">
        <v>50</v>
      </c>
      <c r="I9" s="5">
        <v>48</v>
      </c>
      <c r="J9" s="289">
        <v>48</v>
      </c>
      <c r="K9" s="14">
        <v>191</v>
      </c>
    </row>
    <row r="10" spans="1:11" ht="15.75">
      <c r="A10" s="225">
        <v>5</v>
      </c>
      <c r="B10" s="32" t="s">
        <v>76</v>
      </c>
      <c r="C10" s="5">
        <v>60.5</v>
      </c>
      <c r="D10" s="5">
        <v>66.5</v>
      </c>
      <c r="E10" s="5">
        <v>55</v>
      </c>
      <c r="F10" s="5">
        <v>60.5</v>
      </c>
      <c r="G10" s="5">
        <v>68.5</v>
      </c>
      <c r="H10" s="5">
        <v>46.5</v>
      </c>
      <c r="I10" s="5">
        <v>39.5</v>
      </c>
      <c r="J10" s="289">
        <v>40.5</v>
      </c>
      <c r="K10" s="14">
        <v>177</v>
      </c>
    </row>
    <row r="11" spans="1:11" ht="15.75">
      <c r="A11" s="225">
        <v>6</v>
      </c>
      <c r="B11" s="32" t="s">
        <v>82</v>
      </c>
      <c r="C11" s="5">
        <v>53</v>
      </c>
      <c r="D11" s="5">
        <v>59</v>
      </c>
      <c r="E11" s="5">
        <v>60</v>
      </c>
      <c r="F11" s="5">
        <v>63.5</v>
      </c>
      <c r="G11" s="5">
        <v>62.5</v>
      </c>
      <c r="H11" s="5">
        <v>42.5</v>
      </c>
      <c r="I11" s="5">
        <v>46.5</v>
      </c>
      <c r="J11" s="289">
        <v>43</v>
      </c>
      <c r="K11" s="14">
        <v>200</v>
      </c>
    </row>
    <row r="12" spans="1:11" ht="15.75">
      <c r="A12" s="225">
        <v>7</v>
      </c>
      <c r="B12" s="32" t="s">
        <v>91</v>
      </c>
      <c r="C12" s="5">
        <v>60.5</v>
      </c>
      <c r="D12" s="5">
        <v>60.5</v>
      </c>
      <c r="E12" s="5">
        <v>74</v>
      </c>
      <c r="F12" s="5">
        <v>63.5</v>
      </c>
      <c r="G12" s="5">
        <v>48</v>
      </c>
      <c r="H12" s="5">
        <v>46</v>
      </c>
      <c r="I12" s="5">
        <v>38</v>
      </c>
      <c r="J12" s="289">
        <v>35</v>
      </c>
      <c r="K12" s="14">
        <v>203</v>
      </c>
    </row>
    <row r="13" spans="1:11" ht="15.75">
      <c r="A13" s="225">
        <v>8</v>
      </c>
      <c r="B13" s="32" t="s">
        <v>99</v>
      </c>
      <c r="C13" s="5">
        <v>49.5</v>
      </c>
      <c r="D13" s="5">
        <v>57.5</v>
      </c>
      <c r="E13" s="5">
        <v>43.5</v>
      </c>
      <c r="F13" s="5">
        <v>49.5</v>
      </c>
      <c r="G13" s="5">
        <v>36</v>
      </c>
      <c r="H13" s="5">
        <v>40</v>
      </c>
      <c r="I13" s="5">
        <v>43</v>
      </c>
      <c r="J13" s="289">
        <v>30</v>
      </c>
      <c r="K13" s="14">
        <v>187</v>
      </c>
    </row>
    <row r="14" spans="1:11" ht="15.75">
      <c r="A14" s="225">
        <v>9</v>
      </c>
      <c r="B14" s="32" t="s">
        <v>106</v>
      </c>
      <c r="C14" s="5">
        <v>50</v>
      </c>
      <c r="D14" s="5">
        <v>63</v>
      </c>
      <c r="E14" s="5">
        <v>43.5</v>
      </c>
      <c r="F14" s="5">
        <v>49.5</v>
      </c>
      <c r="G14" s="5">
        <v>35</v>
      </c>
      <c r="H14" s="5">
        <v>43</v>
      </c>
      <c r="I14" s="5">
        <v>45.5</v>
      </c>
      <c r="J14" s="289">
        <v>38</v>
      </c>
      <c r="K14" s="14">
        <v>196</v>
      </c>
    </row>
    <row r="15" spans="1:11" ht="15.75">
      <c r="A15" s="225">
        <v>10</v>
      </c>
      <c r="B15" s="32" t="s">
        <v>115</v>
      </c>
      <c r="C15" s="5">
        <v>40</v>
      </c>
      <c r="D15" s="5">
        <v>44</v>
      </c>
      <c r="E15" s="5">
        <v>69</v>
      </c>
      <c r="F15" s="5">
        <v>32.5</v>
      </c>
      <c r="G15" s="5">
        <v>34.5</v>
      </c>
      <c r="H15" s="5">
        <v>35</v>
      </c>
      <c r="I15" s="5">
        <v>38</v>
      </c>
      <c r="J15" s="289">
        <v>22.5</v>
      </c>
      <c r="K15" s="14">
        <v>176</v>
      </c>
    </row>
    <row r="16" spans="1:11" ht="15.75">
      <c r="A16" s="225">
        <v>11</v>
      </c>
      <c r="B16" s="32" t="s">
        <v>124</v>
      </c>
      <c r="C16" s="5">
        <v>65.5</v>
      </c>
      <c r="D16" s="5">
        <v>67.5</v>
      </c>
      <c r="E16" s="5">
        <v>63</v>
      </c>
      <c r="F16" s="5">
        <v>64.5</v>
      </c>
      <c r="G16" s="5">
        <v>64.5</v>
      </c>
      <c r="H16" s="5">
        <v>50</v>
      </c>
      <c r="I16" s="5">
        <v>30</v>
      </c>
      <c r="J16" s="289">
        <v>41.5</v>
      </c>
      <c r="K16" s="14">
        <v>184</v>
      </c>
    </row>
    <row r="17" spans="1:11" ht="15.75">
      <c r="A17" s="225">
        <v>12</v>
      </c>
      <c r="B17" s="32" t="s">
        <v>133</v>
      </c>
      <c r="C17" s="5">
        <v>66.5</v>
      </c>
      <c r="D17" s="5">
        <v>72</v>
      </c>
      <c r="E17" s="5">
        <v>53</v>
      </c>
      <c r="F17" s="5">
        <v>62</v>
      </c>
      <c r="G17" s="5">
        <v>54</v>
      </c>
      <c r="H17" s="5">
        <v>46.5</v>
      </c>
      <c r="I17" s="5">
        <v>39.5</v>
      </c>
      <c r="J17" s="289">
        <v>32</v>
      </c>
      <c r="K17" s="14">
        <v>198</v>
      </c>
    </row>
    <row r="18" spans="1:11" ht="15.75">
      <c r="A18" s="225">
        <v>13</v>
      </c>
      <c r="B18" s="32" t="s">
        <v>140</v>
      </c>
      <c r="C18" s="5">
        <v>62</v>
      </c>
      <c r="D18" s="5">
        <v>66.5</v>
      </c>
      <c r="E18" s="5">
        <v>67.5</v>
      </c>
      <c r="F18" s="5">
        <v>67</v>
      </c>
      <c r="G18" s="5">
        <v>58.5</v>
      </c>
      <c r="H18" s="5">
        <v>41</v>
      </c>
      <c r="I18" s="5">
        <v>35</v>
      </c>
      <c r="J18" s="289">
        <v>36.5</v>
      </c>
      <c r="K18" s="14">
        <v>165</v>
      </c>
    </row>
    <row r="19" spans="1:11" ht="15.75">
      <c r="A19" s="225">
        <v>14</v>
      </c>
      <c r="B19" s="32" t="s">
        <v>147</v>
      </c>
      <c r="C19" s="5">
        <v>65</v>
      </c>
      <c r="D19" s="5">
        <v>70</v>
      </c>
      <c r="E19" s="5">
        <v>72.5</v>
      </c>
      <c r="F19" s="5">
        <v>64.5</v>
      </c>
      <c r="G19" s="5">
        <v>67.5</v>
      </c>
      <c r="H19" s="5">
        <v>48.5</v>
      </c>
      <c r="I19" s="5">
        <v>44</v>
      </c>
      <c r="J19" s="289">
        <v>42</v>
      </c>
      <c r="K19" s="14">
        <v>191</v>
      </c>
    </row>
    <row r="20" spans="1:11" ht="15.75">
      <c r="A20" s="225">
        <v>15</v>
      </c>
      <c r="B20" s="32" t="s">
        <v>154</v>
      </c>
      <c r="C20" s="5">
        <v>62.5</v>
      </c>
      <c r="D20" s="5">
        <v>60.5</v>
      </c>
      <c r="E20" s="5">
        <v>63</v>
      </c>
      <c r="F20" s="5">
        <v>53.5</v>
      </c>
      <c r="G20" s="5">
        <v>50</v>
      </c>
      <c r="H20" s="5">
        <v>33.5</v>
      </c>
      <c r="I20" s="5">
        <v>37</v>
      </c>
      <c r="J20" s="289">
        <v>36</v>
      </c>
      <c r="K20" s="14">
        <v>165</v>
      </c>
    </row>
    <row r="21" spans="1:11" ht="15.75">
      <c r="A21" s="225">
        <v>16</v>
      </c>
      <c r="B21" s="32" t="s">
        <v>162</v>
      </c>
      <c r="C21" s="5">
        <v>32</v>
      </c>
      <c r="D21" s="5">
        <v>37</v>
      </c>
      <c r="E21" s="5">
        <v>38</v>
      </c>
      <c r="F21" s="5">
        <v>34</v>
      </c>
      <c r="G21" s="5">
        <v>26.5</v>
      </c>
      <c r="H21" s="5">
        <v>28.5</v>
      </c>
      <c r="I21" s="5">
        <v>17</v>
      </c>
      <c r="J21" s="289">
        <v>30</v>
      </c>
      <c r="K21" s="14">
        <v>179</v>
      </c>
    </row>
    <row r="22" spans="1:11" ht="15.75">
      <c r="A22" s="225">
        <v>17</v>
      </c>
      <c r="B22" s="32" t="s">
        <v>170</v>
      </c>
      <c r="C22" s="5">
        <v>51</v>
      </c>
      <c r="D22" s="5">
        <v>58.5</v>
      </c>
      <c r="E22" s="5">
        <v>57.5</v>
      </c>
      <c r="F22" s="5">
        <v>64.5</v>
      </c>
      <c r="G22" s="5">
        <v>61</v>
      </c>
      <c r="H22" s="5">
        <v>44.5</v>
      </c>
      <c r="I22" s="5">
        <v>48</v>
      </c>
      <c r="J22" s="289">
        <v>34.5</v>
      </c>
      <c r="K22" s="14">
        <v>175</v>
      </c>
    </row>
    <row r="23" spans="1:11" ht="15.75">
      <c r="A23" s="225">
        <v>18</v>
      </c>
      <c r="B23" s="32" t="s">
        <v>177</v>
      </c>
      <c r="C23" s="5">
        <v>59</v>
      </c>
      <c r="D23" s="5">
        <v>64</v>
      </c>
      <c r="E23" s="5">
        <v>56</v>
      </c>
      <c r="F23" s="5">
        <v>67</v>
      </c>
      <c r="G23" s="5">
        <v>61</v>
      </c>
      <c r="H23" s="5">
        <v>45</v>
      </c>
      <c r="I23" s="5">
        <v>36</v>
      </c>
      <c r="J23" s="289">
        <v>40.5</v>
      </c>
      <c r="K23" s="14">
        <v>165</v>
      </c>
    </row>
    <row r="24" spans="1:11" ht="15.75">
      <c r="A24" s="225">
        <v>19</v>
      </c>
      <c r="B24" s="32" t="s">
        <v>184</v>
      </c>
      <c r="C24" s="5">
        <v>55.5</v>
      </c>
      <c r="D24" s="5">
        <v>44</v>
      </c>
      <c r="E24" s="5">
        <v>45.5</v>
      </c>
      <c r="F24" s="5">
        <v>44.5</v>
      </c>
      <c r="G24" s="5">
        <v>33</v>
      </c>
      <c r="H24" s="5">
        <v>36.5</v>
      </c>
      <c r="I24" s="5">
        <v>38</v>
      </c>
      <c r="J24" s="289">
        <v>31.5</v>
      </c>
      <c r="K24" s="14">
        <v>169</v>
      </c>
    </row>
    <row r="25" spans="1:11" ht="15.75">
      <c r="A25" s="225">
        <v>20</v>
      </c>
      <c r="B25" s="32" t="s">
        <v>192</v>
      </c>
      <c r="C25" s="5">
        <v>43.5</v>
      </c>
      <c r="D25" s="5">
        <v>54.5</v>
      </c>
      <c r="E25" s="5">
        <v>44.5</v>
      </c>
      <c r="F25" s="5">
        <v>39.5</v>
      </c>
      <c r="G25" s="5">
        <v>33</v>
      </c>
      <c r="H25" s="5">
        <v>39.5</v>
      </c>
      <c r="I25" s="5">
        <v>35.5</v>
      </c>
      <c r="J25" s="289">
        <v>24</v>
      </c>
      <c r="K25" s="14">
        <v>190</v>
      </c>
    </row>
    <row r="26" spans="1:11" ht="15.75">
      <c r="A26" s="225">
        <v>21</v>
      </c>
      <c r="B26" s="32" t="s">
        <v>200</v>
      </c>
      <c r="C26" s="5">
        <v>48</v>
      </c>
      <c r="D26" s="5">
        <v>51</v>
      </c>
      <c r="E26" s="5">
        <v>45.5</v>
      </c>
      <c r="F26" s="5">
        <v>55</v>
      </c>
      <c r="G26" s="5">
        <v>48.5</v>
      </c>
      <c r="H26" s="5">
        <v>37.5</v>
      </c>
      <c r="I26" s="5">
        <v>47.5</v>
      </c>
      <c r="J26" s="289">
        <v>33.5</v>
      </c>
      <c r="K26" s="14">
        <v>172</v>
      </c>
    </row>
    <row r="27" spans="1:11" ht="15.75">
      <c r="A27" s="225">
        <v>22</v>
      </c>
      <c r="B27" s="32" t="s">
        <v>209</v>
      </c>
      <c r="C27" s="5">
        <v>42</v>
      </c>
      <c r="D27" s="5">
        <v>48</v>
      </c>
      <c r="E27" s="5">
        <v>33</v>
      </c>
      <c r="F27" s="5">
        <v>41</v>
      </c>
      <c r="G27" s="5">
        <v>31</v>
      </c>
      <c r="H27" s="5">
        <v>29</v>
      </c>
      <c r="I27" s="5">
        <v>31</v>
      </c>
      <c r="J27" s="289">
        <v>17.5</v>
      </c>
      <c r="K27" s="14">
        <v>192</v>
      </c>
    </row>
    <row r="28" spans="1:11" ht="15.75">
      <c r="A28" s="225">
        <v>23</v>
      </c>
      <c r="B28" s="32" t="s">
        <v>217</v>
      </c>
      <c r="C28" s="7">
        <v>45.5</v>
      </c>
      <c r="D28" s="7">
        <v>52.5</v>
      </c>
      <c r="E28" s="7">
        <v>45.5</v>
      </c>
      <c r="F28" s="7">
        <v>55</v>
      </c>
      <c r="G28" s="7">
        <v>34</v>
      </c>
      <c r="H28" s="7">
        <v>37</v>
      </c>
      <c r="I28" s="7">
        <v>36.5</v>
      </c>
      <c r="J28" s="289">
        <v>24</v>
      </c>
      <c r="K28" s="14">
        <v>197</v>
      </c>
    </row>
    <row r="29" spans="1:11" ht="15.75">
      <c r="A29" s="225">
        <v>24</v>
      </c>
      <c r="B29" s="33" t="s">
        <v>237</v>
      </c>
      <c r="C29" s="5">
        <v>64.5</v>
      </c>
      <c r="D29" s="5">
        <v>64.5</v>
      </c>
      <c r="E29" s="5">
        <v>60.5</v>
      </c>
      <c r="F29" s="5">
        <v>60.5</v>
      </c>
      <c r="G29" s="5">
        <v>64.5</v>
      </c>
      <c r="H29" s="5">
        <v>42.5</v>
      </c>
      <c r="I29" s="5">
        <v>39.5</v>
      </c>
      <c r="J29" s="291">
        <v>43</v>
      </c>
      <c r="K29" s="14">
        <v>161</v>
      </c>
    </row>
    <row r="30" spans="1:11" ht="15.75">
      <c r="A30" s="34"/>
      <c r="B30" s="234"/>
      <c r="C30" s="235"/>
      <c r="D30" s="235"/>
      <c r="E30" s="235"/>
      <c r="F30" s="235"/>
      <c r="G30" s="235"/>
      <c r="H30" s="235"/>
      <c r="I30" s="235"/>
      <c r="J30" s="235"/>
    </row>
    <row r="31" spans="1:11" ht="15.75">
      <c r="A31" s="34"/>
      <c r="B31" s="234"/>
      <c r="C31" s="235"/>
      <c r="D31" s="235"/>
      <c r="E31" s="235"/>
      <c r="F31" s="235"/>
      <c r="G31" s="235"/>
      <c r="H31" s="235"/>
      <c r="I31" s="235"/>
      <c r="J31" s="235"/>
    </row>
    <row r="32" spans="1:11" ht="15.75">
      <c r="A32" s="34"/>
      <c r="B32" s="234"/>
      <c r="C32" s="235"/>
      <c r="D32" s="235"/>
      <c r="E32" s="235"/>
      <c r="F32" s="235"/>
      <c r="G32" s="235"/>
      <c r="H32" s="235"/>
      <c r="I32" s="235"/>
      <c r="J32" s="235"/>
    </row>
    <row r="33" spans="1:10" ht="15.75">
      <c r="A33" s="34"/>
      <c r="B33" s="234"/>
      <c r="C33" s="235"/>
      <c r="D33" s="235"/>
      <c r="E33" s="235"/>
      <c r="F33" s="235"/>
      <c r="G33" s="235"/>
      <c r="H33" s="235"/>
      <c r="I33" s="235"/>
      <c r="J33" s="235"/>
    </row>
    <row r="34" spans="1:10" ht="15" customHeight="1">
      <c r="A34" s="34"/>
      <c r="B34" s="234"/>
      <c r="C34" s="235"/>
      <c r="D34" s="235"/>
      <c r="E34" s="235"/>
      <c r="F34" s="235"/>
      <c r="G34" s="235"/>
      <c r="H34" s="235"/>
      <c r="I34" s="235"/>
      <c r="J34" s="235"/>
    </row>
    <row r="35" spans="1:10" ht="15.75" customHeight="1">
      <c r="A35" s="34"/>
      <c r="B35" s="234"/>
      <c r="C35" s="235"/>
      <c r="D35" s="235"/>
      <c r="E35" s="235"/>
      <c r="F35" s="235"/>
      <c r="G35" s="235"/>
      <c r="H35" s="235"/>
      <c r="I35" s="235"/>
      <c r="J35" s="235"/>
    </row>
    <row r="36" spans="1:10">
      <c r="A36" s="8"/>
      <c r="B36" s="8"/>
      <c r="C36" s="8"/>
      <c r="D36" s="8"/>
      <c r="E36" s="8"/>
      <c r="F36" s="8"/>
      <c r="G36" s="8"/>
      <c r="H36" s="8"/>
      <c r="I36" s="8"/>
      <c r="J36" s="8"/>
    </row>
  </sheetData>
  <mergeCells count="4">
    <mergeCell ref="A1:J1"/>
    <mergeCell ref="A2:J2"/>
    <mergeCell ref="A3:J3"/>
    <mergeCell ref="A4:J4"/>
  </mergeCells>
  <dataValidations count="1">
    <dataValidation allowBlank="1" showInputMessage="1" showErrorMessage="1" promptTitle="NAME" prompt="ENTER NAME IN CAPITAL LETTERS" sqref="B6:B29"/>
  </dataValidations>
  <pageMargins left="0.23622047244094491" right="0.19685039370078741" top="0.23622047244094491" bottom="0.15748031496062992" header="0.23622047244094491" footer="0.15748031496062992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opLeftCell="A5" workbookViewId="0">
      <selection activeCell="K6" sqref="K6:K30"/>
    </sheetView>
  </sheetViews>
  <sheetFormatPr defaultColWidth="9" defaultRowHeight="15"/>
  <cols>
    <col min="2" max="2" width="31.5703125" customWidth="1"/>
    <col min="3" max="3" width="13.85546875" customWidth="1"/>
    <col min="4" max="4" width="12.85546875" customWidth="1"/>
    <col min="5" max="5" width="12.42578125" customWidth="1"/>
    <col min="6" max="7" width="11" customWidth="1"/>
    <col min="8" max="8" width="13.42578125" customWidth="1"/>
    <col min="9" max="9" width="11.5703125" customWidth="1"/>
    <col min="10" max="10" width="12.28515625" customWidth="1"/>
  </cols>
  <sheetData>
    <row r="1" spans="1:11" ht="14.25" customHeight="1">
      <c r="A1" s="341" t="s">
        <v>238</v>
      </c>
      <c r="B1" s="341"/>
      <c r="C1" s="341"/>
      <c r="D1" s="341"/>
      <c r="E1" s="341"/>
      <c r="F1" s="341"/>
      <c r="G1" s="341"/>
      <c r="H1" s="341"/>
      <c r="I1" s="341"/>
      <c r="J1" s="341"/>
      <c r="K1" s="14"/>
    </row>
    <row r="2" spans="1:11" ht="12.75" customHeight="1">
      <c r="A2" s="341" t="s">
        <v>555</v>
      </c>
      <c r="B2" s="341"/>
      <c r="C2" s="341"/>
      <c r="D2" s="341"/>
      <c r="E2" s="341"/>
      <c r="F2" s="341"/>
      <c r="G2" s="341"/>
      <c r="H2" s="341"/>
      <c r="I2" s="341"/>
      <c r="J2" s="341"/>
      <c r="K2" s="14"/>
    </row>
    <row r="3" spans="1:11" ht="13.5" customHeight="1">
      <c r="A3" s="341" t="s">
        <v>225</v>
      </c>
      <c r="B3" s="341"/>
      <c r="C3" s="341"/>
      <c r="D3" s="341"/>
      <c r="E3" s="341"/>
      <c r="F3" s="341"/>
      <c r="G3" s="341"/>
      <c r="H3" s="341"/>
      <c r="I3" s="341"/>
      <c r="J3" s="341"/>
      <c r="K3" s="14"/>
    </row>
    <row r="4" spans="1:11" ht="15" customHeight="1">
      <c r="A4" s="477" t="s">
        <v>560</v>
      </c>
      <c r="B4" s="366"/>
      <c r="C4" s="366"/>
      <c r="D4" s="366"/>
      <c r="E4" s="366"/>
      <c r="F4" s="366"/>
      <c r="G4" s="366"/>
      <c r="H4" s="366"/>
      <c r="I4" s="366"/>
      <c r="J4" s="367"/>
      <c r="K4" s="14"/>
    </row>
    <row r="5" spans="1:11" ht="45">
      <c r="A5" s="2" t="s">
        <v>227</v>
      </c>
      <c r="B5" s="3" t="s">
        <v>228</v>
      </c>
      <c r="C5" s="3" t="s">
        <v>516</v>
      </c>
      <c r="D5" s="3" t="s">
        <v>517</v>
      </c>
      <c r="E5" s="3" t="s">
        <v>518</v>
      </c>
      <c r="F5" s="3" t="s">
        <v>519</v>
      </c>
      <c r="G5" s="3" t="s">
        <v>520</v>
      </c>
      <c r="H5" s="3" t="s">
        <v>521</v>
      </c>
      <c r="I5" s="3" t="s">
        <v>522</v>
      </c>
      <c r="J5" s="3" t="s">
        <v>523</v>
      </c>
      <c r="K5" s="296" t="s">
        <v>559</v>
      </c>
    </row>
    <row r="6" spans="1:11" ht="15.75">
      <c r="A6" s="297">
        <v>1</v>
      </c>
      <c r="B6" s="32" t="s">
        <v>29</v>
      </c>
      <c r="C6" s="5">
        <v>66.5</v>
      </c>
      <c r="D6" s="5">
        <v>75.5</v>
      </c>
      <c r="E6" s="5">
        <v>73.5</v>
      </c>
      <c r="F6" s="6">
        <v>75.5</v>
      </c>
      <c r="G6" s="6">
        <v>73</v>
      </c>
      <c r="H6" s="6">
        <v>48</v>
      </c>
      <c r="I6" s="6">
        <v>50</v>
      </c>
      <c r="J6" s="298">
        <v>46</v>
      </c>
      <c r="K6" s="14">
        <v>190</v>
      </c>
    </row>
    <row r="7" spans="1:11" ht="15.75">
      <c r="A7" s="297">
        <v>2</v>
      </c>
      <c r="B7" s="32" t="s">
        <v>45</v>
      </c>
      <c r="C7" s="5">
        <v>38</v>
      </c>
      <c r="D7" s="5">
        <v>56</v>
      </c>
      <c r="E7" s="5">
        <v>40</v>
      </c>
      <c r="F7" s="5">
        <v>41.5</v>
      </c>
      <c r="G7" s="5">
        <v>32.5</v>
      </c>
      <c r="H7" s="5">
        <v>39</v>
      </c>
      <c r="I7" s="5">
        <v>29.5</v>
      </c>
      <c r="J7" s="298">
        <v>22.5</v>
      </c>
      <c r="K7" s="14">
        <v>184</v>
      </c>
    </row>
    <row r="8" spans="1:11" ht="15.75">
      <c r="A8" s="297">
        <v>3</v>
      </c>
      <c r="B8" s="32" t="s">
        <v>54</v>
      </c>
      <c r="C8" s="5">
        <v>55.5</v>
      </c>
      <c r="D8" s="5">
        <v>64</v>
      </c>
      <c r="E8" s="5">
        <v>38.5</v>
      </c>
      <c r="F8" s="5">
        <v>50</v>
      </c>
      <c r="G8" s="5">
        <v>53</v>
      </c>
      <c r="H8" s="5">
        <v>40.5</v>
      </c>
      <c r="I8" s="5">
        <v>29</v>
      </c>
      <c r="J8" s="298">
        <v>30.5</v>
      </c>
      <c r="K8" s="14">
        <v>200</v>
      </c>
    </row>
    <row r="9" spans="1:11" ht="15.75">
      <c r="A9" s="297">
        <v>4</v>
      </c>
      <c r="B9" s="32" t="s">
        <v>64</v>
      </c>
      <c r="C9" s="5">
        <v>77</v>
      </c>
      <c r="D9" s="5">
        <v>79</v>
      </c>
      <c r="E9" s="5">
        <v>79.5</v>
      </c>
      <c r="F9" s="5">
        <v>79</v>
      </c>
      <c r="G9" s="5">
        <v>80</v>
      </c>
      <c r="H9" s="5">
        <v>50</v>
      </c>
      <c r="I9" s="5">
        <v>48</v>
      </c>
      <c r="J9" s="298">
        <v>48</v>
      </c>
      <c r="K9" s="14">
        <v>191</v>
      </c>
    </row>
    <row r="10" spans="1:11" ht="15.75">
      <c r="A10" s="297">
        <v>5</v>
      </c>
      <c r="B10" s="32" t="s">
        <v>76</v>
      </c>
      <c r="C10" s="5">
        <v>60.5</v>
      </c>
      <c r="D10" s="5">
        <v>66.5</v>
      </c>
      <c r="E10" s="5">
        <v>55</v>
      </c>
      <c r="F10" s="5">
        <v>60.5</v>
      </c>
      <c r="G10" s="5">
        <v>68.5</v>
      </c>
      <c r="H10" s="5">
        <v>46.5</v>
      </c>
      <c r="I10" s="5">
        <v>39.5</v>
      </c>
      <c r="J10" s="298">
        <v>40.5</v>
      </c>
      <c r="K10" s="14">
        <v>177</v>
      </c>
    </row>
    <row r="11" spans="1:11" ht="15.75">
      <c r="A11" s="297">
        <v>6</v>
      </c>
      <c r="B11" s="32" t="s">
        <v>82</v>
      </c>
      <c r="C11" s="5">
        <v>53</v>
      </c>
      <c r="D11" s="5">
        <v>59</v>
      </c>
      <c r="E11" s="5">
        <v>60</v>
      </c>
      <c r="F11" s="5">
        <v>63.5</v>
      </c>
      <c r="G11" s="5">
        <v>62.5</v>
      </c>
      <c r="H11" s="5">
        <v>42.5</v>
      </c>
      <c r="I11" s="5">
        <v>46.5</v>
      </c>
      <c r="J11" s="298">
        <v>43</v>
      </c>
      <c r="K11" s="14">
        <v>200</v>
      </c>
    </row>
    <row r="12" spans="1:11" ht="15.75">
      <c r="A12" s="297">
        <v>7</v>
      </c>
      <c r="B12" s="32" t="s">
        <v>91</v>
      </c>
      <c r="C12" s="5">
        <v>60.5</v>
      </c>
      <c r="D12" s="5">
        <v>60.5</v>
      </c>
      <c r="E12" s="5">
        <v>74</v>
      </c>
      <c r="F12" s="5">
        <v>63.5</v>
      </c>
      <c r="G12" s="5">
        <v>48</v>
      </c>
      <c r="H12" s="5">
        <v>46</v>
      </c>
      <c r="I12" s="5">
        <v>38</v>
      </c>
      <c r="J12" s="298">
        <v>35</v>
      </c>
      <c r="K12" s="14">
        <v>203</v>
      </c>
    </row>
    <row r="13" spans="1:11" ht="15.75">
      <c r="A13" s="297">
        <v>8</v>
      </c>
      <c r="B13" s="32" t="s">
        <v>99</v>
      </c>
      <c r="C13" s="5">
        <v>49.5</v>
      </c>
      <c r="D13" s="5">
        <v>57.5</v>
      </c>
      <c r="E13" s="5">
        <v>43.5</v>
      </c>
      <c r="F13" s="5">
        <v>49.5</v>
      </c>
      <c r="G13" s="5">
        <v>36</v>
      </c>
      <c r="H13" s="5">
        <v>40</v>
      </c>
      <c r="I13" s="5">
        <v>43</v>
      </c>
      <c r="J13" s="298">
        <v>30</v>
      </c>
      <c r="K13" s="14">
        <v>187</v>
      </c>
    </row>
    <row r="14" spans="1:11" ht="15.75">
      <c r="A14" s="297">
        <v>9</v>
      </c>
      <c r="B14" s="32" t="s">
        <v>106</v>
      </c>
      <c r="C14" s="5">
        <v>50</v>
      </c>
      <c r="D14" s="5">
        <v>63</v>
      </c>
      <c r="E14" s="5">
        <v>43.5</v>
      </c>
      <c r="F14" s="5">
        <v>49.5</v>
      </c>
      <c r="G14" s="5">
        <v>35</v>
      </c>
      <c r="H14" s="5">
        <v>43</v>
      </c>
      <c r="I14" s="5">
        <v>45.5</v>
      </c>
      <c r="J14" s="298">
        <v>38</v>
      </c>
      <c r="K14" s="14">
        <v>196</v>
      </c>
    </row>
    <row r="15" spans="1:11" ht="15.75">
      <c r="A15" s="297">
        <v>10</v>
      </c>
      <c r="B15" s="32" t="s">
        <v>115</v>
      </c>
      <c r="C15" s="5">
        <v>40</v>
      </c>
      <c r="D15" s="5">
        <v>44</v>
      </c>
      <c r="E15" s="5">
        <v>69</v>
      </c>
      <c r="F15" s="5">
        <v>32.5</v>
      </c>
      <c r="G15" s="5">
        <v>34.5</v>
      </c>
      <c r="H15" s="5">
        <v>35</v>
      </c>
      <c r="I15" s="5">
        <v>38</v>
      </c>
      <c r="J15" s="298">
        <v>22.5</v>
      </c>
      <c r="K15" s="14">
        <v>176</v>
      </c>
    </row>
    <row r="16" spans="1:11" ht="15.75">
      <c r="A16" s="297">
        <v>11</v>
      </c>
      <c r="B16" s="32" t="s">
        <v>124</v>
      </c>
      <c r="C16" s="5">
        <v>65.5</v>
      </c>
      <c r="D16" s="5">
        <v>67.5</v>
      </c>
      <c r="E16" s="5">
        <v>63</v>
      </c>
      <c r="F16" s="5">
        <v>64.5</v>
      </c>
      <c r="G16" s="5">
        <v>64.5</v>
      </c>
      <c r="H16" s="5">
        <v>50</v>
      </c>
      <c r="I16" s="5">
        <v>30</v>
      </c>
      <c r="J16" s="298">
        <v>41.5</v>
      </c>
      <c r="K16" s="14">
        <v>184</v>
      </c>
    </row>
    <row r="17" spans="1:11" ht="15.75">
      <c r="A17" s="297">
        <v>12</v>
      </c>
      <c r="B17" s="32" t="s">
        <v>133</v>
      </c>
      <c r="C17" s="5">
        <v>66.5</v>
      </c>
      <c r="D17" s="5">
        <v>72</v>
      </c>
      <c r="E17" s="5">
        <v>53</v>
      </c>
      <c r="F17" s="5">
        <v>62</v>
      </c>
      <c r="G17" s="5">
        <v>54</v>
      </c>
      <c r="H17" s="5">
        <v>46.5</v>
      </c>
      <c r="I17" s="5">
        <v>39.5</v>
      </c>
      <c r="J17" s="298">
        <v>32</v>
      </c>
      <c r="K17" s="14">
        <v>198</v>
      </c>
    </row>
    <row r="18" spans="1:11" ht="15.75">
      <c r="A18" s="297">
        <v>13</v>
      </c>
      <c r="B18" s="32" t="s">
        <v>140</v>
      </c>
      <c r="C18" s="5">
        <v>62</v>
      </c>
      <c r="D18" s="5">
        <v>66.5</v>
      </c>
      <c r="E18" s="5">
        <v>67.5</v>
      </c>
      <c r="F18" s="5">
        <v>67</v>
      </c>
      <c r="G18" s="5">
        <v>58.5</v>
      </c>
      <c r="H18" s="5">
        <v>41</v>
      </c>
      <c r="I18" s="5">
        <v>35</v>
      </c>
      <c r="J18" s="298">
        <v>36.5</v>
      </c>
      <c r="K18" s="14">
        <v>165</v>
      </c>
    </row>
    <row r="19" spans="1:11" ht="15.75">
      <c r="A19" s="297">
        <v>14</v>
      </c>
      <c r="B19" s="32" t="s">
        <v>147</v>
      </c>
      <c r="C19" s="5">
        <v>65</v>
      </c>
      <c r="D19" s="5">
        <v>70</v>
      </c>
      <c r="E19" s="5">
        <v>72.5</v>
      </c>
      <c r="F19" s="5">
        <v>64.5</v>
      </c>
      <c r="G19" s="5">
        <v>67.5</v>
      </c>
      <c r="H19" s="5">
        <v>48.5</v>
      </c>
      <c r="I19" s="5">
        <v>44</v>
      </c>
      <c r="J19" s="298">
        <v>42</v>
      </c>
      <c r="K19" s="14">
        <v>191</v>
      </c>
    </row>
    <row r="20" spans="1:11" ht="15.75">
      <c r="A20" s="297">
        <v>15</v>
      </c>
      <c r="B20" s="32" t="s">
        <v>154</v>
      </c>
      <c r="C20" s="5">
        <v>62.5</v>
      </c>
      <c r="D20" s="5">
        <v>60.5</v>
      </c>
      <c r="E20" s="5">
        <v>63</v>
      </c>
      <c r="F20" s="5">
        <v>53.5</v>
      </c>
      <c r="G20" s="5">
        <v>50</v>
      </c>
      <c r="H20" s="5">
        <v>33.5</v>
      </c>
      <c r="I20" s="5">
        <v>37</v>
      </c>
      <c r="J20" s="298">
        <v>36</v>
      </c>
      <c r="K20" s="14">
        <v>165</v>
      </c>
    </row>
    <row r="21" spans="1:11" ht="15.75">
      <c r="A21" s="297">
        <v>16</v>
      </c>
      <c r="B21" s="32" t="s">
        <v>162</v>
      </c>
      <c r="C21" s="5">
        <v>32</v>
      </c>
      <c r="D21" s="5">
        <v>37</v>
      </c>
      <c r="E21" s="5">
        <v>38</v>
      </c>
      <c r="F21" s="5">
        <v>34</v>
      </c>
      <c r="G21" s="5">
        <v>26.5</v>
      </c>
      <c r="H21" s="5">
        <v>28.5</v>
      </c>
      <c r="I21" s="5">
        <v>17</v>
      </c>
      <c r="J21" s="298">
        <v>30</v>
      </c>
      <c r="K21" s="14">
        <v>179</v>
      </c>
    </row>
    <row r="22" spans="1:11" ht="15.75">
      <c r="A22" s="297">
        <v>17</v>
      </c>
      <c r="B22" s="32" t="s">
        <v>170</v>
      </c>
      <c r="C22" s="5">
        <v>51</v>
      </c>
      <c r="D22" s="5">
        <v>58.5</v>
      </c>
      <c r="E22" s="5">
        <v>57.5</v>
      </c>
      <c r="F22" s="5">
        <v>64.5</v>
      </c>
      <c r="G22" s="5">
        <v>61</v>
      </c>
      <c r="H22" s="5">
        <v>44.5</v>
      </c>
      <c r="I22" s="5">
        <v>48</v>
      </c>
      <c r="J22" s="298">
        <v>34.5</v>
      </c>
      <c r="K22" s="14">
        <v>175</v>
      </c>
    </row>
    <row r="23" spans="1:11" ht="15.75">
      <c r="A23" s="297">
        <v>18</v>
      </c>
      <c r="B23" s="32" t="s">
        <v>177</v>
      </c>
      <c r="C23" s="5">
        <v>59</v>
      </c>
      <c r="D23" s="5">
        <v>64</v>
      </c>
      <c r="E23" s="5">
        <v>56</v>
      </c>
      <c r="F23" s="5">
        <v>67</v>
      </c>
      <c r="G23" s="5">
        <v>61</v>
      </c>
      <c r="H23" s="5">
        <v>45</v>
      </c>
      <c r="I23" s="5">
        <v>36</v>
      </c>
      <c r="J23" s="298">
        <v>40.5</v>
      </c>
      <c r="K23" s="14">
        <v>165</v>
      </c>
    </row>
    <row r="24" spans="1:11" ht="15.75">
      <c r="A24" s="297">
        <v>19</v>
      </c>
      <c r="B24" s="32" t="s">
        <v>184</v>
      </c>
      <c r="C24" s="5">
        <v>55.5</v>
      </c>
      <c r="D24" s="5">
        <v>44</v>
      </c>
      <c r="E24" s="5">
        <v>45.5</v>
      </c>
      <c r="F24" s="5">
        <v>44.5</v>
      </c>
      <c r="G24" s="5">
        <v>33</v>
      </c>
      <c r="H24" s="5">
        <v>36.5</v>
      </c>
      <c r="I24" s="5">
        <v>38</v>
      </c>
      <c r="J24" s="298">
        <v>31.5</v>
      </c>
      <c r="K24" s="14">
        <v>169</v>
      </c>
    </row>
    <row r="25" spans="1:11" ht="15.75">
      <c r="A25" s="297">
        <v>20</v>
      </c>
      <c r="B25" s="32" t="s">
        <v>192</v>
      </c>
      <c r="C25" s="5">
        <v>43.5</v>
      </c>
      <c r="D25" s="5">
        <v>54.5</v>
      </c>
      <c r="E25" s="5">
        <v>44.5</v>
      </c>
      <c r="F25" s="5">
        <v>39.5</v>
      </c>
      <c r="G25" s="5">
        <v>33</v>
      </c>
      <c r="H25" s="5">
        <v>39.5</v>
      </c>
      <c r="I25" s="5">
        <v>35.5</v>
      </c>
      <c r="J25" s="298">
        <v>24</v>
      </c>
      <c r="K25" s="14">
        <v>190</v>
      </c>
    </row>
    <row r="26" spans="1:11" ht="15.75">
      <c r="A26" s="297">
        <v>21</v>
      </c>
      <c r="B26" s="32" t="s">
        <v>200</v>
      </c>
      <c r="C26" s="5">
        <v>48</v>
      </c>
      <c r="D26" s="5">
        <v>51</v>
      </c>
      <c r="E26" s="5">
        <v>45.5</v>
      </c>
      <c r="F26" s="5">
        <v>55</v>
      </c>
      <c r="G26" s="5">
        <v>48.5</v>
      </c>
      <c r="H26" s="5">
        <v>37.5</v>
      </c>
      <c r="I26" s="5">
        <v>47.5</v>
      </c>
      <c r="J26" s="298">
        <v>33.5</v>
      </c>
      <c r="K26" s="14">
        <v>172</v>
      </c>
    </row>
    <row r="27" spans="1:11" ht="15.75">
      <c r="A27" s="297">
        <v>22</v>
      </c>
      <c r="B27" s="32" t="s">
        <v>209</v>
      </c>
      <c r="C27" s="5">
        <v>42</v>
      </c>
      <c r="D27" s="5">
        <v>48</v>
      </c>
      <c r="E27" s="5">
        <v>33</v>
      </c>
      <c r="F27" s="5">
        <v>41</v>
      </c>
      <c r="G27" s="5">
        <v>31</v>
      </c>
      <c r="H27" s="5">
        <v>29</v>
      </c>
      <c r="I27" s="5">
        <v>31</v>
      </c>
      <c r="J27" s="298">
        <v>17.5</v>
      </c>
      <c r="K27" s="14">
        <v>192</v>
      </c>
    </row>
    <row r="28" spans="1:11" ht="15.75">
      <c r="A28" s="297">
        <v>23</v>
      </c>
      <c r="B28" s="32" t="s">
        <v>217</v>
      </c>
      <c r="C28" s="7">
        <v>45.5</v>
      </c>
      <c r="D28" s="7">
        <v>52.5</v>
      </c>
      <c r="E28" s="7">
        <v>45.5</v>
      </c>
      <c r="F28" s="7">
        <v>55</v>
      </c>
      <c r="G28" s="7">
        <v>34</v>
      </c>
      <c r="H28" s="7">
        <v>37</v>
      </c>
      <c r="I28" s="7">
        <v>36.5</v>
      </c>
      <c r="J28" s="298">
        <v>24</v>
      </c>
      <c r="K28" s="14">
        <v>197</v>
      </c>
    </row>
    <row r="29" spans="1:11" ht="15.75">
      <c r="A29" s="297">
        <v>24</v>
      </c>
      <c r="B29" s="33" t="s">
        <v>237</v>
      </c>
      <c r="C29" s="5">
        <v>64.5</v>
      </c>
      <c r="D29" s="5">
        <v>64.5</v>
      </c>
      <c r="E29" s="5">
        <v>60.5</v>
      </c>
      <c r="F29" s="5">
        <v>60.5</v>
      </c>
      <c r="G29" s="5">
        <v>64.5</v>
      </c>
      <c r="H29" s="5">
        <v>42.5</v>
      </c>
      <c r="I29" s="5">
        <v>39.5</v>
      </c>
      <c r="J29" s="298">
        <v>43</v>
      </c>
      <c r="K29" s="14">
        <v>161</v>
      </c>
    </row>
    <row r="30" spans="1:11" ht="15.75">
      <c r="A30" s="34"/>
      <c r="B30" s="234"/>
      <c r="C30" s="235"/>
      <c r="D30" s="235"/>
      <c r="E30" s="235"/>
      <c r="F30" s="235"/>
      <c r="G30" s="235"/>
      <c r="H30" s="235"/>
      <c r="I30" s="235"/>
      <c r="J30" s="235"/>
    </row>
    <row r="31" spans="1:11" ht="15.75">
      <c r="A31" s="34"/>
      <c r="B31" s="234"/>
      <c r="C31" s="235"/>
      <c r="D31" s="235"/>
      <c r="E31" s="235"/>
      <c r="F31" s="235"/>
      <c r="G31" s="235"/>
      <c r="H31" s="235"/>
      <c r="I31" s="235"/>
      <c r="J31" s="235"/>
    </row>
    <row r="32" spans="1:11" ht="15.75">
      <c r="A32" s="34"/>
      <c r="B32" s="234"/>
      <c r="C32" s="235"/>
      <c r="D32" s="235"/>
      <c r="E32" s="235"/>
      <c r="F32" s="235"/>
      <c r="G32" s="235"/>
      <c r="H32" s="235"/>
      <c r="I32" s="235"/>
      <c r="J32" s="235"/>
    </row>
    <row r="33" spans="1:10" ht="15.75">
      <c r="A33" s="34"/>
      <c r="B33" s="234"/>
      <c r="C33" s="235"/>
      <c r="D33" s="235"/>
      <c r="E33" s="235"/>
      <c r="F33" s="235"/>
      <c r="G33" s="235"/>
      <c r="H33" s="235"/>
      <c r="I33" s="235"/>
      <c r="J33" s="235"/>
    </row>
    <row r="34" spans="1:10" ht="15.75">
      <c r="A34" s="34"/>
      <c r="B34" s="234"/>
      <c r="C34" s="235"/>
      <c r="D34" s="235"/>
      <c r="E34" s="235"/>
      <c r="F34" s="235"/>
      <c r="G34" s="235"/>
      <c r="H34" s="235"/>
      <c r="I34" s="235"/>
      <c r="J34" s="235"/>
    </row>
    <row r="35" spans="1:10" ht="15.75">
      <c r="A35" s="34"/>
      <c r="B35" s="234"/>
      <c r="C35" s="235"/>
      <c r="D35" s="235"/>
      <c r="E35" s="235"/>
      <c r="F35" s="235"/>
      <c r="G35" s="235"/>
      <c r="H35" s="235"/>
      <c r="I35" s="235"/>
      <c r="J35" s="235"/>
    </row>
    <row r="36" spans="1:10">
      <c r="A36" s="8"/>
      <c r="B36" s="8"/>
      <c r="C36" s="8"/>
      <c r="D36" s="8"/>
      <c r="E36" s="8"/>
      <c r="F36" s="8"/>
      <c r="G36" s="8"/>
      <c r="H36" s="8"/>
      <c r="I36" s="8"/>
      <c r="J36" s="8"/>
    </row>
  </sheetData>
  <mergeCells count="4">
    <mergeCell ref="A1:J1"/>
    <mergeCell ref="A2:J2"/>
    <mergeCell ref="A3:J3"/>
    <mergeCell ref="A4:J4"/>
  </mergeCells>
  <dataValidations count="1">
    <dataValidation allowBlank="1" showInputMessage="1" showErrorMessage="1" promptTitle="NAME" prompt="ENTER NAME IN CAPITAL LETTERS" sqref="B6:B29"/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K10" sqref="K10"/>
    </sheetView>
  </sheetViews>
  <sheetFormatPr defaultRowHeight="15"/>
  <cols>
    <col min="1" max="1" width="8.42578125" customWidth="1"/>
    <col min="2" max="3" width="23.7109375" customWidth="1"/>
    <col min="4" max="4" width="13.7109375" style="496" customWidth="1"/>
    <col min="5" max="5" width="15.5703125" customWidth="1"/>
    <col min="6" max="6" width="10.85546875" customWidth="1"/>
    <col min="7" max="8" width="9.140625" style="178"/>
    <col min="9" max="9" width="9.140625" customWidth="1"/>
    <col min="12" max="12" width="9.140625" style="178"/>
  </cols>
  <sheetData>
    <row r="1" spans="1:12" ht="14.25" customHeight="1">
      <c r="A1" s="341" t="s">
        <v>238</v>
      </c>
      <c r="B1" s="341"/>
      <c r="C1" s="341"/>
      <c r="D1" s="341"/>
      <c r="E1" s="341"/>
      <c r="F1" s="341"/>
      <c r="G1" s="341"/>
      <c r="H1" s="341"/>
      <c r="I1" s="341"/>
      <c r="J1" s="14"/>
    </row>
    <row r="2" spans="1:12" ht="12.75" customHeight="1">
      <c r="A2" s="341" t="s">
        <v>555</v>
      </c>
      <c r="B2" s="341"/>
      <c r="C2" s="341"/>
      <c r="D2" s="341"/>
      <c r="E2" s="341"/>
      <c r="F2" s="341"/>
      <c r="G2" s="341"/>
      <c r="H2" s="341"/>
      <c r="I2" s="341"/>
      <c r="J2" s="14"/>
    </row>
    <row r="3" spans="1:12" ht="13.5" customHeight="1">
      <c r="A3" s="74" t="s">
        <v>225</v>
      </c>
      <c r="B3" s="497"/>
      <c r="C3" s="498" t="s">
        <v>2</v>
      </c>
      <c r="D3" s="498"/>
      <c r="E3" s="499">
        <f>COUNT(A6:A29)</f>
        <v>24</v>
      </c>
      <c r="F3" s="500" t="s">
        <v>3</v>
      </c>
      <c r="G3" s="502" t="s">
        <v>4</v>
      </c>
      <c r="H3" s="502"/>
      <c r="I3" s="502"/>
      <c r="J3" s="503">
        <f>COUNTIF(C6:C29,"=F")</f>
        <v>5</v>
      </c>
      <c r="K3" s="502"/>
      <c r="L3" s="503"/>
    </row>
    <row r="4" spans="1:12" ht="15" customHeight="1">
      <c r="A4" s="478" t="s">
        <v>227</v>
      </c>
      <c r="B4" s="478" t="s">
        <v>228</v>
      </c>
      <c r="C4" s="274" t="s">
        <v>561</v>
      </c>
      <c r="D4" s="479" t="s">
        <v>562</v>
      </c>
      <c r="E4" s="479"/>
      <c r="F4" s="480"/>
      <c r="G4" s="494" t="s">
        <v>563</v>
      </c>
      <c r="H4" s="495"/>
      <c r="I4" s="495"/>
      <c r="J4" s="14"/>
    </row>
    <row r="5" spans="1:12" s="481" customFormat="1" ht="15.75">
      <c r="A5" s="478"/>
      <c r="B5" s="478"/>
      <c r="C5" s="274"/>
      <c r="D5" s="479"/>
      <c r="E5" s="479"/>
      <c r="F5" s="482"/>
      <c r="I5" s="483"/>
      <c r="J5" s="483"/>
      <c r="K5" s="483"/>
      <c r="L5" s="190"/>
    </row>
    <row r="6" spans="1:12" ht="15.75">
      <c r="A6" s="297">
        <v>1</v>
      </c>
      <c r="B6" s="32" t="s">
        <v>29</v>
      </c>
      <c r="C6" s="14" t="s">
        <v>32</v>
      </c>
      <c r="D6" s="299">
        <v>190</v>
      </c>
      <c r="E6" s="485">
        <f>D6*1.12</f>
        <v>212.8</v>
      </c>
      <c r="F6" s="486">
        <f>SUM(D6,D9:D15,D18:D26,D28:D29)</f>
        <v>3449</v>
      </c>
      <c r="G6" s="488" t="s">
        <v>573</v>
      </c>
      <c r="H6" s="489"/>
      <c r="I6" s="489"/>
      <c r="J6" s="490"/>
      <c r="K6" s="14"/>
      <c r="L6" s="300">
        <f>203*24</f>
        <v>4872</v>
      </c>
    </row>
    <row r="7" spans="1:12" ht="15.75">
      <c r="A7" s="297">
        <v>2</v>
      </c>
      <c r="B7" s="32" t="s">
        <v>45</v>
      </c>
      <c r="C7" s="14" t="s">
        <v>48</v>
      </c>
      <c r="D7" s="299">
        <v>184</v>
      </c>
      <c r="E7" s="485">
        <f t="shared" ref="E7:E29" si="0">D7*1.12</f>
        <v>206.08</v>
      </c>
      <c r="F7" s="486">
        <f>SUM(D7:D8,D16:D17,D27)</f>
        <v>958</v>
      </c>
      <c r="G7" s="488" t="s">
        <v>564</v>
      </c>
      <c r="H7" s="489"/>
      <c r="I7" s="489"/>
      <c r="J7" s="490"/>
      <c r="K7" s="14"/>
      <c r="L7" s="300">
        <v>19</v>
      </c>
    </row>
    <row r="8" spans="1:12" ht="15.75">
      <c r="A8" s="297">
        <v>3</v>
      </c>
      <c r="B8" s="32" t="s">
        <v>54</v>
      </c>
      <c r="C8" s="14" t="s">
        <v>48</v>
      </c>
      <c r="D8" s="299">
        <v>200</v>
      </c>
      <c r="E8" s="485">
        <f t="shared" si="0"/>
        <v>224.00000000000003</v>
      </c>
      <c r="F8" s="487"/>
      <c r="G8" s="491" t="s">
        <v>565</v>
      </c>
      <c r="H8" s="492"/>
      <c r="I8" s="492"/>
      <c r="J8" s="493"/>
      <c r="K8" s="14"/>
      <c r="L8" s="506">
        <f>203*19</f>
        <v>3857</v>
      </c>
    </row>
    <row r="9" spans="1:12" ht="15.75">
      <c r="A9" s="297">
        <v>4</v>
      </c>
      <c r="B9" s="32" t="s">
        <v>64</v>
      </c>
      <c r="C9" s="14" t="s">
        <v>32</v>
      </c>
      <c r="D9" s="299">
        <v>191</v>
      </c>
      <c r="E9" s="485">
        <f t="shared" si="0"/>
        <v>213.92000000000002</v>
      </c>
      <c r="F9" s="487"/>
      <c r="G9" s="488" t="s">
        <v>566</v>
      </c>
      <c r="H9" s="489"/>
      <c r="I9" s="489"/>
      <c r="J9" s="490"/>
      <c r="K9" s="14"/>
      <c r="L9" s="300">
        <v>5</v>
      </c>
    </row>
    <row r="10" spans="1:12" ht="15.75">
      <c r="A10" s="297">
        <v>5</v>
      </c>
      <c r="B10" s="32" t="s">
        <v>76</v>
      </c>
      <c r="C10" s="14" t="s">
        <v>32</v>
      </c>
      <c r="D10" s="299">
        <v>177</v>
      </c>
      <c r="E10" s="485">
        <f t="shared" si="0"/>
        <v>198.24</v>
      </c>
      <c r="F10" s="487"/>
      <c r="G10" s="491" t="s">
        <v>567</v>
      </c>
      <c r="H10" s="492"/>
      <c r="I10" s="492"/>
      <c r="J10" s="493"/>
      <c r="K10" s="14"/>
      <c r="L10" s="506">
        <f>203*5</f>
        <v>1015</v>
      </c>
    </row>
    <row r="11" spans="1:12" ht="15.75">
      <c r="A11" s="297">
        <v>6</v>
      </c>
      <c r="B11" s="32" t="s">
        <v>82</v>
      </c>
      <c r="C11" s="14" t="s">
        <v>32</v>
      </c>
      <c r="D11" s="299">
        <v>200</v>
      </c>
      <c r="E11" s="485">
        <f t="shared" si="0"/>
        <v>224.00000000000003</v>
      </c>
      <c r="F11" s="485"/>
      <c r="H11" s="484" t="s">
        <v>568</v>
      </c>
      <c r="I11" s="485"/>
      <c r="J11" s="14"/>
      <c r="L11" s="507">
        <f>3449/3857*100</f>
        <v>89.421830438164378</v>
      </c>
    </row>
    <row r="12" spans="1:12" ht="15.75">
      <c r="A12" s="297">
        <v>7</v>
      </c>
      <c r="B12" s="32" t="s">
        <v>91</v>
      </c>
      <c r="C12" s="14" t="s">
        <v>32</v>
      </c>
      <c r="D12" s="299">
        <v>203</v>
      </c>
      <c r="E12" s="485">
        <f t="shared" si="0"/>
        <v>227.36</v>
      </c>
      <c r="F12" s="491" t="s">
        <v>569</v>
      </c>
      <c r="G12" s="492"/>
      <c r="H12" s="492"/>
      <c r="I12" s="492"/>
      <c r="J12" s="493"/>
      <c r="L12" s="508">
        <f>958/1015*100</f>
        <v>94.384236453201979</v>
      </c>
    </row>
    <row r="13" spans="1:12" ht="15.75">
      <c r="A13" s="297">
        <v>8</v>
      </c>
      <c r="B13" s="32" t="s">
        <v>99</v>
      </c>
      <c r="C13" s="14" t="s">
        <v>32</v>
      </c>
      <c r="D13" s="299">
        <v>187</v>
      </c>
      <c r="E13" s="485">
        <f t="shared" si="0"/>
        <v>209.44000000000003</v>
      </c>
      <c r="F13" s="485"/>
      <c r="G13" s="484"/>
      <c r="H13" s="485"/>
      <c r="I13" s="14"/>
      <c r="J13" s="14"/>
      <c r="K13" s="14"/>
      <c r="L13" s="300"/>
    </row>
    <row r="14" spans="1:12" ht="15.75">
      <c r="A14" s="297">
        <v>9</v>
      </c>
      <c r="B14" s="32" t="s">
        <v>106</v>
      </c>
      <c r="C14" s="14" t="s">
        <v>32</v>
      </c>
      <c r="D14" s="299">
        <v>196</v>
      </c>
      <c r="E14" s="485">
        <f t="shared" si="0"/>
        <v>219.52</v>
      </c>
      <c r="F14" s="485"/>
      <c r="G14" s="484"/>
      <c r="H14" s="485"/>
      <c r="I14" s="14"/>
      <c r="J14" s="14"/>
      <c r="K14" s="14"/>
      <c r="L14" s="300"/>
    </row>
    <row r="15" spans="1:12" ht="15.75">
      <c r="A15" s="297">
        <v>10</v>
      </c>
      <c r="B15" s="32" t="s">
        <v>115</v>
      </c>
      <c r="C15" s="14" t="s">
        <v>32</v>
      </c>
      <c r="D15" s="299">
        <v>176</v>
      </c>
      <c r="E15" s="485">
        <f t="shared" si="0"/>
        <v>197.12</v>
      </c>
      <c r="F15" s="485"/>
      <c r="G15" s="484"/>
      <c r="H15" s="485"/>
      <c r="I15" s="14"/>
      <c r="J15" s="14"/>
      <c r="K15" s="14"/>
      <c r="L15" s="300"/>
    </row>
    <row r="16" spans="1:12" ht="15.75">
      <c r="A16" s="297">
        <v>11</v>
      </c>
      <c r="B16" s="32" t="s">
        <v>124</v>
      </c>
      <c r="C16" s="14" t="s">
        <v>48</v>
      </c>
      <c r="D16" s="299">
        <v>184</v>
      </c>
      <c r="E16" s="485">
        <f t="shared" si="0"/>
        <v>206.08</v>
      </c>
      <c r="F16" s="485"/>
      <c r="G16" s="484"/>
      <c r="H16" s="485"/>
      <c r="I16" s="14"/>
      <c r="J16" s="14"/>
      <c r="K16" s="14"/>
      <c r="L16" s="300"/>
    </row>
    <row r="17" spans="1:12" ht="15.75">
      <c r="A17" s="297">
        <v>12</v>
      </c>
      <c r="B17" s="32" t="s">
        <v>133</v>
      </c>
      <c r="C17" s="14" t="s">
        <v>48</v>
      </c>
      <c r="D17" s="299">
        <v>198</v>
      </c>
      <c r="E17" s="485">
        <f t="shared" si="0"/>
        <v>221.76000000000002</v>
      </c>
      <c r="F17" s="485"/>
      <c r="G17" s="484"/>
      <c r="H17" s="485"/>
      <c r="I17" s="14"/>
      <c r="J17" s="14"/>
      <c r="K17" s="14"/>
      <c r="L17" s="300"/>
    </row>
    <row r="18" spans="1:12" ht="15.75">
      <c r="A18" s="297">
        <v>13</v>
      </c>
      <c r="B18" s="32" t="s">
        <v>140</v>
      </c>
      <c r="C18" s="14" t="s">
        <v>32</v>
      </c>
      <c r="D18" s="299">
        <v>165</v>
      </c>
      <c r="E18" s="485">
        <f t="shared" si="0"/>
        <v>184.8</v>
      </c>
      <c r="F18" s="485"/>
      <c r="G18" s="484"/>
      <c r="H18" s="485"/>
      <c r="I18" s="14"/>
      <c r="J18" s="14"/>
      <c r="K18" s="14"/>
      <c r="L18" s="300"/>
    </row>
    <row r="19" spans="1:12" ht="15.75">
      <c r="A19" s="297">
        <v>14</v>
      </c>
      <c r="B19" s="32" t="s">
        <v>147</v>
      </c>
      <c r="C19" s="14" t="s">
        <v>32</v>
      </c>
      <c r="D19" s="299">
        <v>191</v>
      </c>
      <c r="E19" s="485">
        <f t="shared" si="0"/>
        <v>213.92000000000002</v>
      </c>
      <c r="F19" s="485"/>
      <c r="G19" s="484"/>
      <c r="H19" s="485"/>
      <c r="I19" s="14"/>
      <c r="J19" s="14"/>
      <c r="K19" s="14"/>
      <c r="L19" s="300"/>
    </row>
    <row r="20" spans="1:12" ht="15.75">
      <c r="A20" s="297">
        <v>15</v>
      </c>
      <c r="B20" s="32" t="s">
        <v>154</v>
      </c>
      <c r="C20" s="14" t="s">
        <v>32</v>
      </c>
      <c r="D20" s="299">
        <v>165</v>
      </c>
      <c r="E20" s="485">
        <f t="shared" si="0"/>
        <v>184.8</v>
      </c>
      <c r="F20" s="485"/>
      <c r="G20" s="484"/>
      <c r="H20" s="485"/>
      <c r="I20" s="14"/>
      <c r="J20" s="14"/>
      <c r="K20" s="14"/>
      <c r="L20" s="300"/>
    </row>
    <row r="21" spans="1:12" ht="15.75">
      <c r="A21" s="297">
        <v>16</v>
      </c>
      <c r="B21" s="32" t="s">
        <v>162</v>
      </c>
      <c r="C21" s="14" t="s">
        <v>32</v>
      </c>
      <c r="D21" s="299">
        <v>179</v>
      </c>
      <c r="E21" s="485">
        <f t="shared" si="0"/>
        <v>200.48000000000002</v>
      </c>
      <c r="F21" s="485"/>
      <c r="G21" s="484"/>
      <c r="H21" s="485"/>
      <c r="I21" s="14"/>
      <c r="J21" s="14"/>
      <c r="K21" s="14"/>
      <c r="L21" s="300"/>
    </row>
    <row r="22" spans="1:12" ht="15.75">
      <c r="A22" s="297">
        <v>17</v>
      </c>
      <c r="B22" s="32" t="s">
        <v>170</v>
      </c>
      <c r="C22" s="14" t="s">
        <v>32</v>
      </c>
      <c r="D22" s="299">
        <v>175</v>
      </c>
      <c r="E22" s="485">
        <f t="shared" si="0"/>
        <v>196.00000000000003</v>
      </c>
      <c r="F22" s="485"/>
      <c r="G22" s="484"/>
      <c r="H22" s="485"/>
      <c r="I22" s="14"/>
      <c r="J22" s="14"/>
      <c r="K22" s="14"/>
      <c r="L22" s="300"/>
    </row>
    <row r="23" spans="1:12" ht="15.75">
      <c r="A23" s="297">
        <v>18</v>
      </c>
      <c r="B23" s="32" t="s">
        <v>177</v>
      </c>
      <c r="C23" s="14" t="s">
        <v>32</v>
      </c>
      <c r="D23" s="299">
        <v>165</v>
      </c>
      <c r="E23" s="485">
        <f t="shared" si="0"/>
        <v>184.8</v>
      </c>
      <c r="F23" s="485"/>
      <c r="G23" s="484"/>
      <c r="H23" s="485"/>
      <c r="I23" s="14"/>
      <c r="J23" s="14"/>
      <c r="K23" s="14"/>
      <c r="L23" s="300"/>
    </row>
    <row r="24" spans="1:12" ht="15.75">
      <c r="A24" s="297">
        <v>19</v>
      </c>
      <c r="B24" s="32" t="s">
        <v>184</v>
      </c>
      <c r="C24" s="14" t="s">
        <v>32</v>
      </c>
      <c r="D24" s="299">
        <v>169</v>
      </c>
      <c r="E24" s="485">
        <f t="shared" si="0"/>
        <v>189.28000000000003</v>
      </c>
      <c r="F24" s="485"/>
      <c r="G24" s="484"/>
      <c r="H24" s="485"/>
      <c r="I24" s="14"/>
      <c r="J24" s="14"/>
      <c r="K24" s="14"/>
      <c r="L24" s="300"/>
    </row>
    <row r="25" spans="1:12" ht="15.75">
      <c r="A25" s="297">
        <v>20</v>
      </c>
      <c r="B25" s="32" t="s">
        <v>192</v>
      </c>
      <c r="C25" s="14" t="s">
        <v>32</v>
      </c>
      <c r="D25" s="299">
        <v>190</v>
      </c>
      <c r="E25" s="485">
        <f t="shared" si="0"/>
        <v>212.8</v>
      </c>
      <c r="F25" s="485"/>
      <c r="G25" s="484"/>
      <c r="H25" s="485"/>
      <c r="I25" s="14"/>
      <c r="J25" s="14"/>
      <c r="K25" s="14"/>
      <c r="L25" s="300"/>
    </row>
    <row r="26" spans="1:12" ht="15.75">
      <c r="A26" s="297">
        <v>21</v>
      </c>
      <c r="B26" s="32" t="s">
        <v>200</v>
      </c>
      <c r="C26" s="14" t="s">
        <v>32</v>
      </c>
      <c r="D26" s="299">
        <v>172</v>
      </c>
      <c r="E26" s="485">
        <f t="shared" si="0"/>
        <v>192.64000000000001</v>
      </c>
      <c r="F26" s="485"/>
      <c r="G26" s="484"/>
      <c r="H26" s="485"/>
      <c r="I26" s="14"/>
      <c r="J26" s="14"/>
      <c r="K26" s="14"/>
      <c r="L26" s="300"/>
    </row>
    <row r="27" spans="1:12" ht="15.75">
      <c r="A27" s="297">
        <v>22</v>
      </c>
      <c r="B27" s="32" t="s">
        <v>209</v>
      </c>
      <c r="C27" s="14" t="s">
        <v>48</v>
      </c>
      <c r="D27" s="299">
        <v>192</v>
      </c>
      <c r="E27" s="485">
        <f t="shared" si="0"/>
        <v>215.04000000000002</v>
      </c>
      <c r="F27" s="485"/>
      <c r="G27" s="484"/>
      <c r="H27" s="485"/>
      <c r="I27" s="14"/>
      <c r="J27" s="14"/>
      <c r="K27" s="14"/>
      <c r="L27" s="300"/>
    </row>
    <row r="28" spans="1:12" ht="15.75">
      <c r="A28" s="297">
        <v>23</v>
      </c>
      <c r="B28" s="32" t="s">
        <v>217</v>
      </c>
      <c r="C28" s="14" t="s">
        <v>32</v>
      </c>
      <c r="D28" s="299">
        <v>197</v>
      </c>
      <c r="E28" s="485">
        <f t="shared" si="0"/>
        <v>220.64000000000001</v>
      </c>
      <c r="F28" s="485"/>
      <c r="G28" s="484"/>
      <c r="H28" s="485"/>
      <c r="I28" s="14"/>
      <c r="J28" s="14"/>
      <c r="K28" s="14"/>
      <c r="L28" s="300"/>
    </row>
    <row r="29" spans="1:12" ht="15.75">
      <c r="A29" s="297">
        <v>24</v>
      </c>
      <c r="B29" s="33" t="s">
        <v>237</v>
      </c>
      <c r="C29" s="145" t="s">
        <v>32</v>
      </c>
      <c r="D29" s="299">
        <v>161</v>
      </c>
      <c r="E29" s="485">
        <f t="shared" si="0"/>
        <v>180.32000000000002</v>
      </c>
      <c r="F29" s="485"/>
      <c r="G29" s="484"/>
      <c r="H29" s="485"/>
      <c r="I29" s="14"/>
      <c r="J29" s="14"/>
      <c r="K29" s="14"/>
      <c r="L29" s="300"/>
    </row>
    <row r="30" spans="1:12">
      <c r="D30" s="177"/>
    </row>
  </sheetData>
  <mergeCells count="9">
    <mergeCell ref="F12:J12"/>
    <mergeCell ref="G8:J8"/>
    <mergeCell ref="G10:J10"/>
    <mergeCell ref="A1:I1"/>
    <mergeCell ref="A2:I2"/>
    <mergeCell ref="C3:D3"/>
    <mergeCell ref="A4:A5"/>
    <mergeCell ref="B4:B5"/>
    <mergeCell ref="D4:E5"/>
  </mergeCells>
  <conditionalFormatting sqref="F6">
    <cfRule type="cellIs" dxfId="7" priority="5" operator="equal">
      <formula>M</formula>
    </cfRule>
  </conditionalFormatting>
  <conditionalFormatting sqref="C6:C12">
    <cfRule type="containsText" dxfId="6" priority="2" operator="containsText" text="M,GEN">
      <formula>NOT(ISERROR(SEARCH("M,GEN",C6)))</formula>
    </cfRule>
    <cfRule type="cellIs" dxfId="5" priority="3" operator="equal">
      <formula>"M,GEN"</formula>
    </cfRule>
  </conditionalFormatting>
  <conditionalFormatting sqref="C1:C2 C4:C1048576">
    <cfRule type="cellIs" dxfId="4" priority="1" operator="equal">
      <formula>"M"</formula>
    </cfRule>
  </conditionalFormatting>
  <dataValidations count="2">
    <dataValidation allowBlank="1" showInputMessage="1" showErrorMessage="1" promptTitle="NAME" prompt="ENTER NAME IN CAPITAL LETTERS" sqref="B6:B29"/>
    <dataValidation type="list" allowBlank="1" showInputMessage="1" showErrorMessage="1" sqref="C6:C29">
      <formula1>"M,F"</formula1>
    </dataValidation>
  </dataValidations>
  <pageMargins left="0.7" right="0.7" top="0.75" bottom="0.75" header="0.3" footer="0.3"/>
  <pageSetup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7"/>
  <sheetViews>
    <sheetView topLeftCell="A26" workbookViewId="0">
      <selection activeCell="E29" sqref="E29:F29"/>
    </sheetView>
  </sheetViews>
  <sheetFormatPr defaultColWidth="16" defaultRowHeight="20.100000000000001" customHeight="1"/>
  <cols>
    <col min="1" max="1" width="17.85546875" style="16" customWidth="1"/>
    <col min="2" max="2" width="19.7109375" style="16" customWidth="1"/>
    <col min="3" max="3" width="16" style="16"/>
    <col min="4" max="4" width="17.42578125" style="16" customWidth="1"/>
    <col min="5" max="5" width="10.7109375" style="16" customWidth="1"/>
    <col min="6" max="6" width="11.28515625" style="17" customWidth="1"/>
    <col min="7" max="16384" width="16" style="16"/>
  </cols>
  <sheetData>
    <row r="1" spans="1:6" ht="20.100000000000001" customHeight="1">
      <c r="A1" s="18"/>
      <c r="B1" s="301" t="s">
        <v>238</v>
      </c>
      <c r="C1" s="301"/>
      <c r="D1" s="301"/>
      <c r="E1" s="301"/>
      <c r="F1" s="301"/>
    </row>
    <row r="2" spans="1:6" ht="20.100000000000001" customHeight="1">
      <c r="A2" s="18"/>
      <c r="B2" s="301" t="s">
        <v>239</v>
      </c>
      <c r="C2" s="301"/>
      <c r="D2" s="301"/>
      <c r="E2" s="301"/>
      <c r="F2" s="301"/>
    </row>
    <row r="3" spans="1:6" ht="20.100000000000001" customHeight="1">
      <c r="A3" s="18"/>
      <c r="B3" s="301" t="s">
        <v>240</v>
      </c>
      <c r="C3" s="301"/>
      <c r="D3" s="301"/>
      <c r="E3" s="301"/>
      <c r="F3" s="301"/>
    </row>
    <row r="4" spans="1:6" ht="20.100000000000001" customHeight="1">
      <c r="A4" s="18"/>
      <c r="B4" s="302" t="s">
        <v>241</v>
      </c>
      <c r="C4" s="302"/>
      <c r="D4" s="302"/>
      <c r="E4" s="302"/>
      <c r="F4" s="302"/>
    </row>
    <row r="5" spans="1:6" ht="20.100000000000001" customHeight="1">
      <c r="A5" s="18"/>
      <c r="B5" s="301" t="s">
        <v>242</v>
      </c>
      <c r="C5" s="301"/>
      <c r="D5" s="301"/>
      <c r="E5" s="301"/>
      <c r="F5" s="301"/>
    </row>
    <row r="6" spans="1:6" ht="20.100000000000001" customHeight="1">
      <c r="A6" s="301" t="s">
        <v>243</v>
      </c>
      <c r="B6" s="301"/>
      <c r="C6" s="301"/>
      <c r="D6" s="301"/>
      <c r="E6" s="301"/>
      <c r="F6" s="301"/>
    </row>
    <row r="7" spans="1:6" ht="20.100000000000001" customHeight="1">
      <c r="A7" s="18" t="s">
        <v>244</v>
      </c>
      <c r="B7" s="303" t="s">
        <v>1</v>
      </c>
      <c r="C7" s="304"/>
      <c r="D7" s="21" t="s">
        <v>245</v>
      </c>
      <c r="E7" s="301">
        <v>1384</v>
      </c>
      <c r="F7" s="301"/>
    </row>
    <row r="8" spans="1:6" ht="20.100000000000001" customHeight="1">
      <c r="A8" s="21" t="s">
        <v>246</v>
      </c>
      <c r="B8" s="303" t="s">
        <v>29</v>
      </c>
      <c r="C8" s="304"/>
      <c r="D8" s="18" t="s">
        <v>247</v>
      </c>
      <c r="E8" s="301">
        <v>1</v>
      </c>
      <c r="F8" s="301"/>
    </row>
    <row r="9" spans="1:6" ht="20.100000000000001" customHeight="1">
      <c r="A9" s="21" t="s">
        <v>248</v>
      </c>
      <c r="B9" s="303" t="s">
        <v>249</v>
      </c>
      <c r="C9" s="304"/>
      <c r="D9" s="18" t="s">
        <v>250</v>
      </c>
      <c r="E9" s="303" t="s">
        <v>251</v>
      </c>
      <c r="F9" s="304"/>
    </row>
    <row r="10" spans="1:6" ht="20.100000000000001" customHeight="1">
      <c r="A10" s="19" t="s">
        <v>252</v>
      </c>
      <c r="B10" s="19" t="s">
        <v>253</v>
      </c>
      <c r="C10" s="19" t="s">
        <v>254</v>
      </c>
      <c r="D10" s="19" t="s">
        <v>255</v>
      </c>
      <c r="E10" s="303" t="s">
        <v>256</v>
      </c>
      <c r="F10" s="304"/>
    </row>
    <row r="11" spans="1:6" ht="20.100000000000001" customHeight="1">
      <c r="A11" s="19">
        <v>1</v>
      </c>
      <c r="B11" s="20" t="s">
        <v>257</v>
      </c>
      <c r="C11" s="29">
        <v>18</v>
      </c>
      <c r="D11" s="23" t="str">
        <f>IF(C11&gt;=18,"A1",IF(C11&gt;=16,"A2",IF(C11&gt;=14,"B1",IF(C11&gt;=12,"B2",IF(C11&gt;=10,"C1",IF(C11&gt;=8,"C2",IF(C11&gt;=6.5,"D","E")))))))</f>
        <v>A1</v>
      </c>
      <c r="E11" s="305" t="s">
        <v>258</v>
      </c>
      <c r="F11" s="306"/>
    </row>
    <row r="12" spans="1:6" ht="20.100000000000001" customHeight="1">
      <c r="A12" s="19">
        <v>2</v>
      </c>
      <c r="B12" s="20" t="s">
        <v>259</v>
      </c>
      <c r="C12" s="29">
        <v>18.5</v>
      </c>
      <c r="D12" s="23" t="str">
        <f t="shared" ref="D12:D16" si="0">IF(C12&gt;=18,"A1",IF(C12&gt;=16,"A2",IF(C12&gt;=14,"B1",IF(C12&gt;=12,"B2",IF(C12&gt;=10,"C1",IF(C12&gt;=8,"C2",IF(C12&gt;=6.5,"D","E")))))))</f>
        <v>A1</v>
      </c>
      <c r="E12" s="307"/>
      <c r="F12" s="308"/>
    </row>
    <row r="13" spans="1:6" ht="20.100000000000001" customHeight="1">
      <c r="A13" s="19">
        <v>3</v>
      </c>
      <c r="B13" s="20" t="s">
        <v>260</v>
      </c>
      <c r="C13" s="29">
        <v>19</v>
      </c>
      <c r="D13" s="23" t="str">
        <f t="shared" si="0"/>
        <v>A1</v>
      </c>
      <c r="E13" s="307"/>
      <c r="F13" s="308"/>
    </row>
    <row r="14" spans="1:6" ht="20.100000000000001" customHeight="1">
      <c r="A14" s="19">
        <v>4</v>
      </c>
      <c r="B14" s="20" t="s">
        <v>261</v>
      </c>
      <c r="C14" s="29">
        <v>19.5</v>
      </c>
      <c r="D14" s="23" t="str">
        <f t="shared" si="0"/>
        <v>A1</v>
      </c>
      <c r="E14" s="307"/>
      <c r="F14" s="308"/>
    </row>
    <row r="15" spans="1:6" ht="20.100000000000001" customHeight="1">
      <c r="A15" s="19">
        <v>5</v>
      </c>
      <c r="B15" s="20" t="s">
        <v>262</v>
      </c>
      <c r="C15" s="29">
        <v>19</v>
      </c>
      <c r="D15" s="23" t="str">
        <f t="shared" si="0"/>
        <v>A1</v>
      </c>
      <c r="E15" s="307"/>
      <c r="F15" s="308"/>
    </row>
    <row r="16" spans="1:6" ht="20.100000000000001" customHeight="1">
      <c r="A16" s="19">
        <v>6</v>
      </c>
      <c r="B16" s="20" t="s">
        <v>263</v>
      </c>
      <c r="C16" s="29">
        <v>18</v>
      </c>
      <c r="D16" s="23" t="str">
        <f t="shared" si="0"/>
        <v>A1</v>
      </c>
      <c r="E16" s="307"/>
      <c r="F16" s="308"/>
    </row>
    <row r="17" spans="1:6" ht="20.100000000000001" customHeight="1">
      <c r="A17" s="18"/>
      <c r="B17" s="18"/>
      <c r="C17" s="19"/>
      <c r="D17" s="18"/>
      <c r="E17" s="307"/>
      <c r="F17" s="308"/>
    </row>
    <row r="18" spans="1:6" ht="20.100000000000001" customHeight="1">
      <c r="A18" s="18"/>
      <c r="B18" s="19" t="s">
        <v>235</v>
      </c>
      <c r="C18" s="19">
        <f>SUM(C11:C16)</f>
        <v>112</v>
      </c>
      <c r="D18" s="18"/>
      <c r="E18" s="307"/>
      <c r="F18" s="308"/>
    </row>
    <row r="19" spans="1:6" ht="20.100000000000001" customHeight="1">
      <c r="A19" s="18"/>
      <c r="B19" s="24" t="s">
        <v>264</v>
      </c>
      <c r="C19" s="125">
        <f>(C18/120*100)</f>
        <v>93.333333333333329</v>
      </c>
      <c r="D19" s="26" t="str">
        <f t="shared" ref="D19" si="1">IF(C19&gt;=91,"A1",IF(C19&gt;=81,"A2",IF(C19&gt;=71,"B1",IF(C19&gt;=61,"B2",IF(C19&gt;=51,"C1",IF(C19&gt;=41,"C2",IF(C19&gt;=33,"D","E")))))))</f>
        <v>A1</v>
      </c>
      <c r="E19" s="309"/>
      <c r="F19" s="310"/>
    </row>
    <row r="20" spans="1:6" ht="20.100000000000001" customHeight="1">
      <c r="A20" s="311" t="s">
        <v>265</v>
      </c>
      <c r="B20" s="311" t="s">
        <v>266</v>
      </c>
      <c r="C20" s="311"/>
      <c r="D20" s="312" t="s">
        <v>267</v>
      </c>
      <c r="E20" s="313"/>
      <c r="F20" s="314"/>
    </row>
    <row r="21" spans="1:6" ht="20.100000000000001" customHeight="1">
      <c r="A21" s="311"/>
      <c r="B21" s="311"/>
      <c r="C21" s="311"/>
      <c r="D21" s="315"/>
      <c r="E21" s="316"/>
      <c r="F21" s="317"/>
    </row>
    <row r="23" spans="1:6" ht="20.100000000000001" customHeight="1">
      <c r="A23" s="18"/>
      <c r="B23" s="301" t="s">
        <v>238</v>
      </c>
      <c r="C23" s="301"/>
      <c r="D23" s="301"/>
      <c r="E23" s="301"/>
      <c r="F23" s="301"/>
    </row>
    <row r="24" spans="1:6" ht="20.100000000000001" customHeight="1">
      <c r="A24" s="18"/>
      <c r="B24" s="301" t="s">
        <v>239</v>
      </c>
      <c r="C24" s="301"/>
      <c r="D24" s="301"/>
      <c r="E24" s="301"/>
      <c r="F24" s="301"/>
    </row>
    <row r="25" spans="1:6" ht="20.100000000000001" customHeight="1">
      <c r="A25" s="18"/>
      <c r="B25" s="301" t="s">
        <v>240</v>
      </c>
      <c r="C25" s="301"/>
      <c r="D25" s="301"/>
      <c r="E25" s="301"/>
      <c r="F25" s="301"/>
    </row>
    <row r="26" spans="1:6" ht="20.100000000000001" customHeight="1">
      <c r="A26" s="18"/>
      <c r="B26" s="302" t="s">
        <v>268</v>
      </c>
      <c r="C26" s="302"/>
      <c r="D26" s="302"/>
      <c r="E26" s="302"/>
      <c r="F26" s="302"/>
    </row>
    <row r="27" spans="1:6" ht="20.100000000000001" customHeight="1">
      <c r="A27" s="18"/>
      <c r="B27" s="301" t="s">
        <v>242</v>
      </c>
      <c r="C27" s="301"/>
      <c r="D27" s="301"/>
      <c r="E27" s="301"/>
      <c r="F27" s="301"/>
    </row>
    <row r="28" spans="1:6" ht="20.100000000000001" customHeight="1">
      <c r="A28" s="301" t="s">
        <v>243</v>
      </c>
      <c r="B28" s="301"/>
      <c r="C28" s="301"/>
      <c r="D28" s="301"/>
      <c r="E28" s="301"/>
      <c r="F28" s="301"/>
    </row>
    <row r="29" spans="1:6" ht="20.100000000000001" customHeight="1">
      <c r="A29" s="18" t="s">
        <v>244</v>
      </c>
      <c r="B29" s="303" t="s">
        <v>1</v>
      </c>
      <c r="C29" s="304"/>
      <c r="D29" s="21" t="s">
        <v>245</v>
      </c>
      <c r="E29" s="301">
        <v>1313</v>
      </c>
      <c r="F29" s="301"/>
    </row>
    <row r="30" spans="1:6" ht="20.100000000000001" customHeight="1">
      <c r="A30" s="21" t="s">
        <v>246</v>
      </c>
      <c r="B30" s="303" t="s">
        <v>45</v>
      </c>
      <c r="C30" s="304"/>
      <c r="D30" s="18" t="s">
        <v>247</v>
      </c>
      <c r="E30" s="301">
        <v>2</v>
      </c>
      <c r="F30" s="301"/>
    </row>
    <row r="31" spans="1:6" ht="20.100000000000001" customHeight="1">
      <c r="A31" s="21" t="s">
        <v>248</v>
      </c>
      <c r="B31" s="303" t="s">
        <v>269</v>
      </c>
      <c r="C31" s="304"/>
      <c r="D31" s="18" t="s">
        <v>250</v>
      </c>
      <c r="E31" s="303" t="s">
        <v>270</v>
      </c>
      <c r="F31" s="304"/>
    </row>
    <row r="32" spans="1:6" ht="20.100000000000001" customHeight="1">
      <c r="A32" s="19" t="s">
        <v>252</v>
      </c>
      <c r="B32" s="19" t="s">
        <v>253</v>
      </c>
      <c r="C32" s="19" t="s">
        <v>254</v>
      </c>
      <c r="D32" s="19" t="s">
        <v>255</v>
      </c>
      <c r="E32" s="303" t="s">
        <v>256</v>
      </c>
      <c r="F32" s="304"/>
    </row>
    <row r="33" spans="1:6" ht="20.100000000000001" customHeight="1">
      <c r="A33" s="19">
        <v>1</v>
      </c>
      <c r="B33" s="20" t="s">
        <v>257</v>
      </c>
      <c r="C33" s="29">
        <v>11</v>
      </c>
      <c r="D33" s="23" t="str">
        <f>IF(C33&gt;=18,"A1",IF(C33&gt;=16,"A2",IF(C33&gt;=14,"B1",IF(C33&gt;=12,"B2",IF(C33&gt;=10,"C1",IF(C33&gt;=8,"C2",IF(C33&gt;=6.5,"D","E")))))))</f>
        <v>C1</v>
      </c>
      <c r="E33" s="305" t="s">
        <v>271</v>
      </c>
      <c r="F33" s="306"/>
    </row>
    <row r="34" spans="1:6" ht="20.100000000000001" customHeight="1">
      <c r="A34" s="19">
        <v>2</v>
      </c>
      <c r="B34" s="20" t="s">
        <v>259</v>
      </c>
      <c r="C34" s="29">
        <v>12.5</v>
      </c>
      <c r="D34" s="23" t="str">
        <f t="shared" ref="D34:D38" si="2">IF(C34&gt;=18,"A1",IF(C34&gt;=16,"A2",IF(C34&gt;=14,"B1",IF(C34&gt;=12,"B2",IF(C34&gt;=10,"C1",IF(C34&gt;=8,"C2",IF(C34&gt;=6.5,"D","E")))))))</f>
        <v>B2</v>
      </c>
      <c r="E34" s="307"/>
      <c r="F34" s="308"/>
    </row>
    <row r="35" spans="1:6" ht="20.100000000000001" customHeight="1">
      <c r="A35" s="19">
        <v>3</v>
      </c>
      <c r="B35" s="20" t="s">
        <v>260</v>
      </c>
      <c r="C35" s="29">
        <v>11</v>
      </c>
      <c r="D35" s="23" t="str">
        <f t="shared" si="2"/>
        <v>C1</v>
      </c>
      <c r="E35" s="307"/>
      <c r="F35" s="308"/>
    </row>
    <row r="36" spans="1:6" ht="20.100000000000001" customHeight="1">
      <c r="A36" s="19">
        <v>4</v>
      </c>
      <c r="B36" s="20" t="s">
        <v>261</v>
      </c>
      <c r="C36" s="126">
        <v>14.5</v>
      </c>
      <c r="D36" s="23" t="str">
        <f t="shared" si="2"/>
        <v>B1</v>
      </c>
      <c r="E36" s="307"/>
      <c r="F36" s="308"/>
    </row>
    <row r="37" spans="1:6" ht="20.100000000000001" customHeight="1">
      <c r="A37" s="19">
        <v>5</v>
      </c>
      <c r="B37" s="20" t="s">
        <v>262</v>
      </c>
      <c r="C37" s="29">
        <v>12.5</v>
      </c>
      <c r="D37" s="23" t="str">
        <f t="shared" si="2"/>
        <v>B2</v>
      </c>
      <c r="E37" s="307"/>
      <c r="F37" s="308"/>
    </row>
    <row r="38" spans="1:6" ht="20.100000000000001" customHeight="1">
      <c r="A38" s="19">
        <v>6</v>
      </c>
      <c r="B38" s="20" t="s">
        <v>263</v>
      </c>
      <c r="C38" s="29">
        <v>10.5</v>
      </c>
      <c r="D38" s="23" t="str">
        <f t="shared" si="2"/>
        <v>C1</v>
      </c>
      <c r="E38" s="307"/>
      <c r="F38" s="308"/>
    </row>
    <row r="39" spans="1:6" ht="20.100000000000001" customHeight="1">
      <c r="A39" s="18"/>
      <c r="B39" s="18"/>
      <c r="C39" s="19"/>
      <c r="D39" s="18"/>
      <c r="E39" s="307"/>
      <c r="F39" s="308"/>
    </row>
    <row r="40" spans="1:6" ht="20.100000000000001" customHeight="1">
      <c r="A40" s="18"/>
      <c r="B40" s="19" t="s">
        <v>235</v>
      </c>
      <c r="C40" s="19">
        <f>SUM(C33:C38)</f>
        <v>72</v>
      </c>
      <c r="D40" s="18"/>
      <c r="E40" s="307"/>
      <c r="F40" s="308"/>
    </row>
    <row r="41" spans="1:6" ht="20.100000000000001" customHeight="1">
      <c r="A41" s="18"/>
      <c r="B41" s="24" t="s">
        <v>264</v>
      </c>
      <c r="C41" s="125">
        <f>(C40/120*100)</f>
        <v>60</v>
      </c>
      <c r="D41" s="26" t="str">
        <f t="shared" ref="D41" si="3">IF(C41&gt;=91,"A1",IF(C41&gt;=81,"A2",IF(C41&gt;=71,"B1",IF(C41&gt;=61,"B2",IF(C41&gt;=51,"C1",IF(C41&gt;=41,"C2",IF(C41&gt;=33,"D","E")))))))</f>
        <v>C1</v>
      </c>
      <c r="E41" s="309"/>
      <c r="F41" s="310"/>
    </row>
    <row r="42" spans="1:6" ht="20.100000000000001" customHeight="1">
      <c r="A42" s="311" t="s">
        <v>265</v>
      </c>
      <c r="B42" s="311" t="s">
        <v>266</v>
      </c>
      <c r="C42" s="311"/>
      <c r="D42" s="312" t="s">
        <v>267</v>
      </c>
      <c r="E42" s="313"/>
      <c r="F42" s="314"/>
    </row>
    <row r="43" spans="1:6" ht="20.100000000000001" customHeight="1">
      <c r="A43" s="311"/>
      <c r="B43" s="311"/>
      <c r="C43" s="311"/>
      <c r="D43" s="315"/>
      <c r="E43" s="316"/>
      <c r="F43" s="317"/>
    </row>
    <row r="45" spans="1:6" ht="20.100000000000001" customHeight="1">
      <c r="A45" s="18"/>
      <c r="B45" s="301" t="s">
        <v>238</v>
      </c>
      <c r="C45" s="301"/>
      <c r="D45" s="301"/>
      <c r="E45" s="301"/>
      <c r="F45" s="301"/>
    </row>
    <row r="46" spans="1:6" ht="20.100000000000001" customHeight="1">
      <c r="A46" s="18"/>
      <c r="B46" s="301" t="s">
        <v>239</v>
      </c>
      <c r="C46" s="301"/>
      <c r="D46" s="301"/>
      <c r="E46" s="301"/>
      <c r="F46" s="301"/>
    </row>
    <row r="47" spans="1:6" ht="20.100000000000001" customHeight="1">
      <c r="A47" s="18"/>
      <c r="B47" s="301" t="s">
        <v>240</v>
      </c>
      <c r="C47" s="301"/>
      <c r="D47" s="301"/>
      <c r="E47" s="301"/>
      <c r="F47" s="301"/>
    </row>
    <row r="48" spans="1:6" ht="20.100000000000001" customHeight="1">
      <c r="A48" s="18"/>
      <c r="B48" s="302" t="s">
        <v>241</v>
      </c>
      <c r="C48" s="302"/>
      <c r="D48" s="302"/>
      <c r="E48" s="302"/>
      <c r="F48" s="302"/>
    </row>
    <row r="49" spans="1:6" ht="20.100000000000001" customHeight="1">
      <c r="A49" s="18"/>
      <c r="B49" s="301" t="s">
        <v>242</v>
      </c>
      <c r="C49" s="301"/>
      <c r="D49" s="301"/>
      <c r="E49" s="301"/>
      <c r="F49" s="301"/>
    </row>
    <row r="50" spans="1:6" ht="20.100000000000001" customHeight="1">
      <c r="A50" s="301" t="s">
        <v>243</v>
      </c>
      <c r="B50" s="301"/>
      <c r="C50" s="301"/>
      <c r="D50" s="301"/>
      <c r="E50" s="301"/>
      <c r="F50" s="301"/>
    </row>
    <row r="51" spans="1:6" ht="20.100000000000001" customHeight="1">
      <c r="A51" s="18" t="s">
        <v>244</v>
      </c>
      <c r="B51" s="303" t="s">
        <v>1</v>
      </c>
      <c r="C51" s="304"/>
      <c r="D51" s="21" t="s">
        <v>245</v>
      </c>
      <c r="E51" s="301">
        <v>1401</v>
      </c>
      <c r="F51" s="301"/>
    </row>
    <row r="52" spans="1:6" ht="20.100000000000001" customHeight="1">
      <c r="A52" s="21" t="s">
        <v>246</v>
      </c>
      <c r="B52" s="303" t="s">
        <v>272</v>
      </c>
      <c r="C52" s="304"/>
      <c r="D52" s="18" t="s">
        <v>247</v>
      </c>
      <c r="E52" s="301">
        <v>3</v>
      </c>
      <c r="F52" s="301"/>
    </row>
    <row r="53" spans="1:6" ht="20.100000000000001" customHeight="1">
      <c r="A53" s="21" t="s">
        <v>248</v>
      </c>
      <c r="B53" s="303" t="s">
        <v>273</v>
      </c>
      <c r="C53" s="304"/>
      <c r="D53" s="18" t="s">
        <v>250</v>
      </c>
      <c r="E53" s="303" t="s">
        <v>274</v>
      </c>
      <c r="F53" s="304"/>
    </row>
    <row r="54" spans="1:6" ht="20.100000000000001" customHeight="1">
      <c r="A54" s="19" t="s">
        <v>252</v>
      </c>
      <c r="B54" s="19" t="s">
        <v>253</v>
      </c>
      <c r="C54" s="19" t="s">
        <v>254</v>
      </c>
      <c r="D54" s="19" t="s">
        <v>255</v>
      </c>
      <c r="E54" s="303" t="s">
        <v>256</v>
      </c>
      <c r="F54" s="304"/>
    </row>
    <row r="55" spans="1:6" ht="20.100000000000001" customHeight="1">
      <c r="A55" s="19">
        <v>1</v>
      </c>
      <c r="B55" s="20" t="s">
        <v>257</v>
      </c>
      <c r="C55" s="29">
        <v>13.5</v>
      </c>
      <c r="D55" s="23" t="str">
        <f>IF(C55&gt;=18,"A1",IF(C55&gt;=16,"A2",IF(C55&gt;=14,"B1",IF(C55&gt;=12,"B2",IF(C55&gt;=10,"C1",IF(C55&gt;=8,"C2",IF(C55&gt;=6.5,"D","E")))))))</f>
        <v>B2</v>
      </c>
      <c r="E55" s="318" t="s">
        <v>275</v>
      </c>
      <c r="F55" s="319"/>
    </row>
    <row r="56" spans="1:6" ht="20.100000000000001" customHeight="1">
      <c r="A56" s="19">
        <v>2</v>
      </c>
      <c r="B56" s="20" t="s">
        <v>259</v>
      </c>
      <c r="C56" s="29">
        <v>16.5</v>
      </c>
      <c r="D56" s="23" t="str">
        <f t="shared" ref="D56:D60" si="4">IF(C56&gt;=18,"A1",IF(C56&gt;=16,"A2",IF(C56&gt;=14,"B1",IF(C56&gt;=12,"B2",IF(C56&gt;=10,"C1",IF(C56&gt;=8,"C2",IF(C56&gt;=6.5,"D","E")))))))</f>
        <v>A2</v>
      </c>
      <c r="E56" s="320"/>
      <c r="F56" s="321"/>
    </row>
    <row r="57" spans="1:6" ht="20.100000000000001" customHeight="1">
      <c r="A57" s="19">
        <v>3</v>
      </c>
      <c r="B57" s="20" t="s">
        <v>260</v>
      </c>
      <c r="C57" s="29">
        <v>11.5</v>
      </c>
      <c r="D57" s="23" t="str">
        <f t="shared" si="4"/>
        <v>C1</v>
      </c>
      <c r="E57" s="320"/>
      <c r="F57" s="321"/>
    </row>
    <row r="58" spans="1:6" ht="20.100000000000001" customHeight="1">
      <c r="A58" s="19">
        <v>4</v>
      </c>
      <c r="B58" s="20" t="s">
        <v>261</v>
      </c>
      <c r="C58" s="29">
        <v>17.5</v>
      </c>
      <c r="D58" s="23" t="str">
        <f t="shared" si="4"/>
        <v>A2</v>
      </c>
      <c r="E58" s="320"/>
      <c r="F58" s="321"/>
    </row>
    <row r="59" spans="1:6" ht="20.100000000000001" customHeight="1">
      <c r="A59" s="19">
        <v>5</v>
      </c>
      <c r="B59" s="20" t="s">
        <v>262</v>
      </c>
      <c r="C59" s="29">
        <v>15.5</v>
      </c>
      <c r="D59" s="23" t="str">
        <f t="shared" si="4"/>
        <v>B1</v>
      </c>
      <c r="E59" s="320"/>
      <c r="F59" s="321"/>
    </row>
    <row r="60" spans="1:6" ht="20.100000000000001" customHeight="1">
      <c r="A60" s="19">
        <v>6</v>
      </c>
      <c r="B60" s="20" t="s">
        <v>263</v>
      </c>
      <c r="C60" s="29">
        <v>9</v>
      </c>
      <c r="D60" s="23" t="str">
        <f t="shared" si="4"/>
        <v>C2</v>
      </c>
      <c r="E60" s="320"/>
      <c r="F60" s="321"/>
    </row>
    <row r="61" spans="1:6" ht="20.100000000000001" customHeight="1">
      <c r="A61" s="18"/>
      <c r="B61" s="18"/>
      <c r="C61" s="19"/>
      <c r="D61" s="18"/>
      <c r="E61" s="320"/>
      <c r="F61" s="321"/>
    </row>
    <row r="62" spans="1:6" ht="20.100000000000001" customHeight="1">
      <c r="A62" s="18"/>
      <c r="B62" s="19" t="s">
        <v>235</v>
      </c>
      <c r="C62" s="19">
        <f>SUM(C55:C60)</f>
        <v>83.5</v>
      </c>
      <c r="D62" s="18"/>
      <c r="E62" s="320"/>
      <c r="F62" s="321"/>
    </row>
    <row r="63" spans="1:6" ht="20.100000000000001" customHeight="1">
      <c r="A63" s="18"/>
      <c r="B63" s="24" t="s">
        <v>264</v>
      </c>
      <c r="C63" s="125">
        <f>(C62/120*100)</f>
        <v>69.583333333333329</v>
      </c>
      <c r="D63" s="26" t="str">
        <f t="shared" ref="D63" si="5">IF(C63&gt;=91,"A1",IF(C63&gt;=81,"A2",IF(C63&gt;=71,"B1",IF(C63&gt;=61,"B2",IF(C63&gt;=51,"C1",IF(C63&gt;=41,"C2",IF(C63&gt;=33,"D","E")))))))</f>
        <v>B2</v>
      </c>
      <c r="E63" s="322"/>
      <c r="F63" s="323"/>
    </row>
    <row r="64" spans="1:6" ht="20.100000000000001" customHeight="1">
      <c r="A64" s="311" t="s">
        <v>265</v>
      </c>
      <c r="B64" s="311" t="s">
        <v>266</v>
      </c>
      <c r="C64" s="311"/>
      <c r="D64" s="312" t="s">
        <v>267</v>
      </c>
      <c r="E64" s="313"/>
      <c r="F64" s="314"/>
    </row>
    <row r="65" spans="1:6" ht="20.100000000000001" customHeight="1">
      <c r="A65" s="311"/>
      <c r="B65" s="311"/>
      <c r="C65" s="311"/>
      <c r="D65" s="315"/>
      <c r="E65" s="316"/>
      <c r="F65" s="317"/>
    </row>
    <row r="67" spans="1:6" ht="20.100000000000001" customHeight="1">
      <c r="A67" s="18"/>
      <c r="B67" s="301" t="s">
        <v>238</v>
      </c>
      <c r="C67" s="301"/>
      <c r="D67" s="301"/>
      <c r="E67" s="301"/>
      <c r="F67" s="301"/>
    </row>
    <row r="68" spans="1:6" ht="20.100000000000001" customHeight="1">
      <c r="A68" s="18"/>
      <c r="B68" s="301" t="s">
        <v>239</v>
      </c>
      <c r="C68" s="301"/>
      <c r="D68" s="301"/>
      <c r="E68" s="301"/>
      <c r="F68" s="301"/>
    </row>
    <row r="69" spans="1:6" ht="20.100000000000001" customHeight="1">
      <c r="A69" s="18"/>
      <c r="B69" s="301" t="s">
        <v>240</v>
      </c>
      <c r="C69" s="301"/>
      <c r="D69" s="301"/>
      <c r="E69" s="301"/>
      <c r="F69" s="301"/>
    </row>
    <row r="70" spans="1:6" ht="20.100000000000001" customHeight="1">
      <c r="A70" s="18"/>
      <c r="B70" s="302" t="s">
        <v>268</v>
      </c>
      <c r="C70" s="302"/>
      <c r="D70" s="302"/>
      <c r="E70" s="302"/>
      <c r="F70" s="302"/>
    </row>
    <row r="71" spans="1:6" ht="20.100000000000001" customHeight="1">
      <c r="A71" s="18"/>
      <c r="B71" s="301" t="s">
        <v>242</v>
      </c>
      <c r="C71" s="301"/>
      <c r="D71" s="301"/>
      <c r="E71" s="301"/>
      <c r="F71" s="301"/>
    </row>
    <row r="72" spans="1:6" ht="20.100000000000001" customHeight="1">
      <c r="A72" s="301" t="s">
        <v>243</v>
      </c>
      <c r="B72" s="301"/>
      <c r="C72" s="301"/>
      <c r="D72" s="301"/>
      <c r="E72" s="301"/>
      <c r="F72" s="301"/>
    </row>
    <row r="73" spans="1:6" ht="20.100000000000001" customHeight="1">
      <c r="A73" s="18" t="s">
        <v>244</v>
      </c>
      <c r="B73" s="303" t="s">
        <v>1</v>
      </c>
      <c r="C73" s="304"/>
      <c r="D73" s="21" t="s">
        <v>245</v>
      </c>
      <c r="E73" s="301">
        <v>995</v>
      </c>
      <c r="F73" s="301"/>
    </row>
    <row r="74" spans="1:6" ht="20.100000000000001" customHeight="1">
      <c r="A74" s="21" t="s">
        <v>246</v>
      </c>
      <c r="B74" s="303" t="s">
        <v>64</v>
      </c>
      <c r="C74" s="304"/>
      <c r="D74" s="18" t="s">
        <v>247</v>
      </c>
      <c r="E74" s="301">
        <v>4</v>
      </c>
      <c r="F74" s="301"/>
    </row>
    <row r="75" spans="1:6" ht="20.100000000000001" customHeight="1">
      <c r="A75" s="21" t="s">
        <v>248</v>
      </c>
      <c r="B75" s="303" t="s">
        <v>276</v>
      </c>
      <c r="C75" s="304"/>
      <c r="D75" s="18" t="s">
        <v>250</v>
      </c>
      <c r="E75" s="303" t="s">
        <v>277</v>
      </c>
      <c r="F75" s="304"/>
    </row>
    <row r="76" spans="1:6" ht="20.100000000000001" customHeight="1">
      <c r="A76" s="19" t="s">
        <v>252</v>
      </c>
      <c r="B76" s="19" t="s">
        <v>253</v>
      </c>
      <c r="C76" s="19" t="s">
        <v>254</v>
      </c>
      <c r="D76" s="19" t="s">
        <v>255</v>
      </c>
      <c r="E76" s="303" t="s">
        <v>256</v>
      </c>
      <c r="F76" s="304"/>
    </row>
    <row r="77" spans="1:6" ht="20.100000000000001" customHeight="1">
      <c r="A77" s="19">
        <v>1</v>
      </c>
      <c r="B77" s="20" t="s">
        <v>257</v>
      </c>
      <c r="C77" s="29">
        <v>20</v>
      </c>
      <c r="D77" s="23" t="str">
        <f>IF(C77&gt;=18,"A1",IF(C77&gt;=16,"A2",IF(C77&gt;=14,"B1",IF(C77&gt;=12,"B2",IF(C77&gt;=10,"C1",IF(C77&gt;=8,"C2",IF(C77&gt;=6.5,"D","E")))))))</f>
        <v>A1</v>
      </c>
      <c r="E77" s="305" t="s">
        <v>258</v>
      </c>
      <c r="F77" s="306"/>
    </row>
    <row r="78" spans="1:6" ht="20.100000000000001" customHeight="1">
      <c r="A78" s="19">
        <v>2</v>
      </c>
      <c r="B78" s="20" t="s">
        <v>259</v>
      </c>
      <c r="C78" s="29">
        <v>18.5</v>
      </c>
      <c r="D78" s="23" t="str">
        <f t="shared" ref="D78:D82" si="6">IF(C78&gt;=18,"A1",IF(C78&gt;=16,"A2",IF(C78&gt;=14,"B1",IF(C78&gt;=12,"B2",IF(C78&gt;=10,"C1",IF(C78&gt;=8,"C2",IF(C78&gt;=6.5,"D","E")))))))</f>
        <v>A1</v>
      </c>
      <c r="E78" s="307"/>
      <c r="F78" s="308"/>
    </row>
    <row r="79" spans="1:6" ht="20.100000000000001" customHeight="1">
      <c r="A79" s="19">
        <v>3</v>
      </c>
      <c r="B79" s="20" t="s">
        <v>260</v>
      </c>
      <c r="C79" s="29">
        <v>20</v>
      </c>
      <c r="D79" s="23" t="str">
        <f t="shared" si="6"/>
        <v>A1</v>
      </c>
      <c r="E79" s="307"/>
      <c r="F79" s="308"/>
    </row>
    <row r="80" spans="1:6" ht="20.100000000000001" customHeight="1">
      <c r="A80" s="19">
        <v>4</v>
      </c>
      <c r="B80" s="20" t="s">
        <v>261</v>
      </c>
      <c r="C80" s="29">
        <v>17.5</v>
      </c>
      <c r="D80" s="23" t="str">
        <f t="shared" si="6"/>
        <v>A2</v>
      </c>
      <c r="E80" s="307"/>
      <c r="F80" s="308"/>
    </row>
    <row r="81" spans="1:6" ht="20.100000000000001" customHeight="1">
      <c r="A81" s="19">
        <v>5</v>
      </c>
      <c r="B81" s="20" t="s">
        <v>262</v>
      </c>
      <c r="C81" s="29">
        <v>19</v>
      </c>
      <c r="D81" s="23" t="str">
        <f t="shared" si="6"/>
        <v>A1</v>
      </c>
      <c r="E81" s="307"/>
      <c r="F81" s="308"/>
    </row>
    <row r="82" spans="1:6" ht="20.100000000000001" customHeight="1">
      <c r="A82" s="19">
        <v>6</v>
      </c>
      <c r="B82" s="20" t="s">
        <v>263</v>
      </c>
      <c r="C82" s="29">
        <v>19</v>
      </c>
      <c r="D82" s="23" t="str">
        <f t="shared" si="6"/>
        <v>A1</v>
      </c>
      <c r="E82" s="307"/>
      <c r="F82" s="308"/>
    </row>
    <row r="83" spans="1:6" ht="20.100000000000001" customHeight="1">
      <c r="A83" s="18"/>
      <c r="B83" s="18"/>
      <c r="C83" s="19"/>
      <c r="D83" s="18"/>
      <c r="E83" s="307"/>
      <c r="F83" s="308"/>
    </row>
    <row r="84" spans="1:6" ht="20.100000000000001" customHeight="1">
      <c r="A84" s="18"/>
      <c r="B84" s="19" t="s">
        <v>235</v>
      </c>
      <c r="C84" s="19">
        <f>SUM(C77:C82)</f>
        <v>114</v>
      </c>
      <c r="D84" s="18"/>
      <c r="E84" s="307"/>
      <c r="F84" s="308"/>
    </row>
    <row r="85" spans="1:6" ht="20.100000000000001" customHeight="1">
      <c r="A85" s="18"/>
      <c r="B85" s="24" t="s">
        <v>264</v>
      </c>
      <c r="C85" s="125">
        <f>(C84/120*100)</f>
        <v>95</v>
      </c>
      <c r="D85" s="26" t="str">
        <f t="shared" ref="D85" si="7">IF(C85&gt;=91,"A1",IF(C85&gt;=81,"A2",IF(C85&gt;=71,"B1",IF(C85&gt;=61,"B2",IF(C85&gt;=51,"C1",IF(C85&gt;=41,"C2",IF(C85&gt;=33,"D","E")))))))</f>
        <v>A1</v>
      </c>
      <c r="E85" s="309"/>
      <c r="F85" s="310"/>
    </row>
    <row r="86" spans="1:6" ht="20.100000000000001" customHeight="1">
      <c r="A86" s="311" t="s">
        <v>265</v>
      </c>
      <c r="B86" s="311" t="s">
        <v>266</v>
      </c>
      <c r="C86" s="311"/>
      <c r="D86" s="312" t="s">
        <v>267</v>
      </c>
      <c r="E86" s="313"/>
      <c r="F86" s="314"/>
    </row>
    <row r="87" spans="1:6" ht="20.100000000000001" customHeight="1">
      <c r="A87" s="311"/>
      <c r="B87" s="311"/>
      <c r="C87" s="311"/>
      <c r="D87" s="315"/>
      <c r="E87" s="316"/>
      <c r="F87" s="317"/>
    </row>
    <row r="89" spans="1:6" ht="20.100000000000001" customHeight="1">
      <c r="A89" s="18"/>
      <c r="B89" s="301" t="s">
        <v>238</v>
      </c>
      <c r="C89" s="301"/>
      <c r="D89" s="301"/>
      <c r="E89" s="301"/>
      <c r="F89" s="301"/>
    </row>
    <row r="90" spans="1:6" ht="20.100000000000001" customHeight="1">
      <c r="A90" s="18"/>
      <c r="B90" s="301" t="s">
        <v>239</v>
      </c>
      <c r="C90" s="301"/>
      <c r="D90" s="301"/>
      <c r="E90" s="301"/>
      <c r="F90" s="301"/>
    </row>
    <row r="91" spans="1:6" ht="20.100000000000001" customHeight="1">
      <c r="A91" s="18"/>
      <c r="B91" s="301" t="s">
        <v>240</v>
      </c>
      <c r="C91" s="301"/>
      <c r="D91" s="301"/>
      <c r="E91" s="301"/>
      <c r="F91" s="301"/>
    </row>
    <row r="92" spans="1:6" ht="20.100000000000001" customHeight="1">
      <c r="A92" s="18"/>
      <c r="B92" s="302" t="s">
        <v>278</v>
      </c>
      <c r="C92" s="302"/>
      <c r="D92" s="302"/>
      <c r="E92" s="302"/>
      <c r="F92" s="302"/>
    </row>
    <row r="93" spans="1:6" ht="20.100000000000001" customHeight="1">
      <c r="A93" s="18"/>
      <c r="B93" s="301" t="s">
        <v>242</v>
      </c>
      <c r="C93" s="301"/>
      <c r="D93" s="301"/>
      <c r="E93" s="301"/>
      <c r="F93" s="301"/>
    </row>
    <row r="94" spans="1:6" ht="20.100000000000001" customHeight="1">
      <c r="A94" s="301" t="s">
        <v>243</v>
      </c>
      <c r="B94" s="301"/>
      <c r="C94" s="301"/>
      <c r="D94" s="301"/>
      <c r="E94" s="301"/>
      <c r="F94" s="301"/>
    </row>
    <row r="95" spans="1:6" ht="20.100000000000001" customHeight="1">
      <c r="A95" s="18" t="s">
        <v>244</v>
      </c>
      <c r="B95" s="303" t="s">
        <v>1</v>
      </c>
      <c r="C95" s="304"/>
      <c r="D95" s="21" t="s">
        <v>245</v>
      </c>
      <c r="E95" s="301">
        <v>1470</v>
      </c>
      <c r="F95" s="301"/>
    </row>
    <row r="96" spans="1:6" ht="20.100000000000001" customHeight="1">
      <c r="A96" s="21" t="s">
        <v>246</v>
      </c>
      <c r="B96" s="303" t="s">
        <v>76</v>
      </c>
      <c r="C96" s="304"/>
      <c r="D96" s="18" t="s">
        <v>247</v>
      </c>
      <c r="E96" s="301">
        <v>5</v>
      </c>
      <c r="F96" s="301"/>
    </row>
    <row r="97" spans="1:6" ht="20.100000000000001" customHeight="1">
      <c r="A97" s="21" t="s">
        <v>248</v>
      </c>
      <c r="B97" s="303" t="s">
        <v>279</v>
      </c>
      <c r="C97" s="304"/>
      <c r="D97" s="18" t="s">
        <v>250</v>
      </c>
      <c r="E97" s="303" t="s">
        <v>280</v>
      </c>
      <c r="F97" s="304"/>
    </row>
    <row r="98" spans="1:6" ht="20.100000000000001" customHeight="1">
      <c r="A98" s="19" t="s">
        <v>252</v>
      </c>
      <c r="B98" s="19" t="s">
        <v>253</v>
      </c>
      <c r="C98" s="19" t="s">
        <v>254</v>
      </c>
      <c r="D98" s="19" t="s">
        <v>255</v>
      </c>
      <c r="E98" s="303" t="s">
        <v>256</v>
      </c>
      <c r="F98" s="304"/>
    </row>
    <row r="99" spans="1:6" ht="20.100000000000001" customHeight="1">
      <c r="A99" s="19">
        <v>1</v>
      </c>
      <c r="B99" s="20" t="s">
        <v>257</v>
      </c>
      <c r="C99" s="29">
        <v>15.5</v>
      </c>
      <c r="D99" s="23" t="str">
        <f>IF(C99&gt;=18,"A1",IF(C99&gt;=16,"A2",IF(C99&gt;=14,"B1",IF(C99&gt;=12,"B2",IF(C99&gt;=10,"C1",IF(C99&gt;=8,"C2",IF(C99&gt;=6.5,"D","E")))))))</f>
        <v>B1</v>
      </c>
      <c r="E99" s="318" t="s">
        <v>281</v>
      </c>
      <c r="F99" s="319"/>
    </row>
    <row r="100" spans="1:6" ht="20.100000000000001" customHeight="1">
      <c r="A100" s="19">
        <v>2</v>
      </c>
      <c r="B100" s="20" t="s">
        <v>259</v>
      </c>
      <c r="C100" s="29">
        <v>17</v>
      </c>
      <c r="D100" s="23" t="str">
        <f t="shared" ref="D100:D104" si="8">IF(C100&gt;=18,"A1",IF(C100&gt;=16,"A2",IF(C100&gt;=14,"B1",IF(C100&gt;=12,"B2",IF(C100&gt;=10,"C1",IF(C100&gt;=8,"C2",IF(C100&gt;=6.5,"D","E")))))))</f>
        <v>A2</v>
      </c>
      <c r="E100" s="320"/>
      <c r="F100" s="321"/>
    </row>
    <row r="101" spans="1:6" ht="20.100000000000001" customHeight="1">
      <c r="A101" s="19">
        <v>3</v>
      </c>
      <c r="B101" s="20" t="s">
        <v>260</v>
      </c>
      <c r="C101" s="29">
        <v>17</v>
      </c>
      <c r="D101" s="23" t="str">
        <f t="shared" si="8"/>
        <v>A2</v>
      </c>
      <c r="E101" s="320"/>
      <c r="F101" s="321"/>
    </row>
    <row r="102" spans="1:6" ht="20.100000000000001" customHeight="1">
      <c r="A102" s="19">
        <v>4</v>
      </c>
      <c r="B102" s="20" t="s">
        <v>261</v>
      </c>
      <c r="C102" s="29">
        <v>17.5</v>
      </c>
      <c r="D102" s="23" t="str">
        <f t="shared" si="8"/>
        <v>A2</v>
      </c>
      <c r="E102" s="320"/>
      <c r="F102" s="321"/>
    </row>
    <row r="103" spans="1:6" ht="20.100000000000001" customHeight="1">
      <c r="A103" s="19">
        <v>5</v>
      </c>
      <c r="B103" s="20" t="s">
        <v>262</v>
      </c>
      <c r="C103" s="29">
        <v>15</v>
      </c>
      <c r="D103" s="23" t="str">
        <f t="shared" si="8"/>
        <v>B1</v>
      </c>
      <c r="E103" s="320"/>
      <c r="F103" s="321"/>
    </row>
    <row r="104" spans="1:6" ht="20.100000000000001" customHeight="1">
      <c r="A104" s="19">
        <v>6</v>
      </c>
      <c r="B104" s="20" t="s">
        <v>263</v>
      </c>
      <c r="C104" s="112">
        <v>18</v>
      </c>
      <c r="D104" s="23" t="str">
        <f t="shared" si="8"/>
        <v>A1</v>
      </c>
      <c r="E104" s="320"/>
      <c r="F104" s="321"/>
    </row>
    <row r="105" spans="1:6" ht="20.100000000000001" customHeight="1">
      <c r="A105" s="18"/>
      <c r="B105" s="18"/>
      <c r="C105" s="19"/>
      <c r="D105" s="18"/>
      <c r="E105" s="320"/>
      <c r="F105" s="321"/>
    </row>
    <row r="106" spans="1:6" ht="20.100000000000001" customHeight="1">
      <c r="A106" s="18"/>
      <c r="B106" s="19" t="s">
        <v>235</v>
      </c>
      <c r="C106" s="19">
        <f>SUM(C99:C104)</f>
        <v>100</v>
      </c>
      <c r="D106" s="18"/>
      <c r="E106" s="320"/>
      <c r="F106" s="321"/>
    </row>
    <row r="107" spans="1:6" ht="20.100000000000001" customHeight="1">
      <c r="A107" s="18"/>
      <c r="B107" s="24" t="s">
        <v>264</v>
      </c>
      <c r="C107" s="125">
        <f>(C106/120*100)</f>
        <v>83.333333333333343</v>
      </c>
      <c r="D107" s="26" t="str">
        <f t="shared" ref="D107" si="9">IF(C107&gt;=91,"A1",IF(C107&gt;=81,"A2",IF(C107&gt;=71,"B1",IF(C107&gt;=61,"B2",IF(C107&gt;=51,"C1",IF(C107&gt;=41,"C2",IF(C107&gt;=33,"D","E")))))))</f>
        <v>A2</v>
      </c>
      <c r="E107" s="322"/>
      <c r="F107" s="323"/>
    </row>
    <row r="108" spans="1:6" ht="20.100000000000001" customHeight="1">
      <c r="A108" s="311" t="s">
        <v>265</v>
      </c>
      <c r="B108" s="311" t="s">
        <v>266</v>
      </c>
      <c r="C108" s="311"/>
      <c r="D108" s="312" t="s">
        <v>267</v>
      </c>
      <c r="E108" s="313"/>
      <c r="F108" s="314"/>
    </row>
    <row r="109" spans="1:6" ht="20.100000000000001" customHeight="1">
      <c r="A109" s="311"/>
      <c r="B109" s="311"/>
      <c r="C109" s="311"/>
      <c r="D109" s="315"/>
      <c r="E109" s="316"/>
      <c r="F109" s="317"/>
    </row>
    <row r="111" spans="1:6" ht="20.100000000000001" customHeight="1">
      <c r="A111" s="18"/>
      <c r="B111" s="301" t="s">
        <v>238</v>
      </c>
      <c r="C111" s="301"/>
      <c r="D111" s="301"/>
      <c r="E111" s="301"/>
      <c r="F111" s="301"/>
    </row>
    <row r="112" spans="1:6" ht="20.100000000000001" customHeight="1">
      <c r="A112" s="18"/>
      <c r="B112" s="301" t="s">
        <v>239</v>
      </c>
      <c r="C112" s="301"/>
      <c r="D112" s="301"/>
      <c r="E112" s="301"/>
      <c r="F112" s="301"/>
    </row>
    <row r="113" spans="1:6" ht="20.100000000000001" customHeight="1">
      <c r="A113" s="18"/>
      <c r="B113" s="301" t="s">
        <v>240</v>
      </c>
      <c r="C113" s="301"/>
      <c r="D113" s="301"/>
      <c r="E113" s="301"/>
      <c r="F113" s="301"/>
    </row>
    <row r="114" spans="1:6" ht="20.100000000000001" customHeight="1">
      <c r="A114" s="18"/>
      <c r="B114" s="302" t="s">
        <v>282</v>
      </c>
      <c r="C114" s="302"/>
      <c r="D114" s="302"/>
      <c r="E114" s="302"/>
      <c r="F114" s="302"/>
    </row>
    <row r="115" spans="1:6" ht="20.100000000000001" customHeight="1">
      <c r="A115" s="18"/>
      <c r="B115" s="301" t="s">
        <v>242</v>
      </c>
      <c r="C115" s="301"/>
      <c r="D115" s="301"/>
      <c r="E115" s="301"/>
      <c r="F115" s="301"/>
    </row>
    <row r="116" spans="1:6" ht="20.100000000000001" customHeight="1">
      <c r="A116" s="301" t="s">
        <v>243</v>
      </c>
      <c r="B116" s="301"/>
      <c r="C116" s="301"/>
      <c r="D116" s="301"/>
      <c r="E116" s="301"/>
      <c r="F116" s="301"/>
    </row>
    <row r="117" spans="1:6" ht="20.100000000000001" customHeight="1">
      <c r="A117" s="18" t="s">
        <v>244</v>
      </c>
      <c r="B117" s="303" t="s">
        <v>1</v>
      </c>
      <c r="C117" s="304"/>
      <c r="D117" s="21" t="s">
        <v>245</v>
      </c>
      <c r="E117" s="301">
        <v>1565</v>
      </c>
      <c r="F117" s="301"/>
    </row>
    <row r="118" spans="1:6" ht="20.100000000000001" customHeight="1">
      <c r="A118" s="21" t="s">
        <v>246</v>
      </c>
      <c r="B118" s="303" t="s">
        <v>82</v>
      </c>
      <c r="C118" s="304"/>
      <c r="D118" s="18" t="s">
        <v>247</v>
      </c>
      <c r="E118" s="301">
        <v>6</v>
      </c>
      <c r="F118" s="301"/>
    </row>
    <row r="119" spans="1:6" ht="20.100000000000001" customHeight="1">
      <c r="A119" s="21" t="s">
        <v>248</v>
      </c>
      <c r="B119" s="303" t="s">
        <v>283</v>
      </c>
      <c r="C119" s="304"/>
      <c r="D119" s="18" t="s">
        <v>250</v>
      </c>
      <c r="E119" s="303" t="s">
        <v>284</v>
      </c>
      <c r="F119" s="304"/>
    </row>
    <row r="120" spans="1:6" ht="20.100000000000001" customHeight="1">
      <c r="A120" s="19" t="s">
        <v>252</v>
      </c>
      <c r="B120" s="19" t="s">
        <v>253</v>
      </c>
      <c r="C120" s="19" t="s">
        <v>254</v>
      </c>
      <c r="D120" s="19" t="s">
        <v>255</v>
      </c>
      <c r="E120" s="303" t="s">
        <v>256</v>
      </c>
      <c r="F120" s="304"/>
    </row>
    <row r="121" spans="1:6" ht="20.100000000000001" customHeight="1">
      <c r="A121" s="19">
        <v>1</v>
      </c>
      <c r="B121" s="20" t="s">
        <v>257</v>
      </c>
      <c r="C121" s="29">
        <v>14.5</v>
      </c>
      <c r="D121" s="23" t="str">
        <f>IF(C121&gt;=18,"A1",IF(C121&gt;=16,"A2",IF(C121&gt;=14,"B1",IF(C121&gt;=12,"B2",IF(C121&gt;=10,"C1",IF(C121&gt;=8,"C2",IF(C121&gt;=6.5,"D","E")))))))</f>
        <v>B1</v>
      </c>
      <c r="E121" s="318" t="s">
        <v>281</v>
      </c>
      <c r="F121" s="319"/>
    </row>
    <row r="122" spans="1:6" ht="20.100000000000001" customHeight="1">
      <c r="A122" s="19">
        <v>2</v>
      </c>
      <c r="B122" s="20" t="s">
        <v>259</v>
      </c>
      <c r="C122" s="29">
        <v>16.5</v>
      </c>
      <c r="D122" s="23" t="str">
        <f t="shared" ref="D122:D126" si="10">IF(C122&gt;=18,"A1",IF(C122&gt;=16,"A2",IF(C122&gt;=14,"B1",IF(C122&gt;=12,"B2",IF(C122&gt;=10,"C1",IF(C122&gt;=8,"C2",IF(C122&gt;=6.5,"D","E")))))))</f>
        <v>A2</v>
      </c>
      <c r="E122" s="320"/>
      <c r="F122" s="321"/>
    </row>
    <row r="123" spans="1:6" ht="20.100000000000001" customHeight="1">
      <c r="A123" s="19">
        <v>3</v>
      </c>
      <c r="B123" s="20" t="s">
        <v>260</v>
      </c>
      <c r="C123" s="29">
        <v>17</v>
      </c>
      <c r="D123" s="23" t="str">
        <f t="shared" si="10"/>
        <v>A2</v>
      </c>
      <c r="E123" s="320"/>
      <c r="F123" s="321"/>
    </row>
    <row r="124" spans="1:6" ht="20.100000000000001" customHeight="1">
      <c r="A124" s="19">
        <v>4</v>
      </c>
      <c r="B124" s="20" t="s">
        <v>261</v>
      </c>
      <c r="C124" s="29">
        <v>16.5</v>
      </c>
      <c r="D124" s="23" t="str">
        <f t="shared" si="10"/>
        <v>A2</v>
      </c>
      <c r="E124" s="320"/>
      <c r="F124" s="321"/>
    </row>
    <row r="125" spans="1:6" ht="20.100000000000001" customHeight="1">
      <c r="A125" s="19">
        <v>5</v>
      </c>
      <c r="B125" s="20" t="s">
        <v>262</v>
      </c>
      <c r="C125" s="29">
        <v>19</v>
      </c>
      <c r="D125" s="23" t="str">
        <f t="shared" si="10"/>
        <v>A1</v>
      </c>
      <c r="E125" s="320"/>
      <c r="F125" s="321"/>
    </row>
    <row r="126" spans="1:6" ht="20.100000000000001" customHeight="1">
      <c r="A126" s="19">
        <v>6</v>
      </c>
      <c r="B126" s="20" t="s">
        <v>263</v>
      </c>
      <c r="C126" s="29">
        <v>19.5</v>
      </c>
      <c r="D126" s="23" t="str">
        <f t="shared" si="10"/>
        <v>A1</v>
      </c>
      <c r="E126" s="320"/>
      <c r="F126" s="321"/>
    </row>
    <row r="127" spans="1:6" ht="20.100000000000001" customHeight="1">
      <c r="A127" s="18"/>
      <c r="B127" s="18"/>
      <c r="C127" s="19"/>
      <c r="D127" s="18"/>
      <c r="E127" s="320"/>
      <c r="F127" s="321"/>
    </row>
    <row r="128" spans="1:6" ht="20.100000000000001" customHeight="1">
      <c r="A128" s="18"/>
      <c r="B128" s="19" t="s">
        <v>235</v>
      </c>
      <c r="C128" s="19">
        <f>SUM(C121:C126)</f>
        <v>103</v>
      </c>
      <c r="D128" s="18"/>
      <c r="E128" s="320"/>
      <c r="F128" s="321"/>
    </row>
    <row r="129" spans="1:6" ht="20.100000000000001" customHeight="1">
      <c r="A129" s="18"/>
      <c r="B129" s="24" t="s">
        <v>264</v>
      </c>
      <c r="C129" s="125">
        <f>(C128/120*100)</f>
        <v>85.833333333333329</v>
      </c>
      <c r="D129" s="26" t="str">
        <f t="shared" ref="D129" si="11">IF(C129&gt;=91,"A1",IF(C129&gt;=81,"A2",IF(C129&gt;=71,"B1",IF(C129&gt;=61,"B2",IF(C129&gt;=51,"C1",IF(C129&gt;=41,"C2",IF(C129&gt;=33,"D","E")))))))</f>
        <v>A2</v>
      </c>
      <c r="E129" s="322"/>
      <c r="F129" s="323"/>
    </row>
    <row r="130" spans="1:6" ht="20.100000000000001" customHeight="1">
      <c r="A130" s="311" t="s">
        <v>265</v>
      </c>
      <c r="B130" s="311" t="s">
        <v>266</v>
      </c>
      <c r="C130" s="311"/>
      <c r="D130" s="312" t="s">
        <v>267</v>
      </c>
      <c r="E130" s="313"/>
      <c r="F130" s="314"/>
    </row>
    <row r="131" spans="1:6" ht="20.100000000000001" customHeight="1">
      <c r="A131" s="311"/>
      <c r="B131" s="311"/>
      <c r="C131" s="311"/>
      <c r="D131" s="315"/>
      <c r="E131" s="316"/>
      <c r="F131" s="317"/>
    </row>
    <row r="133" spans="1:6" ht="20.100000000000001" customHeight="1">
      <c r="A133" s="18"/>
      <c r="B133" s="301" t="s">
        <v>238</v>
      </c>
      <c r="C133" s="301"/>
      <c r="D133" s="301"/>
      <c r="E133" s="301"/>
      <c r="F133" s="301"/>
    </row>
    <row r="134" spans="1:6" ht="20.100000000000001" customHeight="1">
      <c r="A134" s="18"/>
      <c r="B134" s="301" t="s">
        <v>239</v>
      </c>
      <c r="C134" s="301"/>
      <c r="D134" s="301"/>
      <c r="E134" s="301"/>
      <c r="F134" s="301"/>
    </row>
    <row r="135" spans="1:6" ht="20.100000000000001" customHeight="1">
      <c r="A135" s="18"/>
      <c r="B135" s="301" t="s">
        <v>240</v>
      </c>
      <c r="C135" s="301"/>
      <c r="D135" s="301"/>
      <c r="E135" s="301"/>
      <c r="F135" s="301"/>
    </row>
    <row r="136" spans="1:6" ht="20.100000000000001" customHeight="1">
      <c r="A136" s="18"/>
      <c r="B136" s="302" t="s">
        <v>278</v>
      </c>
      <c r="C136" s="302"/>
      <c r="D136" s="302"/>
      <c r="E136" s="302"/>
      <c r="F136" s="302"/>
    </row>
    <row r="137" spans="1:6" ht="20.100000000000001" customHeight="1">
      <c r="A137" s="18"/>
      <c r="B137" s="301" t="s">
        <v>242</v>
      </c>
      <c r="C137" s="301"/>
      <c r="D137" s="301"/>
      <c r="E137" s="301"/>
      <c r="F137" s="301"/>
    </row>
    <row r="138" spans="1:6" ht="20.100000000000001" customHeight="1">
      <c r="A138" s="301" t="s">
        <v>243</v>
      </c>
      <c r="B138" s="301"/>
      <c r="C138" s="301"/>
      <c r="D138" s="301"/>
      <c r="E138" s="301"/>
      <c r="F138" s="301"/>
    </row>
    <row r="139" spans="1:6" ht="20.100000000000001" customHeight="1">
      <c r="A139" s="18" t="s">
        <v>244</v>
      </c>
      <c r="B139" s="303" t="s">
        <v>1</v>
      </c>
      <c r="C139" s="304"/>
      <c r="D139" s="21" t="s">
        <v>245</v>
      </c>
      <c r="E139" s="301">
        <v>1087</v>
      </c>
      <c r="F139" s="301"/>
    </row>
    <row r="140" spans="1:6" ht="20.100000000000001" customHeight="1">
      <c r="A140" s="21" t="s">
        <v>246</v>
      </c>
      <c r="B140" s="303" t="s">
        <v>91</v>
      </c>
      <c r="C140" s="304"/>
      <c r="D140" s="18" t="s">
        <v>247</v>
      </c>
      <c r="E140" s="301">
        <v>7</v>
      </c>
      <c r="F140" s="301"/>
    </row>
    <row r="141" spans="1:6" ht="20.100000000000001" customHeight="1">
      <c r="A141" s="21" t="s">
        <v>248</v>
      </c>
      <c r="B141" s="303" t="s">
        <v>285</v>
      </c>
      <c r="C141" s="304"/>
      <c r="D141" s="18" t="s">
        <v>250</v>
      </c>
      <c r="E141" s="303" t="s">
        <v>286</v>
      </c>
      <c r="F141" s="304"/>
    </row>
    <row r="142" spans="1:6" ht="20.100000000000001" customHeight="1">
      <c r="A142" s="19" t="s">
        <v>252</v>
      </c>
      <c r="B142" s="19" t="s">
        <v>253</v>
      </c>
      <c r="C142" s="19" t="s">
        <v>254</v>
      </c>
      <c r="D142" s="19" t="s">
        <v>255</v>
      </c>
      <c r="E142" s="303" t="s">
        <v>256</v>
      </c>
      <c r="F142" s="304"/>
    </row>
    <row r="143" spans="1:6" ht="20.100000000000001" customHeight="1">
      <c r="A143" s="19">
        <v>1</v>
      </c>
      <c r="B143" s="20" t="s">
        <v>257</v>
      </c>
      <c r="C143" s="29">
        <v>15</v>
      </c>
      <c r="D143" s="23" t="str">
        <f>IF(C143&gt;=18,"A1",IF(C143&gt;=16,"A2",IF(C143&gt;=14,"B1",IF(C143&gt;=12,"B2",IF(C143&gt;=10,"C1",IF(C143&gt;=8,"C2",IF(C143&gt;=6.5,"D","E")))))))</f>
        <v>B1</v>
      </c>
      <c r="E143" s="318" t="s">
        <v>275</v>
      </c>
      <c r="F143" s="319"/>
    </row>
    <row r="144" spans="1:6" ht="20.100000000000001" customHeight="1">
      <c r="A144" s="19">
        <v>2</v>
      </c>
      <c r="B144" s="20" t="s">
        <v>259</v>
      </c>
      <c r="C144" s="112">
        <v>17.5</v>
      </c>
      <c r="D144" s="23" t="str">
        <f t="shared" ref="D144:D148" si="12">IF(C144&gt;=18,"A1",IF(C144&gt;=16,"A2",IF(C144&gt;=14,"B1",IF(C144&gt;=12,"B2",IF(C144&gt;=10,"C1",IF(C144&gt;=8,"C2",IF(C144&gt;=6.5,"D","E")))))))</f>
        <v>A2</v>
      </c>
      <c r="E144" s="320"/>
      <c r="F144" s="321"/>
    </row>
    <row r="145" spans="1:6" ht="20.100000000000001" customHeight="1">
      <c r="A145" s="19">
        <v>3</v>
      </c>
      <c r="B145" s="20" t="s">
        <v>260</v>
      </c>
      <c r="C145" s="29">
        <v>17.5</v>
      </c>
      <c r="D145" s="23" t="str">
        <f t="shared" si="12"/>
        <v>A2</v>
      </c>
      <c r="E145" s="320"/>
      <c r="F145" s="321"/>
    </row>
    <row r="146" spans="1:6" ht="20.100000000000001" customHeight="1">
      <c r="A146" s="19">
        <v>4</v>
      </c>
      <c r="B146" s="20" t="s">
        <v>261</v>
      </c>
      <c r="C146" s="29">
        <v>17.5</v>
      </c>
      <c r="D146" s="23" t="str">
        <f t="shared" si="12"/>
        <v>A2</v>
      </c>
      <c r="E146" s="320"/>
      <c r="F146" s="321"/>
    </row>
    <row r="147" spans="1:6" ht="20.100000000000001" customHeight="1">
      <c r="A147" s="19">
        <v>5</v>
      </c>
      <c r="B147" s="20" t="s">
        <v>262</v>
      </c>
      <c r="C147" s="29" t="s">
        <v>287</v>
      </c>
      <c r="D147" s="23" t="str">
        <f t="shared" si="12"/>
        <v>A1</v>
      </c>
      <c r="E147" s="320"/>
      <c r="F147" s="321"/>
    </row>
    <row r="148" spans="1:6" ht="20.100000000000001" customHeight="1">
      <c r="A148" s="19">
        <v>6</v>
      </c>
      <c r="B148" s="20" t="s">
        <v>263</v>
      </c>
      <c r="C148" s="29" t="s">
        <v>287</v>
      </c>
      <c r="D148" s="23" t="str">
        <f t="shared" si="12"/>
        <v>A1</v>
      </c>
      <c r="E148" s="320"/>
      <c r="F148" s="321"/>
    </row>
    <row r="149" spans="1:6" ht="20.100000000000001" customHeight="1">
      <c r="A149" s="18"/>
      <c r="B149" s="18"/>
      <c r="C149" s="19"/>
      <c r="D149" s="18"/>
      <c r="E149" s="320"/>
      <c r="F149" s="321"/>
    </row>
    <row r="150" spans="1:6" ht="20.100000000000001" customHeight="1">
      <c r="A150" s="18"/>
      <c r="B150" s="19" t="s">
        <v>235</v>
      </c>
      <c r="C150" s="19">
        <f>SUM(C143:C148)</f>
        <v>67.5</v>
      </c>
      <c r="D150" s="18"/>
      <c r="E150" s="320"/>
      <c r="F150" s="321"/>
    </row>
    <row r="151" spans="1:6" ht="20.100000000000001" customHeight="1">
      <c r="A151" s="18"/>
      <c r="B151" s="24" t="s">
        <v>264</v>
      </c>
      <c r="C151" s="125">
        <f>(C150/120*100)</f>
        <v>56.25</v>
      </c>
      <c r="D151" s="26" t="str">
        <f t="shared" ref="D151" si="13">IF(C151&gt;=91,"A1",IF(C151&gt;=81,"A2",IF(C151&gt;=71,"B1",IF(C151&gt;=61,"B2",IF(C151&gt;=51,"C1",IF(C151&gt;=41,"C2",IF(C151&gt;=33,"D","E")))))))</f>
        <v>C1</v>
      </c>
      <c r="E151" s="322"/>
      <c r="F151" s="323"/>
    </row>
    <row r="152" spans="1:6" ht="20.100000000000001" customHeight="1">
      <c r="A152" s="311" t="s">
        <v>265</v>
      </c>
      <c r="B152" s="311" t="s">
        <v>266</v>
      </c>
      <c r="C152" s="311"/>
      <c r="D152" s="312" t="s">
        <v>267</v>
      </c>
      <c r="E152" s="313"/>
      <c r="F152" s="314"/>
    </row>
    <row r="153" spans="1:6" ht="20.100000000000001" customHeight="1">
      <c r="A153" s="311"/>
      <c r="B153" s="311"/>
      <c r="C153" s="311"/>
      <c r="D153" s="315"/>
      <c r="E153" s="316"/>
      <c r="F153" s="317"/>
    </row>
    <row r="155" spans="1:6" ht="20.100000000000001" customHeight="1">
      <c r="A155" s="18"/>
      <c r="B155" s="301" t="s">
        <v>238</v>
      </c>
      <c r="C155" s="301"/>
      <c r="D155" s="301"/>
      <c r="E155" s="301"/>
      <c r="F155" s="301"/>
    </row>
    <row r="156" spans="1:6" ht="20.100000000000001" customHeight="1">
      <c r="A156" s="18"/>
      <c r="B156" s="301" t="s">
        <v>239</v>
      </c>
      <c r="C156" s="301"/>
      <c r="D156" s="301"/>
      <c r="E156" s="301"/>
      <c r="F156" s="301"/>
    </row>
    <row r="157" spans="1:6" ht="20.100000000000001" customHeight="1">
      <c r="A157" s="18"/>
      <c r="B157" s="301" t="s">
        <v>240</v>
      </c>
      <c r="C157" s="301"/>
      <c r="D157" s="301"/>
      <c r="E157" s="301"/>
      <c r="F157" s="301"/>
    </row>
    <row r="158" spans="1:6" ht="20.100000000000001" customHeight="1">
      <c r="A158" s="18"/>
      <c r="B158" s="302" t="s">
        <v>282</v>
      </c>
      <c r="C158" s="302"/>
      <c r="D158" s="302"/>
      <c r="E158" s="302"/>
      <c r="F158" s="302"/>
    </row>
    <row r="159" spans="1:6" ht="20.100000000000001" customHeight="1">
      <c r="A159" s="18"/>
      <c r="B159" s="301" t="s">
        <v>242</v>
      </c>
      <c r="C159" s="301"/>
      <c r="D159" s="301"/>
      <c r="E159" s="301"/>
      <c r="F159" s="301"/>
    </row>
    <row r="160" spans="1:6" ht="20.100000000000001" customHeight="1">
      <c r="A160" s="301" t="s">
        <v>243</v>
      </c>
      <c r="B160" s="301"/>
      <c r="C160" s="301"/>
      <c r="D160" s="301"/>
      <c r="E160" s="301"/>
      <c r="F160" s="301"/>
    </row>
    <row r="161" spans="1:6" ht="20.100000000000001" customHeight="1">
      <c r="A161" s="18" t="s">
        <v>244</v>
      </c>
      <c r="B161" s="303" t="s">
        <v>1</v>
      </c>
      <c r="C161" s="304"/>
      <c r="D161" s="21" t="s">
        <v>245</v>
      </c>
      <c r="E161" s="301">
        <v>950</v>
      </c>
      <c r="F161" s="301"/>
    </row>
    <row r="162" spans="1:6" ht="20.100000000000001" customHeight="1">
      <c r="A162" s="21" t="s">
        <v>246</v>
      </c>
      <c r="B162" s="303" t="s">
        <v>288</v>
      </c>
      <c r="C162" s="304"/>
      <c r="D162" s="18" t="s">
        <v>247</v>
      </c>
      <c r="E162" s="301">
        <v>8</v>
      </c>
      <c r="F162" s="301"/>
    </row>
    <row r="163" spans="1:6" ht="20.100000000000001" customHeight="1">
      <c r="A163" s="21" t="s">
        <v>248</v>
      </c>
      <c r="B163" s="303" t="s">
        <v>289</v>
      </c>
      <c r="C163" s="304"/>
      <c r="D163" s="18" t="s">
        <v>250</v>
      </c>
      <c r="E163" s="303" t="s">
        <v>290</v>
      </c>
      <c r="F163" s="304"/>
    </row>
    <row r="164" spans="1:6" ht="20.100000000000001" customHeight="1">
      <c r="A164" s="19" t="s">
        <v>252</v>
      </c>
      <c r="B164" s="19" t="s">
        <v>253</v>
      </c>
      <c r="C164" s="19" t="s">
        <v>254</v>
      </c>
      <c r="D164" s="19" t="s">
        <v>255</v>
      </c>
      <c r="E164" s="303" t="s">
        <v>256</v>
      </c>
      <c r="F164" s="304"/>
    </row>
    <row r="165" spans="1:6" ht="20.100000000000001" customHeight="1">
      <c r="A165" s="19">
        <v>1</v>
      </c>
      <c r="B165" s="20" t="s">
        <v>257</v>
      </c>
      <c r="C165" s="29">
        <v>10.5</v>
      </c>
      <c r="D165" s="23" t="str">
        <f>IF(C165&gt;=18,"A1",IF(C165&gt;=16,"A2",IF(C165&gt;=14,"B1",IF(C165&gt;=12,"B2",IF(C165&gt;=10,"C1",IF(C165&gt;=8,"C2",IF(C165&gt;=6.5,"D","E")))))))</f>
        <v>C1</v>
      </c>
      <c r="E165" s="305" t="s">
        <v>271</v>
      </c>
      <c r="F165" s="306"/>
    </row>
    <row r="166" spans="1:6" ht="20.100000000000001" customHeight="1">
      <c r="A166" s="19">
        <v>2</v>
      </c>
      <c r="B166" s="20" t="s">
        <v>259</v>
      </c>
      <c r="C166" s="29">
        <v>14</v>
      </c>
      <c r="D166" s="23" t="str">
        <f t="shared" ref="D166:D170" si="14">IF(C166&gt;=18,"A1",IF(C166&gt;=16,"A2",IF(C166&gt;=14,"B1",IF(C166&gt;=12,"B2",IF(C166&gt;=10,"C1",IF(C166&gt;=8,"C2",IF(C166&gt;=6.5,"D","E")))))))</f>
        <v>B1</v>
      </c>
      <c r="E166" s="307"/>
      <c r="F166" s="308"/>
    </row>
    <row r="167" spans="1:6" ht="20.100000000000001" customHeight="1">
      <c r="A167" s="19">
        <v>3</v>
      </c>
      <c r="B167" s="20" t="s">
        <v>260</v>
      </c>
      <c r="C167" s="29">
        <v>10.5</v>
      </c>
      <c r="D167" s="23" t="str">
        <f t="shared" si="14"/>
        <v>C1</v>
      </c>
      <c r="E167" s="307"/>
      <c r="F167" s="308"/>
    </row>
    <row r="168" spans="1:6" ht="20.100000000000001" customHeight="1">
      <c r="A168" s="19">
        <v>4</v>
      </c>
      <c r="B168" s="20" t="s">
        <v>261</v>
      </c>
      <c r="C168" s="29">
        <v>17</v>
      </c>
      <c r="D168" s="23" t="str">
        <f t="shared" si="14"/>
        <v>A2</v>
      </c>
      <c r="E168" s="307"/>
      <c r="F168" s="308"/>
    </row>
    <row r="169" spans="1:6" ht="20.100000000000001" customHeight="1">
      <c r="A169" s="19">
        <v>5</v>
      </c>
      <c r="B169" s="20" t="s">
        <v>262</v>
      </c>
      <c r="C169" s="29">
        <v>12</v>
      </c>
      <c r="D169" s="23" t="str">
        <f t="shared" si="14"/>
        <v>B2</v>
      </c>
      <c r="E169" s="307"/>
      <c r="F169" s="308"/>
    </row>
    <row r="170" spans="1:6" ht="20.100000000000001" customHeight="1">
      <c r="A170" s="19">
        <v>6</v>
      </c>
      <c r="B170" s="20" t="s">
        <v>263</v>
      </c>
      <c r="C170" s="29">
        <v>5</v>
      </c>
      <c r="D170" s="23" t="str">
        <f t="shared" si="14"/>
        <v>E</v>
      </c>
      <c r="E170" s="307"/>
      <c r="F170" s="308"/>
    </row>
    <row r="171" spans="1:6" ht="20.100000000000001" customHeight="1">
      <c r="A171" s="18"/>
      <c r="B171" s="18"/>
      <c r="C171" s="19"/>
      <c r="D171" s="18"/>
      <c r="E171" s="307"/>
      <c r="F171" s="308"/>
    </row>
    <row r="172" spans="1:6" ht="20.100000000000001" customHeight="1">
      <c r="A172" s="18"/>
      <c r="B172" s="19" t="s">
        <v>235</v>
      </c>
      <c r="C172" s="19">
        <f>SUM(C165:C170)</f>
        <v>69</v>
      </c>
      <c r="D172" s="18"/>
      <c r="E172" s="307"/>
      <c r="F172" s="308"/>
    </row>
    <row r="173" spans="1:6" ht="20.100000000000001" customHeight="1">
      <c r="A173" s="18"/>
      <c r="B173" s="24" t="s">
        <v>264</v>
      </c>
      <c r="C173" s="125">
        <f>(C172/120*100)</f>
        <v>57.499999999999993</v>
      </c>
      <c r="D173" s="26" t="str">
        <f t="shared" ref="D173" si="15">IF(C173&gt;=91,"A1",IF(C173&gt;=81,"A2",IF(C173&gt;=71,"B1",IF(C173&gt;=61,"B2",IF(C173&gt;=51,"C1",IF(C173&gt;=41,"C2",IF(C173&gt;=33,"D","E")))))))</f>
        <v>C1</v>
      </c>
      <c r="E173" s="309"/>
      <c r="F173" s="310"/>
    </row>
    <row r="174" spans="1:6" ht="20.100000000000001" customHeight="1">
      <c r="A174" s="311" t="s">
        <v>265</v>
      </c>
      <c r="B174" s="311" t="s">
        <v>266</v>
      </c>
      <c r="C174" s="311"/>
      <c r="D174" s="312" t="s">
        <v>267</v>
      </c>
      <c r="E174" s="313"/>
      <c r="F174" s="314"/>
    </row>
    <row r="175" spans="1:6" ht="20.100000000000001" customHeight="1">
      <c r="A175" s="311"/>
      <c r="B175" s="311"/>
      <c r="C175" s="311"/>
      <c r="D175" s="315"/>
      <c r="E175" s="316"/>
      <c r="F175" s="317"/>
    </row>
    <row r="177" spans="1:6" ht="20.100000000000001" customHeight="1">
      <c r="A177" s="18"/>
      <c r="B177" s="301" t="s">
        <v>238</v>
      </c>
      <c r="C177" s="301"/>
      <c r="D177" s="301"/>
      <c r="E177" s="301"/>
      <c r="F177" s="301"/>
    </row>
    <row r="178" spans="1:6" ht="20.100000000000001" customHeight="1">
      <c r="A178" s="18"/>
      <c r="B178" s="301" t="s">
        <v>239</v>
      </c>
      <c r="C178" s="301"/>
      <c r="D178" s="301"/>
      <c r="E178" s="301"/>
      <c r="F178" s="301"/>
    </row>
    <row r="179" spans="1:6" ht="20.100000000000001" customHeight="1">
      <c r="A179" s="18"/>
      <c r="B179" s="301" t="s">
        <v>240</v>
      </c>
      <c r="C179" s="301"/>
      <c r="D179" s="301"/>
      <c r="E179" s="301"/>
      <c r="F179" s="301"/>
    </row>
    <row r="180" spans="1:6" ht="20.100000000000001" customHeight="1">
      <c r="A180" s="18"/>
      <c r="B180" s="302" t="s">
        <v>291</v>
      </c>
      <c r="C180" s="302"/>
      <c r="D180" s="302"/>
      <c r="E180" s="302"/>
      <c r="F180" s="302"/>
    </row>
    <row r="181" spans="1:6" ht="20.100000000000001" customHeight="1">
      <c r="A181" s="18"/>
      <c r="B181" s="301" t="s">
        <v>242</v>
      </c>
      <c r="C181" s="301"/>
      <c r="D181" s="301"/>
      <c r="E181" s="301"/>
      <c r="F181" s="301"/>
    </row>
    <row r="182" spans="1:6" ht="20.100000000000001" customHeight="1">
      <c r="A182" s="301" t="s">
        <v>243</v>
      </c>
      <c r="B182" s="301"/>
      <c r="C182" s="301"/>
      <c r="D182" s="301"/>
      <c r="E182" s="301"/>
      <c r="F182" s="301"/>
    </row>
    <row r="183" spans="1:6" ht="20.100000000000001" customHeight="1">
      <c r="A183" s="18" t="s">
        <v>244</v>
      </c>
      <c r="B183" s="303" t="s">
        <v>1</v>
      </c>
      <c r="C183" s="304"/>
      <c r="D183" s="21" t="s">
        <v>245</v>
      </c>
      <c r="E183" s="301">
        <v>1416</v>
      </c>
      <c r="F183" s="301"/>
    </row>
    <row r="184" spans="1:6" ht="20.100000000000001" customHeight="1">
      <c r="A184" s="21" t="s">
        <v>246</v>
      </c>
      <c r="B184" s="303" t="s">
        <v>106</v>
      </c>
      <c r="C184" s="304"/>
      <c r="D184" s="18" t="s">
        <v>247</v>
      </c>
      <c r="E184" s="301">
        <v>9</v>
      </c>
      <c r="F184" s="301"/>
    </row>
    <row r="185" spans="1:6" ht="20.100000000000001" customHeight="1">
      <c r="A185" s="21" t="s">
        <v>248</v>
      </c>
      <c r="B185" s="303" t="s">
        <v>292</v>
      </c>
      <c r="C185" s="304"/>
      <c r="D185" s="18" t="s">
        <v>250</v>
      </c>
      <c r="E185" s="303" t="s">
        <v>293</v>
      </c>
      <c r="F185" s="304"/>
    </row>
    <row r="186" spans="1:6" ht="20.100000000000001" customHeight="1">
      <c r="A186" s="19" t="s">
        <v>252</v>
      </c>
      <c r="B186" s="19" t="s">
        <v>253</v>
      </c>
      <c r="C186" s="19" t="s">
        <v>254</v>
      </c>
      <c r="D186" s="19" t="s">
        <v>255</v>
      </c>
      <c r="E186" s="303" t="s">
        <v>256</v>
      </c>
      <c r="F186" s="304"/>
    </row>
    <row r="187" spans="1:6" ht="20.100000000000001" customHeight="1">
      <c r="A187" s="19">
        <v>1</v>
      </c>
      <c r="B187" s="20" t="s">
        <v>257</v>
      </c>
      <c r="C187" s="29">
        <v>8.5</v>
      </c>
      <c r="D187" s="23" t="str">
        <f>IF(C187&gt;=18,"A1",IF(C187&gt;=16,"A2",IF(C187&gt;=14,"B1",IF(C187&gt;=12,"B2",IF(C187&gt;=10,"C1",IF(C187&gt;=8,"C2",IF(C187&gt;=6.5,"D","E")))))))</f>
        <v>C2</v>
      </c>
      <c r="E187" s="305" t="s">
        <v>294</v>
      </c>
      <c r="F187" s="306"/>
    </row>
    <row r="188" spans="1:6" ht="20.100000000000001" customHeight="1">
      <c r="A188" s="19">
        <v>2</v>
      </c>
      <c r="B188" s="20" t="s">
        <v>259</v>
      </c>
      <c r="C188" s="29">
        <v>11</v>
      </c>
      <c r="D188" s="23" t="str">
        <f t="shared" ref="D188:D192" si="16">IF(C188&gt;=18,"A1",IF(C188&gt;=16,"A2",IF(C188&gt;=14,"B1",IF(C188&gt;=12,"B2",IF(C188&gt;=10,"C1",IF(C188&gt;=8,"C2",IF(C188&gt;=6.5,"D","E")))))))</f>
        <v>C1</v>
      </c>
      <c r="E188" s="307"/>
      <c r="F188" s="308"/>
    </row>
    <row r="189" spans="1:6" ht="20.100000000000001" customHeight="1">
      <c r="A189" s="19">
        <v>3</v>
      </c>
      <c r="B189" s="20" t="s">
        <v>260</v>
      </c>
      <c r="C189" s="29">
        <v>10</v>
      </c>
      <c r="D189" s="23" t="str">
        <f t="shared" si="16"/>
        <v>C1</v>
      </c>
      <c r="E189" s="307"/>
      <c r="F189" s="308"/>
    </row>
    <row r="190" spans="1:6" ht="20.100000000000001" customHeight="1">
      <c r="A190" s="19">
        <v>4</v>
      </c>
      <c r="B190" s="20" t="s">
        <v>261</v>
      </c>
      <c r="C190" s="29">
        <v>10.5</v>
      </c>
      <c r="D190" s="23" t="str">
        <f t="shared" si="16"/>
        <v>C1</v>
      </c>
      <c r="E190" s="307"/>
      <c r="F190" s="308"/>
    </row>
    <row r="191" spans="1:6" ht="20.100000000000001" customHeight="1">
      <c r="A191" s="19">
        <v>5</v>
      </c>
      <c r="B191" s="20" t="s">
        <v>262</v>
      </c>
      <c r="C191" s="29">
        <v>9</v>
      </c>
      <c r="D191" s="23" t="str">
        <f t="shared" si="16"/>
        <v>C2</v>
      </c>
      <c r="E191" s="307"/>
      <c r="F191" s="308"/>
    </row>
    <row r="192" spans="1:6" ht="20.100000000000001" customHeight="1">
      <c r="A192" s="19">
        <v>6</v>
      </c>
      <c r="B192" s="20" t="s">
        <v>263</v>
      </c>
      <c r="C192" s="29">
        <v>11</v>
      </c>
      <c r="D192" s="23" t="str">
        <f t="shared" si="16"/>
        <v>C1</v>
      </c>
      <c r="E192" s="307"/>
      <c r="F192" s="308"/>
    </row>
    <row r="193" spans="1:6" ht="20.100000000000001" customHeight="1">
      <c r="A193" s="18"/>
      <c r="B193" s="18"/>
      <c r="C193" s="19"/>
      <c r="D193" s="18"/>
      <c r="E193" s="307"/>
      <c r="F193" s="308"/>
    </row>
    <row r="194" spans="1:6" ht="20.100000000000001" customHeight="1">
      <c r="A194" s="18"/>
      <c r="B194" s="19" t="s">
        <v>235</v>
      </c>
      <c r="C194" s="19">
        <f>SUM(C187:C192)</f>
        <v>60</v>
      </c>
      <c r="D194" s="18"/>
      <c r="E194" s="307"/>
      <c r="F194" s="308"/>
    </row>
    <row r="195" spans="1:6" ht="20.100000000000001" customHeight="1">
      <c r="A195" s="18"/>
      <c r="B195" s="24" t="s">
        <v>264</v>
      </c>
      <c r="C195" s="125">
        <f>(C194/120*100)</f>
        <v>50</v>
      </c>
      <c r="D195" s="26" t="str">
        <f t="shared" ref="D195" si="17">IF(C195&gt;=91,"A1",IF(C195&gt;=81,"A2",IF(C195&gt;=71,"B1",IF(C195&gt;=61,"B2",IF(C195&gt;=51,"C1",IF(C195&gt;=41,"C2",IF(C195&gt;=33,"D","E")))))))</f>
        <v>C2</v>
      </c>
      <c r="E195" s="309"/>
      <c r="F195" s="310"/>
    </row>
    <row r="196" spans="1:6" ht="20.100000000000001" customHeight="1">
      <c r="A196" s="311" t="s">
        <v>295</v>
      </c>
      <c r="B196" s="311" t="s">
        <v>266</v>
      </c>
      <c r="C196" s="311"/>
      <c r="D196" s="312" t="s">
        <v>267</v>
      </c>
      <c r="E196" s="313"/>
      <c r="F196" s="314"/>
    </row>
    <row r="197" spans="1:6" ht="20.100000000000001" customHeight="1">
      <c r="A197" s="311"/>
      <c r="B197" s="311"/>
      <c r="C197" s="311"/>
      <c r="D197" s="315"/>
      <c r="E197" s="316"/>
      <c r="F197" s="317"/>
    </row>
    <row r="199" spans="1:6" ht="20.100000000000001" customHeight="1">
      <c r="A199" s="18"/>
      <c r="B199" s="301" t="s">
        <v>238</v>
      </c>
      <c r="C199" s="301"/>
      <c r="D199" s="301"/>
      <c r="E199" s="301"/>
      <c r="F199" s="301"/>
    </row>
    <row r="200" spans="1:6" ht="20.100000000000001" customHeight="1">
      <c r="A200" s="18"/>
      <c r="B200" s="301" t="s">
        <v>239</v>
      </c>
      <c r="C200" s="301"/>
      <c r="D200" s="301"/>
      <c r="E200" s="301"/>
      <c r="F200" s="301"/>
    </row>
    <row r="201" spans="1:6" ht="20.100000000000001" customHeight="1">
      <c r="A201" s="18"/>
      <c r="B201" s="301" t="s">
        <v>240</v>
      </c>
      <c r="C201" s="301"/>
      <c r="D201" s="301"/>
      <c r="E201" s="301"/>
      <c r="F201" s="301"/>
    </row>
    <row r="202" spans="1:6" ht="20.100000000000001" customHeight="1">
      <c r="A202" s="18"/>
      <c r="B202" s="302" t="s">
        <v>268</v>
      </c>
      <c r="C202" s="302"/>
      <c r="D202" s="302"/>
      <c r="E202" s="302"/>
      <c r="F202" s="302"/>
    </row>
    <row r="203" spans="1:6" ht="20.100000000000001" customHeight="1">
      <c r="A203" s="18"/>
      <c r="B203" s="301" t="s">
        <v>242</v>
      </c>
      <c r="C203" s="301"/>
      <c r="D203" s="301"/>
      <c r="E203" s="301"/>
      <c r="F203" s="301"/>
    </row>
    <row r="204" spans="1:6" ht="20.100000000000001" customHeight="1">
      <c r="A204" s="301" t="s">
        <v>243</v>
      </c>
      <c r="B204" s="301"/>
      <c r="C204" s="301"/>
      <c r="D204" s="301"/>
      <c r="E204" s="301"/>
      <c r="F204" s="301"/>
    </row>
    <row r="205" spans="1:6" ht="20.100000000000001" customHeight="1">
      <c r="A205" s="18" t="s">
        <v>244</v>
      </c>
      <c r="B205" s="303" t="s">
        <v>1</v>
      </c>
      <c r="C205" s="304"/>
      <c r="D205" s="21" t="s">
        <v>245</v>
      </c>
      <c r="E205" s="301">
        <v>1005</v>
      </c>
      <c r="F205" s="301"/>
    </row>
    <row r="206" spans="1:6" ht="20.100000000000001" customHeight="1">
      <c r="A206" s="21" t="s">
        <v>246</v>
      </c>
      <c r="B206" s="303" t="s">
        <v>115</v>
      </c>
      <c r="C206" s="304"/>
      <c r="D206" s="18" t="s">
        <v>247</v>
      </c>
      <c r="E206" s="301">
        <v>10</v>
      </c>
      <c r="F206" s="301"/>
    </row>
    <row r="207" spans="1:6" ht="20.100000000000001" customHeight="1">
      <c r="A207" s="21" t="s">
        <v>248</v>
      </c>
      <c r="B207" s="303" t="s">
        <v>296</v>
      </c>
      <c r="C207" s="304"/>
      <c r="D207" s="18" t="s">
        <v>250</v>
      </c>
      <c r="E207" s="303" t="s">
        <v>297</v>
      </c>
      <c r="F207" s="304"/>
    </row>
    <row r="208" spans="1:6" ht="20.100000000000001" customHeight="1">
      <c r="A208" s="19" t="s">
        <v>252</v>
      </c>
      <c r="B208" s="19" t="s">
        <v>253</v>
      </c>
      <c r="C208" s="19" t="s">
        <v>254</v>
      </c>
      <c r="D208" s="19" t="s">
        <v>255</v>
      </c>
      <c r="E208" s="303" t="s">
        <v>256</v>
      </c>
      <c r="F208" s="304"/>
    </row>
    <row r="209" spans="1:6" ht="20.100000000000001" customHeight="1">
      <c r="A209" s="19">
        <v>1</v>
      </c>
      <c r="B209" s="20" t="s">
        <v>257</v>
      </c>
      <c r="C209" s="29">
        <v>5</v>
      </c>
      <c r="D209" s="23" t="str">
        <f>IF(C209&gt;=18,"A1",IF(C209&gt;=16,"A2",IF(C209&gt;=14,"B1",IF(C209&gt;=12,"B2",IF(C209&gt;=10,"C1",IF(C209&gt;=8,"C2",IF(C209&gt;=6.5,"D","E")))))))</f>
        <v>E</v>
      </c>
      <c r="E209" s="305" t="s">
        <v>294</v>
      </c>
      <c r="F209" s="306"/>
    </row>
    <row r="210" spans="1:6" ht="20.100000000000001" customHeight="1">
      <c r="A210" s="19">
        <v>2</v>
      </c>
      <c r="B210" s="20" t="s">
        <v>259</v>
      </c>
      <c r="C210" s="29">
        <v>14.5</v>
      </c>
      <c r="D210" s="23" t="str">
        <f t="shared" ref="D210:D214" si="18">IF(C210&gt;=18,"A1",IF(C210&gt;=16,"A2",IF(C210&gt;=14,"B1",IF(C210&gt;=12,"B2",IF(C210&gt;=10,"C1",IF(C210&gt;=8,"C2",IF(C210&gt;=6.5,"D","E")))))))</f>
        <v>B1</v>
      </c>
      <c r="E210" s="307"/>
      <c r="F210" s="308"/>
    </row>
    <row r="211" spans="1:6" ht="20.100000000000001" customHeight="1">
      <c r="A211" s="19">
        <v>3</v>
      </c>
      <c r="B211" s="20" t="s">
        <v>260</v>
      </c>
      <c r="C211" s="29">
        <v>10</v>
      </c>
      <c r="D211" s="23" t="str">
        <f t="shared" si="18"/>
        <v>C1</v>
      </c>
      <c r="E211" s="307"/>
      <c r="F211" s="308"/>
    </row>
    <row r="212" spans="1:6" ht="20.100000000000001" customHeight="1">
      <c r="A212" s="19">
        <v>4</v>
      </c>
      <c r="B212" s="20" t="s">
        <v>261</v>
      </c>
      <c r="C212" s="29">
        <v>15.5</v>
      </c>
      <c r="D212" s="23" t="str">
        <f t="shared" si="18"/>
        <v>B1</v>
      </c>
      <c r="E212" s="307"/>
      <c r="F212" s="308"/>
    </row>
    <row r="213" spans="1:6" ht="20.100000000000001" customHeight="1">
      <c r="A213" s="19">
        <v>5</v>
      </c>
      <c r="B213" s="20" t="s">
        <v>262</v>
      </c>
      <c r="C213" s="29">
        <v>13</v>
      </c>
      <c r="D213" s="23" t="str">
        <f t="shared" si="18"/>
        <v>B2</v>
      </c>
      <c r="E213" s="307"/>
      <c r="F213" s="308"/>
    </row>
    <row r="214" spans="1:6" ht="20.100000000000001" customHeight="1">
      <c r="A214" s="19">
        <v>6</v>
      </c>
      <c r="B214" s="20" t="s">
        <v>263</v>
      </c>
      <c r="C214" s="29">
        <v>7</v>
      </c>
      <c r="D214" s="23" t="str">
        <f t="shared" si="18"/>
        <v>D</v>
      </c>
      <c r="E214" s="307"/>
      <c r="F214" s="308"/>
    </row>
    <row r="215" spans="1:6" ht="20.100000000000001" customHeight="1">
      <c r="A215" s="18"/>
      <c r="B215" s="18"/>
      <c r="C215" s="19"/>
      <c r="D215" s="18"/>
      <c r="E215" s="307"/>
      <c r="F215" s="308"/>
    </row>
    <row r="216" spans="1:6" ht="20.100000000000001" customHeight="1">
      <c r="A216" s="18"/>
      <c r="B216" s="19" t="s">
        <v>235</v>
      </c>
      <c r="C216" s="19">
        <f>SUM(C209:C214)</f>
        <v>65</v>
      </c>
      <c r="D216" s="18"/>
      <c r="E216" s="307"/>
      <c r="F216" s="308"/>
    </row>
    <row r="217" spans="1:6" ht="20.100000000000001" customHeight="1">
      <c r="A217" s="18"/>
      <c r="B217" s="24" t="s">
        <v>264</v>
      </c>
      <c r="C217" s="125">
        <f>(C216/120*100)</f>
        <v>54.166666666666664</v>
      </c>
      <c r="D217" s="26" t="str">
        <f t="shared" ref="D217" si="19">IF(C217&gt;=91,"A1",IF(C217&gt;=81,"A2",IF(C217&gt;=71,"B1",IF(C217&gt;=61,"B2",IF(C217&gt;=51,"C1",IF(C217&gt;=41,"C2",IF(C217&gt;=33,"D","E")))))))</f>
        <v>C1</v>
      </c>
      <c r="E217" s="309"/>
      <c r="F217" s="310"/>
    </row>
    <row r="218" spans="1:6" ht="20.100000000000001" customHeight="1">
      <c r="A218" s="311" t="s">
        <v>265</v>
      </c>
      <c r="B218" s="311" t="s">
        <v>266</v>
      </c>
      <c r="C218" s="311"/>
      <c r="D218" s="312" t="s">
        <v>267</v>
      </c>
      <c r="E218" s="313"/>
      <c r="F218" s="314"/>
    </row>
    <row r="219" spans="1:6" ht="20.100000000000001" customHeight="1">
      <c r="A219" s="311"/>
      <c r="B219" s="311"/>
      <c r="C219" s="311"/>
      <c r="D219" s="315"/>
      <c r="E219" s="316"/>
      <c r="F219" s="317"/>
    </row>
    <row r="221" spans="1:6" ht="20.100000000000001" customHeight="1">
      <c r="A221" s="18"/>
      <c r="B221" s="301" t="s">
        <v>238</v>
      </c>
      <c r="C221" s="301"/>
      <c r="D221" s="301"/>
      <c r="E221" s="301"/>
      <c r="F221" s="301"/>
    </row>
    <row r="222" spans="1:6" ht="20.100000000000001" customHeight="1">
      <c r="A222" s="18"/>
      <c r="B222" s="301" t="s">
        <v>239</v>
      </c>
      <c r="C222" s="301"/>
      <c r="D222" s="301"/>
      <c r="E222" s="301"/>
      <c r="F222" s="301"/>
    </row>
    <row r="223" spans="1:6" ht="20.100000000000001" customHeight="1">
      <c r="A223" s="18"/>
      <c r="B223" s="301" t="s">
        <v>240</v>
      </c>
      <c r="C223" s="301"/>
      <c r="D223" s="301"/>
      <c r="E223" s="301"/>
      <c r="F223" s="301"/>
    </row>
    <row r="224" spans="1:6" ht="20.100000000000001" customHeight="1">
      <c r="A224" s="18"/>
      <c r="B224" s="302" t="s">
        <v>278</v>
      </c>
      <c r="C224" s="302"/>
      <c r="D224" s="302"/>
      <c r="E224" s="302"/>
      <c r="F224" s="302"/>
    </row>
    <row r="225" spans="1:6" ht="20.100000000000001" customHeight="1">
      <c r="A225" s="18"/>
      <c r="B225" s="301" t="s">
        <v>242</v>
      </c>
      <c r="C225" s="301"/>
      <c r="D225" s="301"/>
      <c r="E225" s="301"/>
      <c r="F225" s="301"/>
    </row>
    <row r="226" spans="1:6" ht="20.100000000000001" customHeight="1">
      <c r="A226" s="301" t="s">
        <v>243</v>
      </c>
      <c r="B226" s="301"/>
      <c r="C226" s="301"/>
      <c r="D226" s="301"/>
      <c r="E226" s="301"/>
      <c r="F226" s="301"/>
    </row>
    <row r="227" spans="1:6" ht="20.100000000000001" customHeight="1">
      <c r="A227" s="18" t="s">
        <v>244</v>
      </c>
      <c r="B227" s="303" t="s">
        <v>1</v>
      </c>
      <c r="C227" s="304"/>
      <c r="D227" s="21" t="s">
        <v>245</v>
      </c>
      <c r="E227" s="301">
        <v>1183</v>
      </c>
      <c r="F227" s="301"/>
    </row>
    <row r="228" spans="1:6" ht="20.100000000000001" customHeight="1">
      <c r="A228" s="21" t="s">
        <v>246</v>
      </c>
      <c r="B228" s="303" t="s">
        <v>124</v>
      </c>
      <c r="C228" s="304"/>
      <c r="D228" s="18" t="s">
        <v>247</v>
      </c>
      <c r="E228" s="301">
        <v>11</v>
      </c>
      <c r="F228" s="301"/>
    </row>
    <row r="229" spans="1:6" ht="20.100000000000001" customHeight="1">
      <c r="A229" s="21" t="s">
        <v>248</v>
      </c>
      <c r="B229" s="303" t="s">
        <v>298</v>
      </c>
      <c r="C229" s="304"/>
      <c r="D229" s="18" t="s">
        <v>250</v>
      </c>
      <c r="E229" s="303" t="s">
        <v>299</v>
      </c>
      <c r="F229" s="304"/>
    </row>
    <row r="230" spans="1:6" ht="20.100000000000001" customHeight="1">
      <c r="A230" s="19" t="s">
        <v>252</v>
      </c>
      <c r="B230" s="19" t="s">
        <v>253</v>
      </c>
      <c r="C230" s="19" t="s">
        <v>254</v>
      </c>
      <c r="D230" s="19" t="s">
        <v>255</v>
      </c>
      <c r="E230" s="303" t="s">
        <v>256</v>
      </c>
      <c r="F230" s="304"/>
    </row>
    <row r="231" spans="1:6" ht="20.100000000000001" customHeight="1">
      <c r="A231" s="19">
        <v>1</v>
      </c>
      <c r="B231" s="20" t="s">
        <v>257</v>
      </c>
      <c r="C231" s="29">
        <v>16</v>
      </c>
      <c r="D231" s="23" t="str">
        <f>IF(C231&gt;=18,"A1",IF(C231&gt;=16,"A2",IF(C231&gt;=14,"B1",IF(C231&gt;=12,"B2",IF(C231&gt;=10,"C1",IF(C231&gt;=8,"C2",IF(C231&gt;=6.5,"D","E")))))))</f>
        <v>A2</v>
      </c>
      <c r="E231" s="318" t="s">
        <v>281</v>
      </c>
      <c r="F231" s="319"/>
    </row>
    <row r="232" spans="1:6" ht="20.100000000000001" customHeight="1">
      <c r="A232" s="19">
        <v>2</v>
      </c>
      <c r="B232" s="20" t="s">
        <v>259</v>
      </c>
      <c r="C232" s="29">
        <v>16.5</v>
      </c>
      <c r="D232" s="23" t="str">
        <f t="shared" ref="D232:D236" si="20">IF(C232&gt;=18,"A1",IF(C232&gt;=16,"A2",IF(C232&gt;=14,"B1",IF(C232&gt;=12,"B2",IF(C232&gt;=10,"C1",IF(C232&gt;=8,"C2",IF(C232&gt;=6.5,"D","E")))))))</f>
        <v>A2</v>
      </c>
      <c r="E232" s="320"/>
      <c r="F232" s="321"/>
    </row>
    <row r="233" spans="1:6" ht="20.100000000000001" customHeight="1">
      <c r="A233" s="19">
        <v>3</v>
      </c>
      <c r="B233" s="20" t="s">
        <v>260</v>
      </c>
      <c r="C233" s="29">
        <v>17.5</v>
      </c>
      <c r="D233" s="23" t="str">
        <f t="shared" si="20"/>
        <v>A2</v>
      </c>
      <c r="E233" s="320"/>
      <c r="F233" s="321"/>
    </row>
    <row r="234" spans="1:6" ht="20.100000000000001" customHeight="1">
      <c r="A234" s="19">
        <v>4</v>
      </c>
      <c r="B234" s="20" t="s">
        <v>261</v>
      </c>
      <c r="C234" s="29">
        <v>17.5</v>
      </c>
      <c r="D234" s="23" t="str">
        <f t="shared" si="20"/>
        <v>A2</v>
      </c>
      <c r="E234" s="320"/>
      <c r="F234" s="321"/>
    </row>
    <row r="235" spans="1:6" ht="20.100000000000001" customHeight="1">
      <c r="A235" s="19">
        <v>5</v>
      </c>
      <c r="B235" s="20" t="s">
        <v>262</v>
      </c>
      <c r="C235" s="29">
        <v>14.5</v>
      </c>
      <c r="D235" s="23" t="str">
        <f t="shared" si="20"/>
        <v>B1</v>
      </c>
      <c r="E235" s="320"/>
      <c r="F235" s="321"/>
    </row>
    <row r="236" spans="1:6" ht="20.100000000000001" customHeight="1">
      <c r="A236" s="19">
        <v>6</v>
      </c>
      <c r="B236" s="20" t="s">
        <v>263</v>
      </c>
      <c r="C236" s="112">
        <v>12</v>
      </c>
      <c r="D236" s="23" t="str">
        <f t="shared" si="20"/>
        <v>B2</v>
      </c>
      <c r="E236" s="320"/>
      <c r="F236" s="321"/>
    </row>
    <row r="237" spans="1:6" ht="20.100000000000001" customHeight="1">
      <c r="A237" s="18"/>
      <c r="B237" s="18"/>
      <c r="C237" s="19"/>
      <c r="D237" s="18"/>
      <c r="E237" s="320"/>
      <c r="F237" s="321"/>
    </row>
    <row r="238" spans="1:6" ht="20.100000000000001" customHeight="1">
      <c r="A238" s="18"/>
      <c r="B238" s="19" t="s">
        <v>235</v>
      </c>
      <c r="C238" s="19">
        <f>SUM(C231:C236)</f>
        <v>94</v>
      </c>
      <c r="D238" s="18"/>
      <c r="E238" s="320"/>
      <c r="F238" s="321"/>
    </row>
    <row r="239" spans="1:6" ht="20.100000000000001" customHeight="1">
      <c r="A239" s="18"/>
      <c r="B239" s="24" t="s">
        <v>264</v>
      </c>
      <c r="C239" s="125">
        <f>(C238/120*100)</f>
        <v>78.333333333333329</v>
      </c>
      <c r="D239" s="26" t="str">
        <f t="shared" ref="D239" si="21">IF(C239&gt;=91,"A1",IF(C239&gt;=81,"A2",IF(C239&gt;=71,"B1",IF(C239&gt;=61,"B2",IF(C239&gt;=51,"C1",IF(C239&gt;=41,"C2",IF(C239&gt;=33,"D","E")))))))</f>
        <v>B1</v>
      </c>
      <c r="E239" s="322"/>
      <c r="F239" s="323"/>
    </row>
    <row r="240" spans="1:6" ht="20.100000000000001" customHeight="1">
      <c r="A240" s="311" t="s">
        <v>265</v>
      </c>
      <c r="B240" s="311" t="s">
        <v>266</v>
      </c>
      <c r="C240" s="311"/>
      <c r="D240" s="312" t="s">
        <v>267</v>
      </c>
      <c r="E240" s="313"/>
      <c r="F240" s="314"/>
    </row>
    <row r="241" spans="1:6" ht="20.100000000000001" customHeight="1">
      <c r="A241" s="311"/>
      <c r="B241" s="311"/>
      <c r="C241" s="311"/>
      <c r="D241" s="315"/>
      <c r="E241" s="316"/>
      <c r="F241" s="317"/>
    </row>
    <row r="243" spans="1:6" ht="20.100000000000001" customHeight="1">
      <c r="A243" s="18"/>
      <c r="B243" s="301" t="s">
        <v>238</v>
      </c>
      <c r="C243" s="301"/>
      <c r="D243" s="301"/>
      <c r="E243" s="301"/>
      <c r="F243" s="301"/>
    </row>
    <row r="244" spans="1:6" ht="20.100000000000001" customHeight="1">
      <c r="A244" s="18"/>
      <c r="B244" s="301" t="s">
        <v>239</v>
      </c>
      <c r="C244" s="301"/>
      <c r="D244" s="301"/>
      <c r="E244" s="301"/>
      <c r="F244" s="301"/>
    </row>
    <row r="245" spans="1:6" ht="20.100000000000001" customHeight="1">
      <c r="A245" s="18"/>
      <c r="B245" s="301" t="s">
        <v>240</v>
      </c>
      <c r="C245" s="301"/>
      <c r="D245" s="301"/>
      <c r="E245" s="301"/>
      <c r="F245" s="301"/>
    </row>
    <row r="246" spans="1:6" ht="20.100000000000001" customHeight="1">
      <c r="A246" s="18"/>
      <c r="B246" s="302" t="s">
        <v>241</v>
      </c>
      <c r="C246" s="302"/>
      <c r="D246" s="302"/>
      <c r="E246" s="302"/>
      <c r="F246" s="302"/>
    </row>
    <row r="247" spans="1:6" ht="20.100000000000001" customHeight="1">
      <c r="A247" s="18"/>
      <c r="B247" s="301" t="s">
        <v>242</v>
      </c>
      <c r="C247" s="301"/>
      <c r="D247" s="301"/>
      <c r="E247" s="301"/>
      <c r="F247" s="301"/>
    </row>
    <row r="248" spans="1:6" ht="20.100000000000001" customHeight="1">
      <c r="A248" s="301" t="s">
        <v>243</v>
      </c>
      <c r="B248" s="301"/>
      <c r="C248" s="301"/>
      <c r="D248" s="301"/>
      <c r="E248" s="301"/>
      <c r="F248" s="301"/>
    </row>
    <row r="249" spans="1:6" ht="20.100000000000001" customHeight="1">
      <c r="A249" s="18" t="s">
        <v>244</v>
      </c>
      <c r="B249" s="303" t="s">
        <v>1</v>
      </c>
      <c r="C249" s="304"/>
      <c r="D249" s="21" t="s">
        <v>245</v>
      </c>
      <c r="E249" s="301">
        <v>1439</v>
      </c>
      <c r="F249" s="301"/>
    </row>
    <row r="250" spans="1:6" ht="20.100000000000001" customHeight="1">
      <c r="A250" s="21" t="s">
        <v>246</v>
      </c>
      <c r="B250" s="303" t="s">
        <v>133</v>
      </c>
      <c r="C250" s="304"/>
      <c r="D250" s="18" t="s">
        <v>247</v>
      </c>
      <c r="E250" s="301">
        <v>12</v>
      </c>
      <c r="F250" s="301"/>
    </row>
    <row r="251" spans="1:6" ht="20.100000000000001" customHeight="1">
      <c r="A251" s="21" t="s">
        <v>248</v>
      </c>
      <c r="B251" s="303" t="s">
        <v>300</v>
      </c>
      <c r="C251" s="304"/>
      <c r="D251" s="18" t="s">
        <v>250</v>
      </c>
      <c r="E251" s="303" t="s">
        <v>301</v>
      </c>
      <c r="F251" s="304"/>
    </row>
    <row r="252" spans="1:6" ht="20.100000000000001" customHeight="1">
      <c r="A252" s="19" t="s">
        <v>252</v>
      </c>
      <c r="B252" s="19" t="s">
        <v>253</v>
      </c>
      <c r="C252" s="19" t="s">
        <v>254</v>
      </c>
      <c r="D252" s="19" t="s">
        <v>255</v>
      </c>
      <c r="E252" s="303" t="s">
        <v>256</v>
      </c>
      <c r="F252" s="304"/>
    </row>
    <row r="253" spans="1:6" ht="20.100000000000001" customHeight="1">
      <c r="A253" s="19">
        <v>1</v>
      </c>
      <c r="B253" s="20" t="s">
        <v>257</v>
      </c>
      <c r="C253" s="29">
        <v>17</v>
      </c>
      <c r="D253" s="23" t="str">
        <f>IF(C253&gt;=18,"A1",IF(C253&gt;=16,"A2",IF(C253&gt;=14,"B1",IF(C253&gt;=12,"B2",IF(C253&gt;=10,"C1",IF(C253&gt;=8,"C2",IF(C253&gt;=6.5,"D","E")))))))</f>
        <v>A2</v>
      </c>
      <c r="E253" s="318" t="s">
        <v>281</v>
      </c>
      <c r="F253" s="319"/>
    </row>
    <row r="254" spans="1:6" ht="20.100000000000001" customHeight="1">
      <c r="A254" s="19">
        <v>2</v>
      </c>
      <c r="B254" s="20" t="s">
        <v>259</v>
      </c>
      <c r="C254" s="29">
        <v>18.5</v>
      </c>
      <c r="D254" s="23" t="str">
        <f t="shared" ref="D254:D258" si="22">IF(C254&gt;=18,"A1",IF(C254&gt;=16,"A2",IF(C254&gt;=14,"B1",IF(C254&gt;=12,"B2",IF(C254&gt;=10,"C1",IF(C254&gt;=8,"C2",IF(C254&gt;=6.5,"D","E")))))))</f>
        <v>A1</v>
      </c>
      <c r="E254" s="320"/>
      <c r="F254" s="321"/>
    </row>
    <row r="255" spans="1:6" ht="20.100000000000001" customHeight="1">
      <c r="A255" s="19">
        <v>3</v>
      </c>
      <c r="B255" s="20" t="s">
        <v>260</v>
      </c>
      <c r="C255" s="29">
        <v>17.5</v>
      </c>
      <c r="D255" s="23" t="str">
        <f t="shared" si="22"/>
        <v>A2</v>
      </c>
      <c r="E255" s="320"/>
      <c r="F255" s="321"/>
    </row>
    <row r="256" spans="1:6" ht="20.100000000000001" customHeight="1">
      <c r="A256" s="19">
        <v>4</v>
      </c>
      <c r="B256" s="20" t="s">
        <v>261</v>
      </c>
      <c r="C256" s="29">
        <v>18.5</v>
      </c>
      <c r="D256" s="23" t="str">
        <f t="shared" si="22"/>
        <v>A1</v>
      </c>
      <c r="E256" s="320"/>
      <c r="F256" s="321"/>
    </row>
    <row r="257" spans="1:6" ht="20.100000000000001" customHeight="1">
      <c r="A257" s="19">
        <v>5</v>
      </c>
      <c r="B257" s="20" t="s">
        <v>262</v>
      </c>
      <c r="C257" s="29">
        <v>18</v>
      </c>
      <c r="D257" s="23" t="str">
        <f t="shared" si="22"/>
        <v>A1</v>
      </c>
      <c r="E257" s="320"/>
      <c r="F257" s="321"/>
    </row>
    <row r="258" spans="1:6" ht="20.100000000000001" customHeight="1">
      <c r="A258" s="19">
        <v>6</v>
      </c>
      <c r="B258" s="20" t="s">
        <v>263</v>
      </c>
      <c r="C258" s="29">
        <v>18.5</v>
      </c>
      <c r="D258" s="23" t="str">
        <f t="shared" si="22"/>
        <v>A1</v>
      </c>
      <c r="E258" s="320"/>
      <c r="F258" s="321"/>
    </row>
    <row r="259" spans="1:6" ht="20.100000000000001" customHeight="1">
      <c r="A259" s="18"/>
      <c r="B259" s="18"/>
      <c r="C259" s="19"/>
      <c r="D259" s="18"/>
      <c r="E259" s="320"/>
      <c r="F259" s="321"/>
    </row>
    <row r="260" spans="1:6" ht="20.100000000000001" customHeight="1">
      <c r="A260" s="18"/>
      <c r="B260" s="19" t="s">
        <v>235</v>
      </c>
      <c r="C260" s="19">
        <f>SUM(C253:C258)</f>
        <v>108</v>
      </c>
      <c r="D260" s="18"/>
      <c r="E260" s="320"/>
      <c r="F260" s="321"/>
    </row>
    <row r="261" spans="1:6" ht="20.100000000000001" customHeight="1">
      <c r="A261" s="18"/>
      <c r="B261" s="24" t="s">
        <v>264</v>
      </c>
      <c r="C261" s="125">
        <f>(C260/120*100)</f>
        <v>90</v>
      </c>
      <c r="D261" s="26" t="str">
        <f t="shared" ref="D261" si="23">IF(C261&gt;=91,"A1",IF(C261&gt;=81,"A2",IF(C261&gt;=71,"B1",IF(C261&gt;=61,"B2",IF(C261&gt;=51,"C1",IF(C261&gt;=41,"C2",IF(C261&gt;=33,"D","E")))))))</f>
        <v>A2</v>
      </c>
      <c r="E261" s="322"/>
      <c r="F261" s="323"/>
    </row>
    <row r="262" spans="1:6" ht="20.100000000000001" customHeight="1">
      <c r="A262" s="311" t="s">
        <v>265</v>
      </c>
      <c r="B262" s="311" t="s">
        <v>266</v>
      </c>
      <c r="C262" s="311"/>
      <c r="D262" s="312" t="s">
        <v>267</v>
      </c>
      <c r="E262" s="313"/>
      <c r="F262" s="314"/>
    </row>
    <row r="263" spans="1:6" ht="20.100000000000001" customHeight="1">
      <c r="A263" s="311"/>
      <c r="B263" s="311"/>
      <c r="C263" s="311"/>
      <c r="D263" s="315"/>
      <c r="E263" s="316"/>
      <c r="F263" s="317"/>
    </row>
    <row r="265" spans="1:6" ht="20.100000000000001" customHeight="1">
      <c r="A265" s="18"/>
      <c r="B265" s="301" t="s">
        <v>238</v>
      </c>
      <c r="C265" s="301"/>
      <c r="D265" s="301"/>
      <c r="E265" s="301"/>
      <c r="F265" s="301"/>
    </row>
    <row r="266" spans="1:6" ht="20.100000000000001" customHeight="1">
      <c r="A266" s="18"/>
      <c r="B266" s="301" t="s">
        <v>239</v>
      </c>
      <c r="C266" s="301"/>
      <c r="D266" s="301"/>
      <c r="E266" s="301"/>
      <c r="F266" s="301"/>
    </row>
    <row r="267" spans="1:6" ht="20.100000000000001" customHeight="1">
      <c r="A267" s="18"/>
      <c r="B267" s="301" t="s">
        <v>240</v>
      </c>
      <c r="C267" s="301"/>
      <c r="D267" s="301"/>
      <c r="E267" s="301"/>
      <c r="F267" s="301"/>
    </row>
    <row r="268" spans="1:6" ht="20.100000000000001" customHeight="1">
      <c r="A268" s="18"/>
      <c r="B268" s="302" t="s">
        <v>278</v>
      </c>
      <c r="C268" s="302"/>
      <c r="D268" s="302"/>
      <c r="E268" s="302"/>
      <c r="F268" s="302"/>
    </row>
    <row r="269" spans="1:6" ht="20.100000000000001" customHeight="1">
      <c r="A269" s="18"/>
      <c r="B269" s="301" t="s">
        <v>242</v>
      </c>
      <c r="C269" s="301"/>
      <c r="D269" s="301"/>
      <c r="E269" s="301"/>
      <c r="F269" s="301"/>
    </row>
    <row r="270" spans="1:6" ht="20.100000000000001" customHeight="1">
      <c r="A270" s="301" t="s">
        <v>243</v>
      </c>
      <c r="B270" s="301"/>
      <c r="C270" s="301"/>
      <c r="D270" s="301"/>
      <c r="E270" s="301"/>
      <c r="F270" s="301"/>
    </row>
    <row r="271" spans="1:6" ht="20.100000000000001" customHeight="1">
      <c r="A271" s="18" t="s">
        <v>244</v>
      </c>
      <c r="B271" s="303" t="s">
        <v>1</v>
      </c>
      <c r="C271" s="304"/>
      <c r="D271" s="21" t="s">
        <v>245</v>
      </c>
      <c r="E271" s="301">
        <v>1147</v>
      </c>
      <c r="F271" s="301"/>
    </row>
    <row r="272" spans="1:6" ht="20.100000000000001" customHeight="1">
      <c r="A272" s="21" t="s">
        <v>246</v>
      </c>
      <c r="B272" s="303" t="s">
        <v>140</v>
      </c>
      <c r="C272" s="304"/>
      <c r="D272" s="18" t="s">
        <v>247</v>
      </c>
      <c r="E272" s="301">
        <v>13</v>
      </c>
      <c r="F272" s="301"/>
    </row>
    <row r="273" spans="1:6" ht="20.100000000000001" customHeight="1">
      <c r="A273" s="21" t="s">
        <v>248</v>
      </c>
      <c r="B273" s="303" t="s">
        <v>302</v>
      </c>
      <c r="C273" s="304"/>
      <c r="D273" s="18" t="s">
        <v>250</v>
      </c>
      <c r="E273" s="303" t="s">
        <v>303</v>
      </c>
      <c r="F273" s="304"/>
    </row>
    <row r="274" spans="1:6" ht="20.100000000000001" customHeight="1">
      <c r="A274" s="19" t="s">
        <v>252</v>
      </c>
      <c r="B274" s="19" t="s">
        <v>253</v>
      </c>
      <c r="C274" s="19" t="s">
        <v>254</v>
      </c>
      <c r="D274" s="19" t="s">
        <v>255</v>
      </c>
      <c r="E274" s="303" t="s">
        <v>256</v>
      </c>
      <c r="F274" s="304"/>
    </row>
    <row r="275" spans="1:6" ht="20.100000000000001" customHeight="1">
      <c r="A275" s="19">
        <v>1</v>
      </c>
      <c r="B275" s="20" t="s">
        <v>257</v>
      </c>
      <c r="C275" s="29">
        <v>18</v>
      </c>
      <c r="D275" s="23" t="str">
        <f>IF(C275&gt;=18,"A1",IF(C275&gt;=16,"A2",IF(C275&gt;=14,"B1",IF(C275&gt;=12,"B2",IF(C275&gt;=10,"C1",IF(C275&gt;=8,"C2",IF(C275&gt;=6.5,"D","E")))))))</f>
        <v>A1</v>
      </c>
      <c r="E275" s="305" t="s">
        <v>258</v>
      </c>
      <c r="F275" s="306"/>
    </row>
    <row r="276" spans="1:6" ht="20.100000000000001" customHeight="1">
      <c r="A276" s="19">
        <v>2</v>
      </c>
      <c r="B276" s="20" t="s">
        <v>259</v>
      </c>
      <c r="C276" s="29">
        <v>17</v>
      </c>
      <c r="D276" s="23" t="str">
        <f t="shared" ref="D276:D280" si="24">IF(C276&gt;=18,"A1",IF(C276&gt;=16,"A2",IF(C276&gt;=14,"B1",IF(C276&gt;=12,"B2",IF(C276&gt;=10,"C1",IF(C276&gt;=8,"C2",IF(C276&gt;=6.5,"D","E")))))))</f>
        <v>A2</v>
      </c>
      <c r="E276" s="307"/>
      <c r="F276" s="308"/>
    </row>
    <row r="277" spans="1:6" ht="20.100000000000001" customHeight="1">
      <c r="A277" s="19">
        <v>3</v>
      </c>
      <c r="B277" s="20" t="s">
        <v>260</v>
      </c>
      <c r="C277" s="29">
        <v>20</v>
      </c>
      <c r="D277" s="23" t="str">
        <f t="shared" si="24"/>
        <v>A1</v>
      </c>
      <c r="E277" s="307"/>
      <c r="F277" s="308"/>
    </row>
    <row r="278" spans="1:6" ht="20.100000000000001" customHeight="1">
      <c r="A278" s="19">
        <v>4</v>
      </c>
      <c r="B278" s="20" t="s">
        <v>261</v>
      </c>
      <c r="C278" s="29">
        <v>18</v>
      </c>
      <c r="D278" s="23" t="str">
        <f t="shared" si="24"/>
        <v>A1</v>
      </c>
      <c r="E278" s="307"/>
      <c r="F278" s="308"/>
    </row>
    <row r="279" spans="1:6" ht="20.100000000000001" customHeight="1">
      <c r="A279" s="19">
        <v>5</v>
      </c>
      <c r="B279" s="20" t="s">
        <v>262</v>
      </c>
      <c r="C279" s="29">
        <v>18.5</v>
      </c>
      <c r="D279" s="23" t="str">
        <f t="shared" si="24"/>
        <v>A1</v>
      </c>
      <c r="E279" s="307"/>
      <c r="F279" s="308"/>
    </row>
    <row r="280" spans="1:6" ht="20.100000000000001" customHeight="1">
      <c r="A280" s="19">
        <v>6</v>
      </c>
      <c r="B280" s="20" t="s">
        <v>263</v>
      </c>
      <c r="C280" s="29">
        <v>17</v>
      </c>
      <c r="D280" s="23" t="str">
        <f t="shared" si="24"/>
        <v>A2</v>
      </c>
      <c r="E280" s="307"/>
      <c r="F280" s="308"/>
    </row>
    <row r="281" spans="1:6" ht="20.100000000000001" customHeight="1">
      <c r="A281" s="18"/>
      <c r="B281" s="18"/>
      <c r="C281" s="19"/>
      <c r="D281" s="18"/>
      <c r="E281" s="307"/>
      <c r="F281" s="308"/>
    </row>
    <row r="282" spans="1:6" ht="20.100000000000001" customHeight="1">
      <c r="A282" s="18"/>
      <c r="B282" s="19" t="s">
        <v>235</v>
      </c>
      <c r="C282" s="19">
        <f>SUM(C275:C280)</f>
        <v>108.5</v>
      </c>
      <c r="D282" s="18"/>
      <c r="E282" s="307"/>
      <c r="F282" s="308"/>
    </row>
    <row r="283" spans="1:6" ht="20.100000000000001" customHeight="1">
      <c r="A283" s="18"/>
      <c r="B283" s="24" t="s">
        <v>264</v>
      </c>
      <c r="C283" s="125">
        <f>(C282/120*100)</f>
        <v>90.416666666666671</v>
      </c>
      <c r="D283" s="26" t="str">
        <f t="shared" ref="D283" si="25">IF(C283&gt;=91,"A1",IF(C283&gt;=81,"A2",IF(C283&gt;=71,"B1",IF(C283&gt;=61,"B2",IF(C283&gt;=51,"C1",IF(C283&gt;=41,"C2",IF(C283&gt;=33,"D","E")))))))</f>
        <v>A2</v>
      </c>
      <c r="E283" s="309"/>
      <c r="F283" s="310"/>
    </row>
    <row r="284" spans="1:6" ht="20.100000000000001" customHeight="1">
      <c r="A284" s="311" t="s">
        <v>265</v>
      </c>
      <c r="B284" s="311" t="s">
        <v>266</v>
      </c>
      <c r="C284" s="311"/>
      <c r="D284" s="312" t="s">
        <v>267</v>
      </c>
      <c r="E284" s="313"/>
      <c r="F284" s="314"/>
    </row>
    <row r="285" spans="1:6" ht="20.100000000000001" customHeight="1">
      <c r="A285" s="311"/>
      <c r="B285" s="311"/>
      <c r="C285" s="311"/>
      <c r="D285" s="315"/>
      <c r="E285" s="316"/>
      <c r="F285" s="317"/>
    </row>
    <row r="287" spans="1:6" ht="20.100000000000001" customHeight="1">
      <c r="A287" s="18"/>
      <c r="B287" s="301" t="s">
        <v>238</v>
      </c>
      <c r="C287" s="301"/>
      <c r="D287" s="301"/>
      <c r="E287" s="301"/>
      <c r="F287" s="301"/>
    </row>
    <row r="288" spans="1:6" ht="20.100000000000001" customHeight="1">
      <c r="A288" s="18"/>
      <c r="B288" s="301" t="s">
        <v>239</v>
      </c>
      <c r="C288" s="301"/>
      <c r="D288" s="301"/>
      <c r="E288" s="301"/>
      <c r="F288" s="301"/>
    </row>
    <row r="289" spans="1:6" ht="20.100000000000001" customHeight="1">
      <c r="A289" s="18"/>
      <c r="B289" s="301" t="s">
        <v>240</v>
      </c>
      <c r="C289" s="301"/>
      <c r="D289" s="301"/>
      <c r="E289" s="301"/>
      <c r="F289" s="301"/>
    </row>
    <row r="290" spans="1:6" ht="20.100000000000001" customHeight="1">
      <c r="A290" s="18"/>
      <c r="B290" s="302" t="s">
        <v>278</v>
      </c>
      <c r="C290" s="302"/>
      <c r="D290" s="302"/>
      <c r="E290" s="302"/>
      <c r="F290" s="302"/>
    </row>
    <row r="291" spans="1:6" ht="20.100000000000001" customHeight="1">
      <c r="A291" s="18"/>
      <c r="B291" s="301" t="s">
        <v>242</v>
      </c>
      <c r="C291" s="301"/>
      <c r="D291" s="301"/>
      <c r="E291" s="301"/>
      <c r="F291" s="301"/>
    </row>
    <row r="292" spans="1:6" ht="20.100000000000001" customHeight="1">
      <c r="A292" s="301" t="s">
        <v>243</v>
      </c>
      <c r="B292" s="301"/>
      <c r="C292" s="301"/>
      <c r="D292" s="301"/>
      <c r="E292" s="301"/>
      <c r="F292" s="301"/>
    </row>
    <row r="293" spans="1:6" ht="20.100000000000001" customHeight="1">
      <c r="A293" s="18" t="s">
        <v>244</v>
      </c>
      <c r="B293" s="303" t="s">
        <v>1</v>
      </c>
      <c r="C293" s="304"/>
      <c r="D293" s="21" t="s">
        <v>245</v>
      </c>
      <c r="E293" s="301">
        <v>1782</v>
      </c>
      <c r="F293" s="301"/>
    </row>
    <row r="294" spans="1:6" ht="20.100000000000001" customHeight="1">
      <c r="A294" s="21" t="s">
        <v>246</v>
      </c>
      <c r="B294" s="303" t="s">
        <v>304</v>
      </c>
      <c r="C294" s="304"/>
      <c r="D294" s="18" t="s">
        <v>247</v>
      </c>
      <c r="E294" s="301">
        <v>14</v>
      </c>
      <c r="F294" s="301"/>
    </row>
    <row r="295" spans="1:6" ht="20.100000000000001" customHeight="1">
      <c r="A295" s="21" t="s">
        <v>248</v>
      </c>
      <c r="B295" s="303" t="s">
        <v>305</v>
      </c>
      <c r="C295" s="304"/>
      <c r="D295" s="18" t="s">
        <v>250</v>
      </c>
      <c r="E295" s="303" t="s">
        <v>306</v>
      </c>
      <c r="F295" s="304"/>
    </row>
    <row r="296" spans="1:6" ht="20.100000000000001" customHeight="1">
      <c r="A296" s="19" t="s">
        <v>252</v>
      </c>
      <c r="B296" s="19" t="s">
        <v>253</v>
      </c>
      <c r="C296" s="19" t="s">
        <v>254</v>
      </c>
      <c r="D296" s="19" t="s">
        <v>255</v>
      </c>
      <c r="E296" s="303" t="s">
        <v>307</v>
      </c>
      <c r="F296" s="304"/>
    </row>
    <row r="297" spans="1:6" ht="20.100000000000001" customHeight="1">
      <c r="A297" s="19">
        <v>1</v>
      </c>
      <c r="B297" s="20" t="s">
        <v>257</v>
      </c>
      <c r="C297" s="29">
        <v>18.5</v>
      </c>
      <c r="D297" s="23" t="str">
        <f>IF(C297&gt;=18,"A1",IF(C297&gt;=16,"A2",IF(C297&gt;=14,"B1",IF(C297&gt;=12,"B2",IF(C297&gt;=10,"C1",IF(C297&gt;=8,"C2",IF(C297&gt;=6.5,"D","E")))))))</f>
        <v>A1</v>
      </c>
      <c r="E297" s="318" t="s">
        <v>281</v>
      </c>
      <c r="F297" s="319"/>
    </row>
    <row r="298" spans="1:6" ht="20.100000000000001" customHeight="1">
      <c r="A298" s="19">
        <v>2</v>
      </c>
      <c r="B298" s="20" t="s">
        <v>259</v>
      </c>
      <c r="C298" s="29">
        <v>17.5</v>
      </c>
      <c r="D298" s="23" t="str">
        <f t="shared" ref="D298:D302" si="26">IF(C298&gt;=18,"A1",IF(C298&gt;=16,"A2",IF(C298&gt;=14,"B1",IF(C298&gt;=12,"B2",IF(C298&gt;=10,"C1",IF(C298&gt;=8,"C2",IF(C298&gt;=6.5,"D","E")))))))</f>
        <v>A2</v>
      </c>
      <c r="E298" s="320"/>
      <c r="F298" s="321"/>
    </row>
    <row r="299" spans="1:6" ht="20.100000000000001" customHeight="1">
      <c r="A299" s="19">
        <v>3</v>
      </c>
      <c r="B299" s="20" t="s">
        <v>260</v>
      </c>
      <c r="C299" s="29">
        <v>16</v>
      </c>
      <c r="D299" s="23" t="str">
        <f t="shared" si="26"/>
        <v>A2</v>
      </c>
      <c r="E299" s="320"/>
      <c r="F299" s="321"/>
    </row>
    <row r="300" spans="1:6" ht="20.100000000000001" customHeight="1">
      <c r="A300" s="19">
        <v>4</v>
      </c>
      <c r="B300" s="20" t="s">
        <v>261</v>
      </c>
      <c r="C300" s="29">
        <v>19</v>
      </c>
      <c r="D300" s="23" t="str">
        <f t="shared" si="26"/>
        <v>A1</v>
      </c>
      <c r="E300" s="320"/>
      <c r="F300" s="321"/>
    </row>
    <row r="301" spans="1:6" ht="20.100000000000001" customHeight="1">
      <c r="A301" s="19">
        <v>5</v>
      </c>
      <c r="B301" s="20" t="s">
        <v>262</v>
      </c>
      <c r="C301" s="29">
        <v>18.5</v>
      </c>
      <c r="D301" s="23" t="str">
        <f t="shared" si="26"/>
        <v>A1</v>
      </c>
      <c r="E301" s="320"/>
      <c r="F301" s="321"/>
    </row>
    <row r="302" spans="1:6" ht="20.100000000000001" customHeight="1">
      <c r="A302" s="19">
        <v>6</v>
      </c>
      <c r="B302" s="20" t="s">
        <v>263</v>
      </c>
      <c r="C302" s="29">
        <v>17.5</v>
      </c>
      <c r="D302" s="23" t="str">
        <f t="shared" si="26"/>
        <v>A2</v>
      </c>
      <c r="E302" s="320"/>
      <c r="F302" s="321"/>
    </row>
    <row r="303" spans="1:6" ht="20.100000000000001" customHeight="1">
      <c r="A303" s="18"/>
      <c r="B303" s="18"/>
      <c r="C303" s="19"/>
      <c r="D303" s="18"/>
      <c r="E303" s="320"/>
      <c r="F303" s="321"/>
    </row>
    <row r="304" spans="1:6" ht="20.100000000000001" customHeight="1">
      <c r="A304" s="18"/>
      <c r="B304" s="19" t="s">
        <v>235</v>
      </c>
      <c r="C304" s="19">
        <f>SUM(C297:C302)</f>
        <v>107</v>
      </c>
      <c r="D304" s="18"/>
      <c r="E304" s="320"/>
      <c r="F304" s="321"/>
    </row>
    <row r="305" spans="1:6" ht="20.100000000000001" customHeight="1">
      <c r="A305" s="18"/>
      <c r="B305" s="24" t="s">
        <v>264</v>
      </c>
      <c r="C305" s="125">
        <f>(C304/120*100)</f>
        <v>89.166666666666671</v>
      </c>
      <c r="D305" s="26" t="str">
        <f t="shared" ref="D305" si="27">IF(C305&gt;=91,"A1",IF(C305&gt;=81,"A2",IF(C305&gt;=71,"B1",IF(C305&gt;=61,"B2",IF(C305&gt;=51,"C1",IF(C305&gt;=41,"C2",IF(C305&gt;=33,"D","E")))))))</f>
        <v>A2</v>
      </c>
      <c r="E305" s="322"/>
      <c r="F305" s="323"/>
    </row>
    <row r="306" spans="1:6" ht="20.100000000000001" customHeight="1">
      <c r="A306" s="311" t="s">
        <v>265</v>
      </c>
      <c r="B306" s="311" t="s">
        <v>266</v>
      </c>
      <c r="C306" s="311"/>
      <c r="D306" s="312" t="s">
        <v>267</v>
      </c>
      <c r="E306" s="313"/>
      <c r="F306" s="314"/>
    </row>
    <row r="307" spans="1:6" ht="20.100000000000001" customHeight="1">
      <c r="A307" s="311"/>
      <c r="B307" s="311"/>
      <c r="C307" s="311"/>
      <c r="D307" s="315"/>
      <c r="E307" s="316"/>
      <c r="F307" s="317"/>
    </row>
    <row r="309" spans="1:6" ht="20.100000000000001" customHeight="1">
      <c r="A309" s="18"/>
      <c r="B309" s="301" t="s">
        <v>238</v>
      </c>
      <c r="C309" s="301"/>
      <c r="D309" s="301"/>
      <c r="E309" s="301"/>
      <c r="F309" s="301"/>
    </row>
    <row r="310" spans="1:6" ht="20.100000000000001" customHeight="1">
      <c r="A310" s="18"/>
      <c r="B310" s="301" t="s">
        <v>239</v>
      </c>
      <c r="C310" s="301"/>
      <c r="D310" s="301"/>
      <c r="E310" s="301"/>
      <c r="F310" s="301"/>
    </row>
    <row r="311" spans="1:6" ht="20.100000000000001" customHeight="1">
      <c r="A311" s="18"/>
      <c r="B311" s="301" t="s">
        <v>240</v>
      </c>
      <c r="C311" s="301"/>
      <c r="D311" s="301"/>
      <c r="E311" s="301"/>
      <c r="F311" s="301"/>
    </row>
    <row r="312" spans="1:6" ht="20.100000000000001" customHeight="1">
      <c r="A312" s="18"/>
      <c r="B312" s="302" t="s">
        <v>308</v>
      </c>
      <c r="C312" s="302"/>
      <c r="D312" s="302"/>
      <c r="E312" s="302"/>
      <c r="F312" s="302"/>
    </row>
    <row r="313" spans="1:6" ht="20.100000000000001" customHeight="1">
      <c r="A313" s="18"/>
      <c r="B313" s="301" t="s">
        <v>242</v>
      </c>
      <c r="C313" s="301"/>
      <c r="D313" s="301"/>
      <c r="E313" s="301"/>
      <c r="F313" s="301"/>
    </row>
    <row r="314" spans="1:6" ht="20.100000000000001" customHeight="1">
      <c r="A314" s="301" t="s">
        <v>243</v>
      </c>
      <c r="B314" s="301"/>
      <c r="C314" s="301"/>
      <c r="D314" s="301"/>
      <c r="E314" s="301"/>
      <c r="F314" s="301"/>
    </row>
    <row r="315" spans="1:6" ht="20.100000000000001" customHeight="1">
      <c r="A315" s="18" t="s">
        <v>244</v>
      </c>
      <c r="B315" s="303" t="s">
        <v>1</v>
      </c>
      <c r="C315" s="304"/>
      <c r="D315" s="21" t="s">
        <v>245</v>
      </c>
      <c r="E315" s="301">
        <v>960</v>
      </c>
      <c r="F315" s="301"/>
    </row>
    <row r="316" spans="1:6" ht="20.100000000000001" customHeight="1">
      <c r="A316" s="21" t="s">
        <v>246</v>
      </c>
      <c r="B316" s="303" t="s">
        <v>309</v>
      </c>
      <c r="C316" s="304"/>
      <c r="D316" s="18" t="s">
        <v>247</v>
      </c>
      <c r="E316" s="301">
        <v>15</v>
      </c>
      <c r="F316" s="301"/>
    </row>
    <row r="317" spans="1:6" ht="20.100000000000001" customHeight="1">
      <c r="A317" s="21" t="s">
        <v>248</v>
      </c>
      <c r="B317" s="303" t="s">
        <v>310</v>
      </c>
      <c r="C317" s="304"/>
      <c r="D317" s="18" t="s">
        <v>250</v>
      </c>
      <c r="E317" s="303" t="s">
        <v>311</v>
      </c>
      <c r="F317" s="304"/>
    </row>
    <row r="318" spans="1:6" ht="20.100000000000001" customHeight="1">
      <c r="A318" s="19" t="s">
        <v>252</v>
      </c>
      <c r="B318" s="19" t="s">
        <v>253</v>
      </c>
      <c r="C318" s="19" t="s">
        <v>254</v>
      </c>
      <c r="D318" s="19" t="s">
        <v>255</v>
      </c>
      <c r="E318" s="303" t="s">
        <v>256</v>
      </c>
      <c r="F318" s="304"/>
    </row>
    <row r="319" spans="1:6" ht="20.100000000000001" customHeight="1">
      <c r="A319" s="19">
        <v>1</v>
      </c>
      <c r="B319" s="20" t="s">
        <v>257</v>
      </c>
      <c r="C319" s="29">
        <v>12</v>
      </c>
      <c r="D319" s="23" t="str">
        <f>IF(C319&gt;=18,"A1",IF(C319&gt;=16,"A2",IF(C319&gt;=14,"B1",IF(C319&gt;=12,"B2",IF(C319&gt;=10,"C1",IF(C319&gt;=8,"C2",IF(C319&gt;=6.5,"D","E")))))))</f>
        <v>B2</v>
      </c>
      <c r="E319" s="318" t="s">
        <v>281</v>
      </c>
      <c r="F319" s="319"/>
    </row>
    <row r="320" spans="1:6" ht="20.100000000000001" customHeight="1">
      <c r="A320" s="19">
        <v>2</v>
      </c>
      <c r="B320" s="20" t="s">
        <v>259</v>
      </c>
      <c r="C320" s="29">
        <v>16</v>
      </c>
      <c r="D320" s="23" t="str">
        <f t="shared" ref="D320:D324" si="28">IF(C320&gt;=18,"A1",IF(C320&gt;=16,"A2",IF(C320&gt;=14,"B1",IF(C320&gt;=12,"B2",IF(C320&gt;=10,"C1",IF(C320&gt;=8,"C2",IF(C320&gt;=6.5,"D","E")))))))</f>
        <v>A2</v>
      </c>
      <c r="E320" s="320"/>
      <c r="F320" s="321"/>
    </row>
    <row r="321" spans="1:6" ht="20.100000000000001" customHeight="1">
      <c r="A321" s="19">
        <v>3</v>
      </c>
      <c r="B321" s="20" t="s">
        <v>260</v>
      </c>
      <c r="C321" s="29">
        <v>15.5</v>
      </c>
      <c r="D321" s="23" t="str">
        <f t="shared" si="28"/>
        <v>B1</v>
      </c>
      <c r="E321" s="320"/>
      <c r="F321" s="321"/>
    </row>
    <row r="322" spans="1:6" ht="20.100000000000001" customHeight="1">
      <c r="A322" s="19">
        <v>4</v>
      </c>
      <c r="B322" s="20" t="s">
        <v>261</v>
      </c>
      <c r="C322" s="29">
        <v>17</v>
      </c>
      <c r="D322" s="23" t="str">
        <f t="shared" si="28"/>
        <v>A2</v>
      </c>
      <c r="E322" s="320"/>
      <c r="F322" s="321"/>
    </row>
    <row r="323" spans="1:6" ht="20.100000000000001" customHeight="1">
      <c r="A323" s="19">
        <v>5</v>
      </c>
      <c r="B323" s="20" t="s">
        <v>262</v>
      </c>
      <c r="C323" s="29">
        <v>14.5</v>
      </c>
      <c r="D323" s="23" t="str">
        <f t="shared" si="28"/>
        <v>B1</v>
      </c>
      <c r="E323" s="320"/>
      <c r="F323" s="321"/>
    </row>
    <row r="324" spans="1:6" ht="20.100000000000001" customHeight="1">
      <c r="A324" s="19">
        <v>6</v>
      </c>
      <c r="B324" s="20" t="s">
        <v>263</v>
      </c>
      <c r="C324" s="29">
        <v>17.5</v>
      </c>
      <c r="D324" s="23" t="str">
        <f t="shared" si="28"/>
        <v>A2</v>
      </c>
      <c r="E324" s="320"/>
      <c r="F324" s="321"/>
    </row>
    <row r="325" spans="1:6" ht="20.100000000000001" customHeight="1">
      <c r="A325" s="18"/>
      <c r="B325" s="18"/>
      <c r="C325" s="19"/>
      <c r="D325" s="18"/>
      <c r="E325" s="320"/>
      <c r="F325" s="321"/>
    </row>
    <row r="326" spans="1:6" ht="20.100000000000001" customHeight="1">
      <c r="A326" s="18"/>
      <c r="B326" s="19" t="s">
        <v>235</v>
      </c>
      <c r="C326" s="19">
        <f>SUM(C319:C324)</f>
        <v>92.5</v>
      </c>
      <c r="D326" s="18"/>
      <c r="E326" s="320"/>
      <c r="F326" s="321"/>
    </row>
    <row r="327" spans="1:6" ht="20.100000000000001" customHeight="1">
      <c r="A327" s="18"/>
      <c r="B327" s="24" t="s">
        <v>264</v>
      </c>
      <c r="C327" s="125">
        <f>(C326/120*100)</f>
        <v>77.083333333333343</v>
      </c>
      <c r="D327" s="26" t="str">
        <f t="shared" ref="D327" si="29">IF(C327&gt;=91,"A1",IF(C327&gt;=81,"A2",IF(C327&gt;=71,"B1",IF(C327&gt;=61,"B2",IF(C327&gt;=51,"C1",IF(C327&gt;=41,"C2",IF(C327&gt;=33,"D","E")))))))</f>
        <v>B1</v>
      </c>
      <c r="E327" s="322"/>
      <c r="F327" s="323"/>
    </row>
    <row r="328" spans="1:6" ht="20.100000000000001" customHeight="1">
      <c r="A328" s="311" t="s">
        <v>265</v>
      </c>
      <c r="B328" s="311" t="s">
        <v>266</v>
      </c>
      <c r="C328" s="311"/>
      <c r="D328" s="312" t="s">
        <v>267</v>
      </c>
      <c r="E328" s="313"/>
      <c r="F328" s="314"/>
    </row>
    <row r="329" spans="1:6" ht="20.100000000000001" customHeight="1">
      <c r="A329" s="311"/>
      <c r="B329" s="311"/>
      <c r="C329" s="311"/>
      <c r="D329" s="315"/>
      <c r="E329" s="316"/>
      <c r="F329" s="317"/>
    </row>
    <row r="331" spans="1:6" ht="20.100000000000001" customHeight="1">
      <c r="A331" s="18"/>
      <c r="B331" s="301" t="s">
        <v>238</v>
      </c>
      <c r="C331" s="301"/>
      <c r="D331" s="301"/>
      <c r="E331" s="301"/>
      <c r="F331" s="301"/>
    </row>
    <row r="332" spans="1:6" ht="20.100000000000001" customHeight="1">
      <c r="A332" s="18"/>
      <c r="B332" s="301" t="s">
        <v>239</v>
      </c>
      <c r="C332" s="301"/>
      <c r="D332" s="301"/>
      <c r="E332" s="301"/>
      <c r="F332" s="301"/>
    </row>
    <row r="333" spans="1:6" ht="20.100000000000001" customHeight="1">
      <c r="A333" s="18"/>
      <c r="B333" s="301" t="s">
        <v>240</v>
      </c>
      <c r="C333" s="301"/>
      <c r="D333" s="301"/>
      <c r="E333" s="301"/>
      <c r="F333" s="301"/>
    </row>
    <row r="334" spans="1:6" ht="20.100000000000001" customHeight="1">
      <c r="A334" s="18"/>
      <c r="B334" s="302" t="s">
        <v>278</v>
      </c>
      <c r="C334" s="302"/>
      <c r="D334" s="302"/>
      <c r="E334" s="302"/>
      <c r="F334" s="302"/>
    </row>
    <row r="335" spans="1:6" ht="20.100000000000001" customHeight="1">
      <c r="A335" s="18"/>
      <c r="B335" s="301" t="s">
        <v>242</v>
      </c>
      <c r="C335" s="301"/>
      <c r="D335" s="301"/>
      <c r="E335" s="301"/>
      <c r="F335" s="301"/>
    </row>
    <row r="336" spans="1:6" ht="20.100000000000001" customHeight="1">
      <c r="A336" s="301" t="s">
        <v>243</v>
      </c>
      <c r="B336" s="301"/>
      <c r="C336" s="301"/>
      <c r="D336" s="301"/>
      <c r="E336" s="301"/>
      <c r="F336" s="301"/>
    </row>
    <row r="337" spans="1:6" ht="20.100000000000001" customHeight="1">
      <c r="A337" s="18" t="s">
        <v>244</v>
      </c>
      <c r="B337" s="303" t="s">
        <v>1</v>
      </c>
      <c r="C337" s="304"/>
      <c r="D337" s="21" t="s">
        <v>245</v>
      </c>
      <c r="E337" s="301">
        <v>1030</v>
      </c>
      <c r="F337" s="301"/>
    </row>
    <row r="338" spans="1:6" ht="20.100000000000001" customHeight="1">
      <c r="A338" s="21" t="s">
        <v>246</v>
      </c>
      <c r="B338" s="303" t="s">
        <v>162</v>
      </c>
      <c r="C338" s="304"/>
      <c r="D338" s="18" t="s">
        <v>247</v>
      </c>
      <c r="E338" s="301">
        <v>16</v>
      </c>
      <c r="F338" s="301"/>
    </row>
    <row r="339" spans="1:6" ht="20.100000000000001" customHeight="1">
      <c r="A339" s="21" t="s">
        <v>248</v>
      </c>
      <c r="B339" s="303" t="s">
        <v>312</v>
      </c>
      <c r="C339" s="304"/>
      <c r="D339" s="18" t="s">
        <v>250</v>
      </c>
      <c r="E339" s="303" t="s">
        <v>313</v>
      </c>
      <c r="F339" s="304"/>
    </row>
    <row r="340" spans="1:6" ht="20.100000000000001" customHeight="1">
      <c r="A340" s="19" t="s">
        <v>252</v>
      </c>
      <c r="B340" s="19" t="s">
        <v>253</v>
      </c>
      <c r="C340" s="19" t="s">
        <v>254</v>
      </c>
      <c r="D340" s="19" t="s">
        <v>255</v>
      </c>
      <c r="E340" s="303" t="s">
        <v>256</v>
      </c>
      <c r="F340" s="304"/>
    </row>
    <row r="341" spans="1:6" ht="20.100000000000001" customHeight="1">
      <c r="A341" s="19">
        <v>1</v>
      </c>
      <c r="B341" s="20" t="s">
        <v>257</v>
      </c>
      <c r="C341" s="29">
        <v>9</v>
      </c>
      <c r="D341" s="23" t="str">
        <f>IF(C341&gt;=18,"A1",IF(C341&gt;=16,"A2",IF(C341&gt;=14,"B1",IF(C341&gt;=12,"B2",IF(C341&gt;=10,"C1",IF(C341&gt;=8,"C2",IF(C341&gt;=6.5,"D","E")))))))</f>
        <v>C2</v>
      </c>
      <c r="E341" s="305" t="s">
        <v>294</v>
      </c>
      <c r="F341" s="306"/>
    </row>
    <row r="342" spans="1:6" ht="20.100000000000001" customHeight="1">
      <c r="A342" s="19">
        <v>2</v>
      </c>
      <c r="B342" s="20" t="s">
        <v>259</v>
      </c>
      <c r="C342" s="29">
        <v>14.5</v>
      </c>
      <c r="D342" s="23" t="str">
        <f t="shared" ref="D342:D346" si="30">IF(C342&gt;=18,"A1",IF(C342&gt;=16,"A2",IF(C342&gt;=14,"B1",IF(C342&gt;=12,"B2",IF(C342&gt;=10,"C1",IF(C342&gt;=8,"C2",IF(C342&gt;=6.5,"D","E")))))))</f>
        <v>B1</v>
      </c>
      <c r="E342" s="307"/>
      <c r="F342" s="308"/>
    </row>
    <row r="343" spans="1:6" ht="20.100000000000001" customHeight="1">
      <c r="A343" s="19">
        <v>3</v>
      </c>
      <c r="B343" s="20" t="s">
        <v>260</v>
      </c>
      <c r="C343" s="29">
        <v>11</v>
      </c>
      <c r="D343" s="23" t="str">
        <f t="shared" si="30"/>
        <v>C1</v>
      </c>
      <c r="E343" s="307"/>
      <c r="F343" s="308"/>
    </row>
    <row r="344" spans="1:6" ht="20.100000000000001" customHeight="1">
      <c r="A344" s="19">
        <v>4</v>
      </c>
      <c r="B344" s="20" t="s">
        <v>261</v>
      </c>
      <c r="C344" s="29">
        <v>13.5</v>
      </c>
      <c r="D344" s="23" t="str">
        <f t="shared" si="30"/>
        <v>B2</v>
      </c>
      <c r="E344" s="307"/>
      <c r="F344" s="308"/>
    </row>
    <row r="345" spans="1:6" ht="20.100000000000001" customHeight="1">
      <c r="A345" s="19">
        <v>5</v>
      </c>
      <c r="B345" s="20" t="s">
        <v>262</v>
      </c>
      <c r="C345" s="29">
        <v>10</v>
      </c>
      <c r="D345" s="23" t="str">
        <f t="shared" si="30"/>
        <v>C1</v>
      </c>
      <c r="E345" s="307"/>
      <c r="F345" s="308"/>
    </row>
    <row r="346" spans="1:6" ht="20.100000000000001" customHeight="1">
      <c r="A346" s="19">
        <v>6</v>
      </c>
      <c r="B346" s="20" t="s">
        <v>263</v>
      </c>
      <c r="C346" s="29">
        <v>8.5</v>
      </c>
      <c r="D346" s="23" t="str">
        <f t="shared" si="30"/>
        <v>C2</v>
      </c>
      <c r="E346" s="307"/>
      <c r="F346" s="308"/>
    </row>
    <row r="347" spans="1:6" ht="20.100000000000001" customHeight="1">
      <c r="A347" s="18"/>
      <c r="B347" s="18"/>
      <c r="C347" s="19"/>
      <c r="D347" s="18"/>
      <c r="E347" s="307"/>
      <c r="F347" s="308"/>
    </row>
    <row r="348" spans="1:6" ht="20.100000000000001" customHeight="1">
      <c r="A348" s="18"/>
      <c r="B348" s="19" t="s">
        <v>235</v>
      </c>
      <c r="C348" s="19">
        <f>SUM(C341:C346)</f>
        <v>66.5</v>
      </c>
      <c r="D348" s="18"/>
      <c r="E348" s="307"/>
      <c r="F348" s="308"/>
    </row>
    <row r="349" spans="1:6" ht="20.100000000000001" customHeight="1">
      <c r="A349" s="18"/>
      <c r="B349" s="24" t="s">
        <v>264</v>
      </c>
      <c r="C349" s="125">
        <f>(C348/120*100)</f>
        <v>55.416666666666671</v>
      </c>
      <c r="D349" s="26" t="str">
        <f t="shared" ref="D349" si="31">IF(C349&gt;=91,"A1",IF(C349&gt;=81,"A2",IF(C349&gt;=71,"B1",IF(C349&gt;=61,"B2",IF(C349&gt;=51,"C1",IF(C349&gt;=41,"C2",IF(C349&gt;=33,"D","E")))))))</f>
        <v>C1</v>
      </c>
      <c r="E349" s="309"/>
      <c r="F349" s="310"/>
    </row>
    <row r="350" spans="1:6" ht="20.100000000000001" customHeight="1">
      <c r="A350" s="311" t="s">
        <v>265</v>
      </c>
      <c r="B350" s="311" t="s">
        <v>266</v>
      </c>
      <c r="C350" s="311"/>
      <c r="D350" s="312" t="s">
        <v>267</v>
      </c>
      <c r="E350" s="313"/>
      <c r="F350" s="314"/>
    </row>
    <row r="351" spans="1:6" ht="20.100000000000001" customHeight="1">
      <c r="A351" s="311"/>
      <c r="B351" s="311"/>
      <c r="C351" s="311"/>
      <c r="D351" s="315"/>
      <c r="E351" s="316"/>
      <c r="F351" s="317"/>
    </row>
    <row r="353" spans="1:6" ht="20.100000000000001" customHeight="1">
      <c r="A353" s="18"/>
      <c r="B353" s="301" t="s">
        <v>238</v>
      </c>
      <c r="C353" s="301"/>
      <c r="D353" s="301"/>
      <c r="E353" s="301"/>
      <c r="F353" s="301"/>
    </row>
    <row r="354" spans="1:6" ht="20.100000000000001" customHeight="1">
      <c r="A354" s="18"/>
      <c r="B354" s="301" t="s">
        <v>239</v>
      </c>
      <c r="C354" s="301"/>
      <c r="D354" s="301"/>
      <c r="E354" s="301"/>
      <c r="F354" s="301"/>
    </row>
    <row r="355" spans="1:6" ht="20.100000000000001" customHeight="1">
      <c r="A355" s="18"/>
      <c r="B355" s="301" t="s">
        <v>240</v>
      </c>
      <c r="C355" s="301"/>
      <c r="D355" s="301"/>
      <c r="E355" s="301"/>
      <c r="F355" s="301"/>
    </row>
    <row r="356" spans="1:6" ht="20.100000000000001" customHeight="1">
      <c r="A356" s="18"/>
      <c r="B356" s="302" t="s">
        <v>314</v>
      </c>
      <c r="C356" s="302"/>
      <c r="D356" s="302"/>
      <c r="E356" s="302"/>
      <c r="F356" s="302"/>
    </row>
    <row r="357" spans="1:6" ht="20.100000000000001" customHeight="1">
      <c r="A357" s="18"/>
      <c r="B357" s="301" t="s">
        <v>242</v>
      </c>
      <c r="C357" s="301"/>
      <c r="D357" s="301"/>
      <c r="E357" s="301"/>
      <c r="F357" s="301"/>
    </row>
    <row r="358" spans="1:6" ht="20.100000000000001" customHeight="1">
      <c r="A358" s="301" t="s">
        <v>243</v>
      </c>
      <c r="B358" s="301"/>
      <c r="C358" s="301"/>
      <c r="D358" s="301"/>
      <c r="E358" s="301"/>
      <c r="F358" s="301"/>
    </row>
    <row r="359" spans="1:6" ht="20.100000000000001" customHeight="1">
      <c r="A359" s="18" t="s">
        <v>244</v>
      </c>
      <c r="B359" s="303" t="s">
        <v>1</v>
      </c>
      <c r="C359" s="304"/>
      <c r="D359" s="21" t="s">
        <v>245</v>
      </c>
      <c r="E359" s="301">
        <v>1581</v>
      </c>
      <c r="F359" s="301"/>
    </row>
    <row r="360" spans="1:6" ht="20.100000000000001" customHeight="1">
      <c r="A360" s="21" t="s">
        <v>246</v>
      </c>
      <c r="B360" s="303" t="s">
        <v>170</v>
      </c>
      <c r="C360" s="304"/>
      <c r="D360" s="18" t="s">
        <v>247</v>
      </c>
      <c r="E360" s="301">
        <v>17</v>
      </c>
      <c r="F360" s="301"/>
    </row>
    <row r="361" spans="1:6" ht="20.100000000000001" customHeight="1">
      <c r="A361" s="21" t="s">
        <v>248</v>
      </c>
      <c r="B361" s="303" t="s">
        <v>315</v>
      </c>
      <c r="C361" s="304"/>
      <c r="D361" s="18" t="s">
        <v>250</v>
      </c>
      <c r="E361" s="303" t="s">
        <v>316</v>
      </c>
      <c r="F361" s="304"/>
    </row>
    <row r="362" spans="1:6" ht="20.100000000000001" customHeight="1">
      <c r="A362" s="19" t="s">
        <v>252</v>
      </c>
      <c r="B362" s="19" t="s">
        <v>253</v>
      </c>
      <c r="C362" s="19" t="s">
        <v>254</v>
      </c>
      <c r="D362" s="19" t="s">
        <v>255</v>
      </c>
      <c r="E362" s="305" t="s">
        <v>294</v>
      </c>
      <c r="F362" s="306"/>
    </row>
    <row r="363" spans="1:6" ht="20.100000000000001" customHeight="1">
      <c r="A363" s="19">
        <v>1</v>
      </c>
      <c r="B363" s="20" t="s">
        <v>257</v>
      </c>
      <c r="C363" s="29">
        <v>7.5</v>
      </c>
      <c r="D363" s="23" t="str">
        <f>IF(C363&gt;=18,"A1",IF(C363&gt;=16,"A2",IF(C363&gt;=14,"B1",IF(C363&gt;=12,"B2",IF(C363&gt;=10,"C1",IF(C363&gt;=8,"C2",IF(C363&gt;=6.5,"D","E")))))))</f>
        <v>D</v>
      </c>
      <c r="E363" s="307"/>
      <c r="F363" s="308"/>
    </row>
    <row r="364" spans="1:6" ht="20.100000000000001" customHeight="1">
      <c r="A364" s="19">
        <v>2</v>
      </c>
      <c r="B364" s="20" t="s">
        <v>259</v>
      </c>
      <c r="C364" s="29">
        <v>15.5</v>
      </c>
      <c r="D364" s="23" t="str">
        <f t="shared" ref="D364:D368" si="32">IF(C364&gt;=18,"A1",IF(C364&gt;=16,"A2",IF(C364&gt;=14,"B1",IF(C364&gt;=12,"B2",IF(C364&gt;=10,"C1",IF(C364&gt;=8,"C2",IF(C364&gt;=6.5,"D","E")))))))</f>
        <v>B1</v>
      </c>
      <c r="E364" s="307"/>
      <c r="F364" s="308"/>
    </row>
    <row r="365" spans="1:6" ht="20.100000000000001" customHeight="1">
      <c r="A365" s="19">
        <v>3</v>
      </c>
      <c r="B365" s="20" t="s">
        <v>260</v>
      </c>
      <c r="C365" s="29">
        <v>14</v>
      </c>
      <c r="D365" s="23" t="str">
        <f t="shared" si="32"/>
        <v>B1</v>
      </c>
      <c r="E365" s="307"/>
      <c r="F365" s="308"/>
    </row>
    <row r="366" spans="1:6" ht="20.100000000000001" customHeight="1">
      <c r="A366" s="19">
        <v>4</v>
      </c>
      <c r="B366" s="20" t="s">
        <v>261</v>
      </c>
      <c r="C366" s="29">
        <v>11.5</v>
      </c>
      <c r="D366" s="23" t="str">
        <f t="shared" si="32"/>
        <v>C1</v>
      </c>
      <c r="E366" s="307"/>
      <c r="F366" s="308"/>
    </row>
    <row r="367" spans="1:6" ht="20.100000000000001" customHeight="1">
      <c r="A367" s="19">
        <v>5</v>
      </c>
      <c r="B367" s="20" t="s">
        <v>262</v>
      </c>
      <c r="C367" s="29">
        <v>7</v>
      </c>
      <c r="D367" s="23" t="str">
        <f t="shared" si="32"/>
        <v>D</v>
      </c>
      <c r="E367" s="307"/>
      <c r="F367" s="308"/>
    </row>
    <row r="368" spans="1:6" ht="20.100000000000001" customHeight="1">
      <c r="A368" s="19">
        <v>6</v>
      </c>
      <c r="B368" s="20" t="s">
        <v>263</v>
      </c>
      <c r="C368" s="29">
        <v>8</v>
      </c>
      <c r="D368" s="23" t="str">
        <f t="shared" si="32"/>
        <v>C2</v>
      </c>
      <c r="E368" s="307"/>
      <c r="F368" s="308"/>
    </row>
    <row r="369" spans="1:6" ht="20.100000000000001" customHeight="1">
      <c r="A369" s="18"/>
      <c r="B369" s="18"/>
      <c r="C369" s="19"/>
      <c r="D369" s="18"/>
      <c r="E369" s="307"/>
      <c r="F369" s="308"/>
    </row>
    <row r="370" spans="1:6" ht="20.100000000000001" customHeight="1">
      <c r="A370" s="18"/>
      <c r="B370" s="19" t="s">
        <v>235</v>
      </c>
      <c r="C370" s="19">
        <f>SUM(C363:C368)</f>
        <v>63.5</v>
      </c>
      <c r="D370" s="18"/>
      <c r="E370" s="307"/>
      <c r="F370" s="308"/>
    </row>
    <row r="371" spans="1:6" ht="20.100000000000001" customHeight="1">
      <c r="A371" s="18"/>
      <c r="B371" s="24" t="s">
        <v>264</v>
      </c>
      <c r="C371" s="125">
        <f>(C370/120*100)</f>
        <v>52.916666666666664</v>
      </c>
      <c r="D371" s="26" t="str">
        <f t="shared" ref="D371" si="33">IF(C371&gt;=91,"A1",IF(C371&gt;=81,"A2",IF(C371&gt;=71,"B1",IF(C371&gt;=61,"B2",IF(C371&gt;=51,"C1",IF(C371&gt;=41,"C2",IF(C371&gt;=33,"D","E")))))))</f>
        <v>C1</v>
      </c>
      <c r="E371" s="309"/>
      <c r="F371" s="310"/>
    </row>
    <row r="372" spans="1:6" ht="20.100000000000001" customHeight="1">
      <c r="A372" s="311" t="s">
        <v>265</v>
      </c>
      <c r="B372" s="311" t="s">
        <v>266</v>
      </c>
      <c r="C372" s="311"/>
      <c r="D372" s="312" t="s">
        <v>267</v>
      </c>
      <c r="E372" s="313"/>
      <c r="F372" s="314"/>
    </row>
    <row r="373" spans="1:6" ht="20.100000000000001" customHeight="1">
      <c r="A373" s="311"/>
      <c r="B373" s="311"/>
      <c r="C373" s="311"/>
      <c r="D373" s="315"/>
      <c r="E373" s="316"/>
      <c r="F373" s="317"/>
    </row>
    <row r="375" spans="1:6" ht="20.100000000000001" customHeight="1">
      <c r="A375" s="18"/>
      <c r="B375" s="301" t="s">
        <v>238</v>
      </c>
      <c r="C375" s="301"/>
      <c r="D375" s="301"/>
      <c r="E375" s="301"/>
      <c r="F375" s="301"/>
    </row>
    <row r="376" spans="1:6" ht="20.100000000000001" customHeight="1">
      <c r="A376" s="18"/>
      <c r="B376" s="301" t="s">
        <v>239</v>
      </c>
      <c r="C376" s="301"/>
      <c r="D376" s="301"/>
      <c r="E376" s="301"/>
      <c r="F376" s="301"/>
    </row>
    <row r="377" spans="1:6" ht="20.100000000000001" customHeight="1">
      <c r="A377" s="18"/>
      <c r="B377" s="301" t="s">
        <v>240</v>
      </c>
      <c r="C377" s="301"/>
      <c r="D377" s="301"/>
      <c r="E377" s="301"/>
      <c r="F377" s="301"/>
    </row>
    <row r="378" spans="1:6" ht="20.100000000000001" customHeight="1">
      <c r="A378" s="18"/>
      <c r="B378" s="302" t="s">
        <v>308</v>
      </c>
      <c r="C378" s="302"/>
      <c r="D378" s="302"/>
      <c r="E378" s="302"/>
      <c r="F378" s="302"/>
    </row>
    <row r="379" spans="1:6" ht="20.100000000000001" customHeight="1">
      <c r="A379" s="18"/>
      <c r="B379" s="301" t="s">
        <v>242</v>
      </c>
      <c r="C379" s="301"/>
      <c r="D379" s="301"/>
      <c r="E379" s="301"/>
      <c r="F379" s="301"/>
    </row>
    <row r="380" spans="1:6" ht="20.100000000000001" customHeight="1">
      <c r="A380" s="301" t="s">
        <v>243</v>
      </c>
      <c r="B380" s="301"/>
      <c r="C380" s="301"/>
      <c r="D380" s="301"/>
      <c r="E380" s="301"/>
      <c r="F380" s="301"/>
    </row>
    <row r="381" spans="1:6" ht="20.100000000000001" customHeight="1">
      <c r="A381" s="18" t="s">
        <v>244</v>
      </c>
      <c r="B381" s="303" t="s">
        <v>1</v>
      </c>
      <c r="C381" s="304"/>
      <c r="D381" s="21" t="s">
        <v>245</v>
      </c>
      <c r="E381" s="301">
        <v>946</v>
      </c>
      <c r="F381" s="301"/>
    </row>
    <row r="382" spans="1:6" ht="20.100000000000001" customHeight="1">
      <c r="A382" s="21" t="s">
        <v>246</v>
      </c>
      <c r="B382" s="303" t="s">
        <v>177</v>
      </c>
      <c r="C382" s="304"/>
      <c r="D382" s="18" t="s">
        <v>247</v>
      </c>
      <c r="E382" s="301">
        <v>18</v>
      </c>
      <c r="F382" s="301"/>
    </row>
    <row r="383" spans="1:6" ht="20.100000000000001" customHeight="1">
      <c r="A383" s="21" t="s">
        <v>248</v>
      </c>
      <c r="B383" s="303" t="s">
        <v>317</v>
      </c>
      <c r="C383" s="304"/>
      <c r="D383" s="18" t="s">
        <v>250</v>
      </c>
      <c r="E383" s="303" t="s">
        <v>318</v>
      </c>
      <c r="F383" s="304"/>
    </row>
    <row r="384" spans="1:6" ht="20.100000000000001" customHeight="1">
      <c r="A384" s="19" t="s">
        <v>252</v>
      </c>
      <c r="B384" s="19" t="s">
        <v>253</v>
      </c>
      <c r="C384" s="19" t="s">
        <v>254</v>
      </c>
      <c r="D384" s="19" t="s">
        <v>255</v>
      </c>
      <c r="E384" s="303" t="s">
        <v>256</v>
      </c>
      <c r="F384" s="304"/>
    </row>
    <row r="385" spans="1:6" ht="20.100000000000001" customHeight="1">
      <c r="A385" s="19">
        <v>1</v>
      </c>
      <c r="B385" s="20" t="s">
        <v>257</v>
      </c>
      <c r="C385" s="112">
        <v>16.5</v>
      </c>
      <c r="D385" s="23" t="str">
        <f>IF(C385&gt;=18,"A1",IF(C385&gt;=16,"A2",IF(C385&gt;=14,"B1",IF(C385&gt;=12,"B2",IF(C385&gt;=10,"C1",IF(C385&gt;=8,"C2",IF(C385&gt;=6.5,"D","E")))))))</f>
        <v>A2</v>
      </c>
      <c r="E385" s="318" t="s">
        <v>281</v>
      </c>
      <c r="F385" s="319"/>
    </row>
    <row r="386" spans="1:6" ht="20.100000000000001" customHeight="1">
      <c r="A386" s="19">
        <v>2</v>
      </c>
      <c r="B386" s="20" t="s">
        <v>259</v>
      </c>
      <c r="C386" s="112">
        <v>17</v>
      </c>
      <c r="D386" s="23" t="str">
        <f t="shared" ref="D386:D390" si="34">IF(C386&gt;=18,"A1",IF(C386&gt;=16,"A2",IF(C386&gt;=14,"B1",IF(C386&gt;=12,"B2",IF(C386&gt;=10,"C1",IF(C386&gt;=8,"C2",IF(C386&gt;=6.5,"D","E")))))))</f>
        <v>A2</v>
      </c>
      <c r="E386" s="320"/>
      <c r="F386" s="321"/>
    </row>
    <row r="387" spans="1:6" ht="20.100000000000001" customHeight="1">
      <c r="A387" s="19">
        <v>3</v>
      </c>
      <c r="B387" s="20" t="s">
        <v>260</v>
      </c>
      <c r="C387" s="112">
        <v>16.5</v>
      </c>
      <c r="D387" s="23" t="str">
        <f t="shared" si="34"/>
        <v>A2</v>
      </c>
      <c r="E387" s="320"/>
      <c r="F387" s="321"/>
    </row>
    <row r="388" spans="1:6" ht="20.100000000000001" customHeight="1">
      <c r="A388" s="19">
        <v>4</v>
      </c>
      <c r="B388" s="20" t="s">
        <v>261</v>
      </c>
      <c r="C388" s="29">
        <v>17</v>
      </c>
      <c r="D388" s="23" t="str">
        <f t="shared" si="34"/>
        <v>A2</v>
      </c>
      <c r="E388" s="320"/>
      <c r="F388" s="321"/>
    </row>
    <row r="389" spans="1:6" ht="20.100000000000001" customHeight="1">
      <c r="A389" s="19">
        <v>5</v>
      </c>
      <c r="B389" s="20" t="s">
        <v>262</v>
      </c>
      <c r="C389" s="112">
        <v>17</v>
      </c>
      <c r="D389" s="23" t="str">
        <f t="shared" si="34"/>
        <v>A2</v>
      </c>
      <c r="E389" s="320"/>
      <c r="F389" s="321"/>
    </row>
    <row r="390" spans="1:6" ht="20.100000000000001" customHeight="1">
      <c r="A390" s="19">
        <v>6</v>
      </c>
      <c r="B390" s="20" t="s">
        <v>263</v>
      </c>
      <c r="C390" s="112">
        <v>17</v>
      </c>
      <c r="D390" s="23" t="str">
        <f t="shared" si="34"/>
        <v>A2</v>
      </c>
      <c r="E390" s="320"/>
      <c r="F390" s="321"/>
    </row>
    <row r="391" spans="1:6" ht="20.100000000000001" customHeight="1">
      <c r="A391" s="18"/>
      <c r="B391" s="18"/>
      <c r="C391" s="19"/>
      <c r="D391" s="18"/>
      <c r="E391" s="320"/>
      <c r="F391" s="321"/>
    </row>
    <row r="392" spans="1:6" ht="20.100000000000001" customHeight="1">
      <c r="A392" s="18"/>
      <c r="B392" s="19" t="s">
        <v>235</v>
      </c>
      <c r="C392" s="19">
        <f>SUM(C385:C390)</f>
        <v>101</v>
      </c>
      <c r="D392" s="18"/>
      <c r="E392" s="320"/>
      <c r="F392" s="321"/>
    </row>
    <row r="393" spans="1:6" ht="20.100000000000001" customHeight="1">
      <c r="A393" s="18"/>
      <c r="B393" s="24" t="s">
        <v>264</v>
      </c>
      <c r="C393" s="125">
        <f>(C392/120*100)</f>
        <v>84.166666666666671</v>
      </c>
      <c r="D393" s="26" t="str">
        <f t="shared" ref="D393" si="35">IF(C393&gt;=91,"A1",IF(C393&gt;=81,"A2",IF(C393&gt;=71,"B1",IF(C393&gt;=61,"B2",IF(C393&gt;=51,"C1",IF(C393&gt;=41,"C2",IF(C393&gt;=33,"D","E")))))))</f>
        <v>A2</v>
      </c>
      <c r="E393" s="322"/>
      <c r="F393" s="323"/>
    </row>
    <row r="394" spans="1:6" ht="20.100000000000001" customHeight="1">
      <c r="A394" s="311" t="s">
        <v>265</v>
      </c>
      <c r="B394" s="311" t="s">
        <v>266</v>
      </c>
      <c r="C394" s="311"/>
      <c r="D394" s="312" t="s">
        <v>267</v>
      </c>
      <c r="E394" s="313"/>
      <c r="F394" s="314"/>
    </row>
    <row r="395" spans="1:6" ht="20.100000000000001" customHeight="1">
      <c r="A395" s="311"/>
      <c r="B395" s="311"/>
      <c r="C395" s="311"/>
      <c r="D395" s="315"/>
      <c r="E395" s="316"/>
      <c r="F395" s="317"/>
    </row>
    <row r="397" spans="1:6" ht="20.100000000000001" customHeight="1">
      <c r="A397" s="18"/>
      <c r="B397" s="301" t="s">
        <v>238</v>
      </c>
      <c r="C397" s="301"/>
      <c r="D397" s="301"/>
      <c r="E397" s="301"/>
      <c r="F397" s="301"/>
    </row>
    <row r="398" spans="1:6" ht="20.100000000000001" customHeight="1">
      <c r="A398" s="18"/>
      <c r="B398" s="301" t="s">
        <v>239</v>
      </c>
      <c r="C398" s="301"/>
      <c r="D398" s="301"/>
      <c r="E398" s="301"/>
      <c r="F398" s="301"/>
    </row>
    <row r="399" spans="1:6" ht="20.100000000000001" customHeight="1">
      <c r="A399" s="18"/>
      <c r="B399" s="301" t="s">
        <v>240</v>
      </c>
      <c r="C399" s="301"/>
      <c r="D399" s="301"/>
      <c r="E399" s="301"/>
      <c r="F399" s="301"/>
    </row>
    <row r="400" spans="1:6" ht="20.100000000000001" customHeight="1">
      <c r="A400" s="18"/>
      <c r="B400" s="302" t="s">
        <v>241</v>
      </c>
      <c r="C400" s="302"/>
      <c r="D400" s="302"/>
      <c r="E400" s="302"/>
      <c r="F400" s="302"/>
    </row>
    <row r="401" spans="1:6" ht="20.100000000000001" customHeight="1">
      <c r="A401" s="18"/>
      <c r="B401" s="301" t="s">
        <v>242</v>
      </c>
      <c r="C401" s="301"/>
      <c r="D401" s="301"/>
      <c r="E401" s="301"/>
      <c r="F401" s="301"/>
    </row>
    <row r="402" spans="1:6" ht="20.100000000000001" customHeight="1">
      <c r="A402" s="301" t="s">
        <v>243</v>
      </c>
      <c r="B402" s="301"/>
      <c r="C402" s="301"/>
      <c r="D402" s="301"/>
      <c r="E402" s="301"/>
      <c r="F402" s="301"/>
    </row>
    <row r="403" spans="1:6" ht="20.100000000000001" customHeight="1">
      <c r="A403" s="18" t="s">
        <v>244</v>
      </c>
      <c r="B403" s="303" t="s">
        <v>1</v>
      </c>
      <c r="C403" s="304"/>
      <c r="D403" s="21" t="s">
        <v>245</v>
      </c>
      <c r="E403" s="301">
        <v>1385</v>
      </c>
      <c r="F403" s="301"/>
    </row>
    <row r="404" spans="1:6" ht="20.100000000000001" customHeight="1">
      <c r="A404" s="21" t="s">
        <v>246</v>
      </c>
      <c r="B404" s="303" t="s">
        <v>184</v>
      </c>
      <c r="C404" s="304"/>
      <c r="D404" s="18" t="s">
        <v>247</v>
      </c>
      <c r="E404" s="301">
        <v>19</v>
      </c>
      <c r="F404" s="301"/>
    </row>
    <row r="405" spans="1:6" ht="20.100000000000001" customHeight="1">
      <c r="A405" s="21" t="s">
        <v>248</v>
      </c>
      <c r="B405" s="303" t="s">
        <v>319</v>
      </c>
      <c r="C405" s="304"/>
      <c r="D405" s="18" t="s">
        <v>250</v>
      </c>
      <c r="E405" s="303" t="s">
        <v>320</v>
      </c>
      <c r="F405" s="304"/>
    </row>
    <row r="406" spans="1:6" ht="20.100000000000001" customHeight="1">
      <c r="A406" s="19" t="s">
        <v>252</v>
      </c>
      <c r="B406" s="19" t="s">
        <v>253</v>
      </c>
      <c r="C406" s="19" t="s">
        <v>254</v>
      </c>
      <c r="D406" s="19" t="s">
        <v>255</v>
      </c>
      <c r="E406" s="303" t="s">
        <v>256</v>
      </c>
      <c r="F406" s="304"/>
    </row>
    <row r="407" spans="1:6" ht="20.100000000000001" customHeight="1">
      <c r="A407" s="19">
        <v>1</v>
      </c>
      <c r="B407" s="20" t="s">
        <v>257</v>
      </c>
      <c r="C407" s="29">
        <v>12</v>
      </c>
      <c r="D407" s="23" t="str">
        <f>IF(C407&gt;=18,"A1",IF(C407&gt;=16,"A2",IF(C407&gt;=14,"B1",IF(C407&gt;=12,"B2",IF(C407&gt;=10,"C1",IF(C407&gt;=8,"C2",IF(C407&gt;=6.5,"D","E")))))))</f>
        <v>B2</v>
      </c>
      <c r="E407" s="318" t="s">
        <v>281</v>
      </c>
      <c r="F407" s="319"/>
    </row>
    <row r="408" spans="1:6" ht="20.100000000000001" customHeight="1">
      <c r="A408" s="19">
        <v>2</v>
      </c>
      <c r="B408" s="20" t="s">
        <v>259</v>
      </c>
      <c r="C408" s="29">
        <v>13</v>
      </c>
      <c r="D408" s="23" t="str">
        <f t="shared" ref="D408:D412" si="36">IF(C408&gt;=18,"A1",IF(C408&gt;=16,"A2",IF(C408&gt;=14,"B1",IF(C408&gt;=12,"B2",IF(C408&gt;=10,"C1",IF(C408&gt;=8,"C2",IF(C408&gt;=6.5,"D","E")))))))</f>
        <v>B2</v>
      </c>
      <c r="E408" s="320"/>
      <c r="F408" s="321"/>
    </row>
    <row r="409" spans="1:6" ht="20.100000000000001" customHeight="1">
      <c r="A409" s="19">
        <v>3</v>
      </c>
      <c r="B409" s="20" t="s">
        <v>260</v>
      </c>
      <c r="C409" s="29">
        <v>14.5</v>
      </c>
      <c r="D409" s="23" t="str">
        <f t="shared" si="36"/>
        <v>B1</v>
      </c>
      <c r="E409" s="320"/>
      <c r="F409" s="321"/>
    </row>
    <row r="410" spans="1:6" ht="20.100000000000001" customHeight="1">
      <c r="A410" s="19">
        <v>4</v>
      </c>
      <c r="B410" s="20" t="s">
        <v>261</v>
      </c>
      <c r="C410" s="29">
        <v>17.5</v>
      </c>
      <c r="D410" s="23" t="str">
        <f t="shared" si="36"/>
        <v>A2</v>
      </c>
      <c r="E410" s="320"/>
      <c r="F410" s="321"/>
    </row>
    <row r="411" spans="1:6" ht="20.100000000000001" customHeight="1">
      <c r="A411" s="19">
        <v>5</v>
      </c>
      <c r="B411" s="20" t="s">
        <v>262</v>
      </c>
      <c r="C411" s="29">
        <v>14.5</v>
      </c>
      <c r="D411" s="23" t="str">
        <f t="shared" si="36"/>
        <v>B1</v>
      </c>
      <c r="E411" s="320"/>
      <c r="F411" s="321"/>
    </row>
    <row r="412" spans="1:6" ht="20.100000000000001" customHeight="1">
      <c r="A412" s="19">
        <v>6</v>
      </c>
      <c r="B412" s="20" t="s">
        <v>263</v>
      </c>
      <c r="C412" s="29">
        <v>11</v>
      </c>
      <c r="D412" s="23" t="str">
        <f t="shared" si="36"/>
        <v>C1</v>
      </c>
      <c r="E412" s="320"/>
      <c r="F412" s="321"/>
    </row>
    <row r="413" spans="1:6" ht="20.100000000000001" customHeight="1">
      <c r="A413" s="18"/>
      <c r="B413" s="18"/>
      <c r="C413" s="19"/>
      <c r="D413" s="18"/>
      <c r="E413" s="320"/>
      <c r="F413" s="321"/>
    </row>
    <row r="414" spans="1:6" ht="20.100000000000001" customHeight="1">
      <c r="A414" s="18"/>
      <c r="B414" s="19" t="s">
        <v>235</v>
      </c>
      <c r="C414" s="19">
        <f>SUM(C407:C412)</f>
        <v>82.5</v>
      </c>
      <c r="D414" s="18"/>
      <c r="E414" s="320"/>
      <c r="F414" s="321"/>
    </row>
    <row r="415" spans="1:6" ht="20.100000000000001" customHeight="1">
      <c r="A415" s="18"/>
      <c r="B415" s="24" t="s">
        <v>264</v>
      </c>
      <c r="C415" s="125">
        <f>(C414/120*100)</f>
        <v>68.75</v>
      </c>
      <c r="D415" s="26" t="str">
        <f t="shared" ref="D415" si="37">IF(C415&gt;=91,"A1",IF(C415&gt;=81,"A2",IF(C415&gt;=71,"B1",IF(C415&gt;=61,"B2",IF(C415&gt;=51,"C1",IF(C415&gt;=41,"C2",IF(C415&gt;=33,"D","E")))))))</f>
        <v>B2</v>
      </c>
      <c r="E415" s="322"/>
      <c r="F415" s="323"/>
    </row>
    <row r="416" spans="1:6" ht="20.100000000000001" customHeight="1">
      <c r="A416" s="311" t="s">
        <v>265</v>
      </c>
      <c r="B416" s="311" t="s">
        <v>266</v>
      </c>
      <c r="C416" s="311"/>
      <c r="D416" s="312" t="s">
        <v>267</v>
      </c>
      <c r="E416" s="313"/>
      <c r="F416" s="314"/>
    </row>
    <row r="417" spans="1:6" ht="20.100000000000001" customHeight="1">
      <c r="A417" s="311"/>
      <c r="B417" s="311"/>
      <c r="C417" s="311"/>
      <c r="D417" s="315"/>
      <c r="E417" s="316"/>
      <c r="F417" s="317"/>
    </row>
    <row r="419" spans="1:6" ht="20.100000000000001" customHeight="1">
      <c r="A419" s="18"/>
      <c r="B419" s="301" t="s">
        <v>238</v>
      </c>
      <c r="C419" s="301"/>
      <c r="D419" s="301"/>
      <c r="E419" s="301"/>
      <c r="F419" s="301"/>
    </row>
    <row r="420" spans="1:6" ht="20.100000000000001" customHeight="1">
      <c r="A420" s="18"/>
      <c r="B420" s="301" t="s">
        <v>239</v>
      </c>
      <c r="C420" s="301"/>
      <c r="D420" s="301"/>
      <c r="E420" s="301"/>
      <c r="F420" s="301"/>
    </row>
    <row r="421" spans="1:6" ht="20.100000000000001" customHeight="1">
      <c r="A421" s="18"/>
      <c r="B421" s="301" t="s">
        <v>240</v>
      </c>
      <c r="C421" s="301"/>
      <c r="D421" s="301"/>
      <c r="E421" s="301"/>
      <c r="F421" s="301"/>
    </row>
    <row r="422" spans="1:6" ht="20.100000000000001" customHeight="1">
      <c r="A422" s="18"/>
      <c r="B422" s="302" t="s">
        <v>291</v>
      </c>
      <c r="C422" s="302"/>
      <c r="D422" s="302"/>
      <c r="E422" s="302"/>
      <c r="F422" s="302"/>
    </row>
    <row r="423" spans="1:6" ht="20.100000000000001" customHeight="1">
      <c r="A423" s="18"/>
      <c r="B423" s="301" t="s">
        <v>242</v>
      </c>
      <c r="C423" s="301"/>
      <c r="D423" s="301"/>
      <c r="E423" s="301"/>
      <c r="F423" s="301"/>
    </row>
    <row r="424" spans="1:6" ht="20.100000000000001" customHeight="1">
      <c r="A424" s="301" t="s">
        <v>243</v>
      </c>
      <c r="B424" s="301"/>
      <c r="C424" s="301"/>
      <c r="D424" s="301"/>
      <c r="E424" s="301"/>
      <c r="F424" s="301"/>
    </row>
    <row r="425" spans="1:6" ht="20.100000000000001" customHeight="1">
      <c r="A425" s="18" t="s">
        <v>244</v>
      </c>
      <c r="B425" s="303" t="s">
        <v>1</v>
      </c>
      <c r="C425" s="304"/>
      <c r="D425" s="21" t="s">
        <v>245</v>
      </c>
      <c r="E425" s="301">
        <v>1139</v>
      </c>
      <c r="F425" s="301"/>
    </row>
    <row r="426" spans="1:6" ht="20.100000000000001" customHeight="1">
      <c r="A426" s="21" t="s">
        <v>246</v>
      </c>
      <c r="B426" s="303" t="s">
        <v>192</v>
      </c>
      <c r="C426" s="304"/>
      <c r="D426" s="18" t="s">
        <v>247</v>
      </c>
      <c r="E426" s="301">
        <v>20</v>
      </c>
      <c r="F426" s="301"/>
    </row>
    <row r="427" spans="1:6" ht="20.100000000000001" customHeight="1">
      <c r="A427" s="21" t="s">
        <v>248</v>
      </c>
      <c r="B427" s="303" t="s">
        <v>321</v>
      </c>
      <c r="C427" s="304"/>
      <c r="D427" s="18" t="s">
        <v>250</v>
      </c>
      <c r="E427" s="303" t="s">
        <v>322</v>
      </c>
      <c r="F427" s="304"/>
    </row>
    <row r="428" spans="1:6" ht="20.100000000000001" customHeight="1">
      <c r="A428" s="19" t="s">
        <v>252</v>
      </c>
      <c r="B428" s="19" t="s">
        <v>253</v>
      </c>
      <c r="C428" s="19" t="s">
        <v>254</v>
      </c>
      <c r="D428" s="19" t="s">
        <v>255</v>
      </c>
      <c r="E428" s="303" t="s">
        <v>256</v>
      </c>
      <c r="F428" s="304"/>
    </row>
    <row r="429" spans="1:6" ht="20.100000000000001" customHeight="1">
      <c r="A429" s="19">
        <v>1</v>
      </c>
      <c r="B429" s="20" t="s">
        <v>257</v>
      </c>
      <c r="C429" s="29">
        <v>9.5</v>
      </c>
      <c r="D429" s="23" t="str">
        <f>IF(C429&gt;=18,"A1",IF(C429&gt;=16,"A2",IF(C429&gt;=14,"B1",IF(C429&gt;=12,"B2",IF(C429&gt;=10,"C1",IF(C429&gt;=8,"C2",IF(C429&gt;=6.5,"D","E")))))))</f>
        <v>C2</v>
      </c>
      <c r="E429" s="305" t="s">
        <v>294</v>
      </c>
      <c r="F429" s="306"/>
    </row>
    <row r="430" spans="1:6" ht="20.100000000000001" customHeight="1">
      <c r="A430" s="19">
        <v>2</v>
      </c>
      <c r="B430" s="20" t="s">
        <v>259</v>
      </c>
      <c r="C430" s="29">
        <v>7</v>
      </c>
      <c r="D430" s="23" t="str">
        <f t="shared" ref="D430:D434" si="38">IF(C430&gt;=18,"A1",IF(C430&gt;=16,"A2",IF(C430&gt;=14,"B1",IF(C430&gt;=12,"B2",IF(C430&gt;=10,"C1",IF(C430&gt;=8,"C2",IF(C430&gt;=6.5,"D","E")))))))</f>
        <v>D</v>
      </c>
      <c r="E430" s="307"/>
      <c r="F430" s="308"/>
    </row>
    <row r="431" spans="1:6" ht="20.100000000000001" customHeight="1">
      <c r="A431" s="19">
        <v>3</v>
      </c>
      <c r="B431" s="20" t="s">
        <v>260</v>
      </c>
      <c r="C431" s="29">
        <v>14.5</v>
      </c>
      <c r="D431" s="23" t="str">
        <f t="shared" si="38"/>
        <v>B1</v>
      </c>
      <c r="E431" s="307"/>
      <c r="F431" s="308"/>
    </row>
    <row r="432" spans="1:6" ht="20.100000000000001" customHeight="1">
      <c r="A432" s="19">
        <v>4</v>
      </c>
      <c r="B432" s="20" t="s">
        <v>261</v>
      </c>
      <c r="C432" s="29">
        <v>13.5</v>
      </c>
      <c r="D432" s="23" t="str">
        <f t="shared" si="38"/>
        <v>B2</v>
      </c>
      <c r="E432" s="307"/>
      <c r="F432" s="308"/>
    </row>
    <row r="433" spans="1:6" ht="20.100000000000001" customHeight="1">
      <c r="A433" s="19">
        <v>5</v>
      </c>
      <c r="B433" s="20" t="s">
        <v>262</v>
      </c>
      <c r="C433" s="29">
        <v>11.5</v>
      </c>
      <c r="D433" s="23" t="str">
        <f t="shared" si="38"/>
        <v>C1</v>
      </c>
      <c r="E433" s="307"/>
      <c r="F433" s="308"/>
    </row>
    <row r="434" spans="1:6" ht="20.100000000000001" customHeight="1">
      <c r="A434" s="19">
        <v>6</v>
      </c>
      <c r="B434" s="20" t="s">
        <v>263</v>
      </c>
      <c r="C434" s="29">
        <v>7</v>
      </c>
      <c r="D434" s="23" t="str">
        <f t="shared" si="38"/>
        <v>D</v>
      </c>
      <c r="E434" s="307"/>
      <c r="F434" s="308"/>
    </row>
    <row r="435" spans="1:6" ht="20.100000000000001" customHeight="1">
      <c r="A435" s="18"/>
      <c r="B435" s="18"/>
      <c r="C435" s="19"/>
      <c r="D435" s="18"/>
      <c r="E435" s="307"/>
      <c r="F435" s="308"/>
    </row>
    <row r="436" spans="1:6" ht="20.100000000000001" customHeight="1">
      <c r="A436" s="18"/>
      <c r="B436" s="19" t="s">
        <v>235</v>
      </c>
      <c r="C436" s="19">
        <f>SUM(C429:C434)</f>
        <v>63</v>
      </c>
      <c r="D436" s="18"/>
      <c r="E436" s="307"/>
      <c r="F436" s="308"/>
    </row>
    <row r="437" spans="1:6" ht="20.100000000000001" customHeight="1">
      <c r="A437" s="18"/>
      <c r="B437" s="24" t="s">
        <v>264</v>
      </c>
      <c r="C437" s="125">
        <f>(C436/120*100)</f>
        <v>52.5</v>
      </c>
      <c r="D437" s="26" t="str">
        <f t="shared" ref="D437" si="39">IF(C437&gt;=91,"A1",IF(C437&gt;=81,"A2",IF(C437&gt;=71,"B1",IF(C437&gt;=61,"B2",IF(C437&gt;=51,"C1",IF(C437&gt;=41,"C2",IF(C437&gt;=33,"D","E")))))))</f>
        <v>C1</v>
      </c>
      <c r="E437" s="309"/>
      <c r="F437" s="310"/>
    </row>
    <row r="438" spans="1:6" ht="20.100000000000001" customHeight="1">
      <c r="A438" s="311" t="s">
        <v>265</v>
      </c>
      <c r="B438" s="311" t="s">
        <v>266</v>
      </c>
      <c r="C438" s="311"/>
      <c r="D438" s="312" t="s">
        <v>267</v>
      </c>
      <c r="E438" s="313"/>
      <c r="F438" s="314"/>
    </row>
    <row r="439" spans="1:6" ht="20.100000000000001" customHeight="1">
      <c r="A439" s="311"/>
      <c r="B439" s="311"/>
      <c r="C439" s="311"/>
      <c r="D439" s="315"/>
      <c r="E439" s="316"/>
      <c r="F439" s="317"/>
    </row>
    <row r="441" spans="1:6" ht="20.100000000000001" customHeight="1">
      <c r="A441" s="18"/>
      <c r="B441" s="301" t="s">
        <v>238</v>
      </c>
      <c r="C441" s="301"/>
      <c r="D441" s="301"/>
      <c r="E441" s="301"/>
      <c r="F441" s="301"/>
    </row>
    <row r="442" spans="1:6" ht="20.100000000000001" customHeight="1">
      <c r="A442" s="18"/>
      <c r="B442" s="301" t="s">
        <v>239</v>
      </c>
      <c r="C442" s="301"/>
      <c r="D442" s="301"/>
      <c r="E442" s="301"/>
      <c r="F442" s="301"/>
    </row>
    <row r="443" spans="1:6" ht="20.100000000000001" customHeight="1">
      <c r="A443" s="18"/>
      <c r="B443" s="301" t="s">
        <v>240</v>
      </c>
      <c r="C443" s="301"/>
      <c r="D443" s="301"/>
      <c r="E443" s="301"/>
      <c r="F443" s="301"/>
    </row>
    <row r="444" spans="1:6" ht="20.100000000000001" customHeight="1">
      <c r="A444" s="18"/>
      <c r="B444" s="302" t="s">
        <v>278</v>
      </c>
      <c r="C444" s="302"/>
      <c r="D444" s="302"/>
      <c r="E444" s="302"/>
      <c r="F444" s="302"/>
    </row>
    <row r="445" spans="1:6" ht="20.100000000000001" customHeight="1">
      <c r="A445" s="18"/>
      <c r="B445" s="301" t="s">
        <v>242</v>
      </c>
      <c r="C445" s="301"/>
      <c r="D445" s="301"/>
      <c r="E445" s="301"/>
      <c r="F445" s="301"/>
    </row>
    <row r="446" spans="1:6" ht="20.100000000000001" customHeight="1">
      <c r="A446" s="301" t="s">
        <v>243</v>
      </c>
      <c r="B446" s="301"/>
      <c r="C446" s="301"/>
      <c r="D446" s="301"/>
      <c r="E446" s="301"/>
      <c r="F446" s="301"/>
    </row>
    <row r="447" spans="1:6" ht="20.100000000000001" customHeight="1">
      <c r="A447" s="18" t="s">
        <v>244</v>
      </c>
      <c r="B447" s="303" t="s">
        <v>1</v>
      </c>
      <c r="C447" s="304"/>
      <c r="D447" s="21" t="s">
        <v>245</v>
      </c>
      <c r="E447" s="301">
        <v>1211</v>
      </c>
      <c r="F447" s="301"/>
    </row>
    <row r="448" spans="1:6" ht="20.100000000000001" customHeight="1">
      <c r="A448" s="21" t="s">
        <v>246</v>
      </c>
      <c r="B448" s="303" t="s">
        <v>323</v>
      </c>
      <c r="C448" s="304"/>
      <c r="D448" s="18" t="s">
        <v>247</v>
      </c>
      <c r="E448" s="301">
        <v>21</v>
      </c>
      <c r="F448" s="301"/>
    </row>
    <row r="449" spans="1:6" ht="20.100000000000001" customHeight="1">
      <c r="A449" s="21" t="s">
        <v>248</v>
      </c>
      <c r="B449" s="303" t="s">
        <v>324</v>
      </c>
      <c r="C449" s="304"/>
      <c r="D449" s="18" t="s">
        <v>250</v>
      </c>
      <c r="E449" s="303" t="s">
        <v>325</v>
      </c>
      <c r="F449" s="304"/>
    </row>
    <row r="450" spans="1:6" ht="20.100000000000001" customHeight="1">
      <c r="A450" s="19" t="s">
        <v>252</v>
      </c>
      <c r="B450" s="19" t="s">
        <v>253</v>
      </c>
      <c r="C450" s="19" t="s">
        <v>254</v>
      </c>
      <c r="D450" s="19" t="s">
        <v>255</v>
      </c>
      <c r="E450" s="303" t="s">
        <v>256</v>
      </c>
      <c r="F450" s="304"/>
    </row>
    <row r="451" spans="1:6" ht="20.100000000000001" customHeight="1">
      <c r="A451" s="19">
        <v>1</v>
      </c>
      <c r="B451" s="20" t="s">
        <v>257</v>
      </c>
      <c r="C451" s="112">
        <v>12</v>
      </c>
      <c r="D451" s="23" t="str">
        <f>IF(C451&gt;=18,"A1",IF(C451&gt;=16,"A2",IF(C451&gt;=14,"B1",IF(C451&gt;=12,"B2",IF(C451&gt;=10,"C1",IF(C451&gt;=8,"C2",IF(C451&gt;=6.5,"D","E")))))))</f>
        <v>B2</v>
      </c>
      <c r="E451" s="305" t="s">
        <v>326</v>
      </c>
      <c r="F451" s="306"/>
    </row>
    <row r="452" spans="1:6" ht="20.100000000000001" customHeight="1">
      <c r="A452" s="19">
        <v>2</v>
      </c>
      <c r="B452" s="20" t="s">
        <v>259</v>
      </c>
      <c r="C452" s="112">
        <v>14</v>
      </c>
      <c r="D452" s="23" t="str">
        <f t="shared" ref="D452:D456" si="40">IF(C452&gt;=18,"A1",IF(C452&gt;=16,"A2",IF(C452&gt;=14,"B1",IF(C452&gt;=12,"B2",IF(C452&gt;=10,"C1",IF(C452&gt;=8,"C2",IF(C452&gt;=6.5,"D","E")))))))</f>
        <v>B1</v>
      </c>
      <c r="E452" s="307"/>
      <c r="F452" s="308"/>
    </row>
    <row r="453" spans="1:6" ht="20.100000000000001" customHeight="1">
      <c r="A453" s="19">
        <v>3</v>
      </c>
      <c r="B453" s="20" t="s">
        <v>260</v>
      </c>
      <c r="C453" s="112">
        <v>12.5</v>
      </c>
      <c r="D453" s="23" t="str">
        <f t="shared" si="40"/>
        <v>B2</v>
      </c>
      <c r="E453" s="307"/>
      <c r="F453" s="308"/>
    </row>
    <row r="454" spans="1:6" ht="20.100000000000001" customHeight="1">
      <c r="A454" s="19">
        <v>4</v>
      </c>
      <c r="B454" s="20" t="s">
        <v>261</v>
      </c>
      <c r="C454" s="112">
        <v>17.5</v>
      </c>
      <c r="D454" s="23" t="str">
        <f t="shared" si="40"/>
        <v>A2</v>
      </c>
      <c r="E454" s="307"/>
      <c r="F454" s="308"/>
    </row>
    <row r="455" spans="1:6" ht="20.100000000000001" customHeight="1">
      <c r="A455" s="19">
        <v>5</v>
      </c>
      <c r="B455" s="20" t="s">
        <v>262</v>
      </c>
      <c r="C455" s="112">
        <v>16.5</v>
      </c>
      <c r="D455" s="23" t="str">
        <f t="shared" si="40"/>
        <v>A2</v>
      </c>
      <c r="E455" s="307"/>
      <c r="F455" s="308"/>
    </row>
    <row r="456" spans="1:6" ht="20.100000000000001" customHeight="1">
      <c r="A456" s="19">
        <v>6</v>
      </c>
      <c r="B456" s="20" t="s">
        <v>263</v>
      </c>
      <c r="C456" s="112">
        <v>15</v>
      </c>
      <c r="D456" s="23" t="str">
        <f t="shared" si="40"/>
        <v>B1</v>
      </c>
      <c r="E456" s="307"/>
      <c r="F456" s="308"/>
    </row>
    <row r="457" spans="1:6" ht="20.100000000000001" customHeight="1">
      <c r="A457" s="18"/>
      <c r="B457" s="18"/>
      <c r="C457" s="19"/>
      <c r="D457" s="18"/>
      <c r="E457" s="307"/>
      <c r="F457" s="308"/>
    </row>
    <row r="458" spans="1:6" ht="20.100000000000001" customHeight="1">
      <c r="A458" s="18"/>
      <c r="B458" s="19" t="s">
        <v>235</v>
      </c>
      <c r="C458" s="127">
        <f>SUM(C451:C456)</f>
        <v>87.5</v>
      </c>
      <c r="D458" s="18"/>
      <c r="E458" s="307"/>
      <c r="F458" s="308"/>
    </row>
    <row r="459" spans="1:6" ht="20.100000000000001" customHeight="1">
      <c r="A459" s="18"/>
      <c r="B459" s="24" t="s">
        <v>264</v>
      </c>
      <c r="C459" s="125">
        <f>(C458/120*100)</f>
        <v>72.916666666666657</v>
      </c>
      <c r="D459" s="26" t="str">
        <f t="shared" ref="D459" si="41">IF(C459&gt;=91,"A1",IF(C459&gt;=81,"A2",IF(C459&gt;=71,"B1",IF(C459&gt;=61,"B2",IF(C459&gt;=51,"C1",IF(C459&gt;=41,"C2",IF(C459&gt;=33,"D","E")))))))</f>
        <v>B1</v>
      </c>
      <c r="E459" s="309"/>
      <c r="F459" s="310"/>
    </row>
    <row r="460" spans="1:6" ht="20.100000000000001" customHeight="1">
      <c r="A460" s="311" t="s">
        <v>265</v>
      </c>
      <c r="B460" s="311" t="s">
        <v>266</v>
      </c>
      <c r="C460" s="311"/>
      <c r="D460" s="312" t="s">
        <v>267</v>
      </c>
      <c r="E460" s="313"/>
      <c r="F460" s="314"/>
    </row>
    <row r="461" spans="1:6" ht="20.100000000000001" customHeight="1">
      <c r="A461" s="311"/>
      <c r="B461" s="311"/>
      <c r="C461" s="311"/>
      <c r="D461" s="315"/>
      <c r="E461" s="316"/>
      <c r="F461" s="317"/>
    </row>
    <row r="463" spans="1:6" ht="20.100000000000001" customHeight="1">
      <c r="A463" s="18"/>
      <c r="B463" s="301" t="s">
        <v>238</v>
      </c>
      <c r="C463" s="301"/>
      <c r="D463" s="301"/>
      <c r="E463" s="301"/>
      <c r="F463" s="301"/>
    </row>
    <row r="464" spans="1:6" ht="20.100000000000001" customHeight="1">
      <c r="A464" s="18"/>
      <c r="B464" s="301" t="s">
        <v>239</v>
      </c>
      <c r="C464" s="301"/>
      <c r="D464" s="301"/>
      <c r="E464" s="301"/>
      <c r="F464" s="301"/>
    </row>
    <row r="465" spans="1:6" ht="20.100000000000001" customHeight="1">
      <c r="A465" s="18"/>
      <c r="B465" s="301" t="s">
        <v>240</v>
      </c>
      <c r="C465" s="301"/>
      <c r="D465" s="301"/>
      <c r="E465" s="301"/>
      <c r="F465" s="301"/>
    </row>
    <row r="466" spans="1:6" ht="20.100000000000001" customHeight="1">
      <c r="A466" s="18"/>
      <c r="B466" s="302" t="s">
        <v>241</v>
      </c>
      <c r="C466" s="302"/>
      <c r="D466" s="302"/>
      <c r="E466" s="302"/>
      <c r="F466" s="302"/>
    </row>
    <row r="467" spans="1:6" ht="20.100000000000001" customHeight="1">
      <c r="A467" s="18"/>
      <c r="B467" s="301" t="s">
        <v>242</v>
      </c>
      <c r="C467" s="301"/>
      <c r="D467" s="301"/>
      <c r="E467" s="301"/>
      <c r="F467" s="301"/>
    </row>
    <row r="468" spans="1:6" ht="20.100000000000001" customHeight="1">
      <c r="A468" s="301" t="s">
        <v>243</v>
      </c>
      <c r="B468" s="301"/>
      <c r="C468" s="301"/>
      <c r="D468" s="301"/>
      <c r="E468" s="301"/>
      <c r="F468" s="301"/>
    </row>
    <row r="469" spans="1:6" ht="20.100000000000001" customHeight="1">
      <c r="A469" s="18" t="s">
        <v>244</v>
      </c>
      <c r="B469" s="303" t="s">
        <v>1</v>
      </c>
      <c r="C469" s="304"/>
      <c r="D469" s="21" t="s">
        <v>245</v>
      </c>
      <c r="E469" s="301">
        <v>1532</v>
      </c>
      <c r="F469" s="301"/>
    </row>
    <row r="470" spans="1:6" ht="20.100000000000001" customHeight="1">
      <c r="A470" s="21" t="s">
        <v>246</v>
      </c>
      <c r="B470" s="303" t="s">
        <v>209</v>
      </c>
      <c r="C470" s="304"/>
      <c r="D470" s="18" t="s">
        <v>247</v>
      </c>
      <c r="E470" s="301">
        <v>22</v>
      </c>
      <c r="F470" s="301"/>
    </row>
    <row r="471" spans="1:6" ht="20.100000000000001" customHeight="1">
      <c r="A471" s="21" t="s">
        <v>248</v>
      </c>
      <c r="B471" s="303" t="s">
        <v>327</v>
      </c>
      <c r="C471" s="304"/>
      <c r="D471" s="18" t="s">
        <v>250</v>
      </c>
      <c r="E471" s="303" t="s">
        <v>328</v>
      </c>
      <c r="F471" s="304"/>
    </row>
    <row r="472" spans="1:6" ht="20.100000000000001" customHeight="1">
      <c r="A472" s="19" t="s">
        <v>252</v>
      </c>
      <c r="B472" s="19" t="s">
        <v>253</v>
      </c>
      <c r="C472" s="19" t="s">
        <v>254</v>
      </c>
      <c r="D472" s="19" t="s">
        <v>255</v>
      </c>
      <c r="E472" s="303" t="s">
        <v>256</v>
      </c>
      <c r="F472" s="304"/>
    </row>
    <row r="473" spans="1:6" ht="20.100000000000001" customHeight="1">
      <c r="A473" s="19">
        <v>1</v>
      </c>
      <c r="B473" s="20" t="s">
        <v>257</v>
      </c>
      <c r="C473" s="112">
        <v>8.5</v>
      </c>
      <c r="D473" s="23" t="str">
        <f>IF(C473&gt;=18,"A1",IF(C473&gt;=16,"A2",IF(C473&gt;=14,"B1",IF(C473&gt;=12,"B2",IF(C473&gt;=10,"C1",IF(C473&gt;=8,"C2",IF(C473&gt;=6.5,"D","E")))))))</f>
        <v>C2</v>
      </c>
      <c r="E473" s="305" t="s">
        <v>294</v>
      </c>
      <c r="F473" s="306"/>
    </row>
    <row r="474" spans="1:6" ht="20.100000000000001" customHeight="1">
      <c r="A474" s="19">
        <v>2</v>
      </c>
      <c r="B474" s="20" t="s">
        <v>259</v>
      </c>
      <c r="C474" s="112">
        <v>10</v>
      </c>
      <c r="D474" s="23" t="str">
        <f t="shared" ref="D474:D478" si="42">IF(C474&gt;=18,"A1",IF(C474&gt;=16,"A2",IF(C474&gt;=14,"B1",IF(C474&gt;=12,"B2",IF(C474&gt;=10,"C1",IF(C474&gt;=8,"C2",IF(C474&gt;=6.5,"D","E")))))))</f>
        <v>C1</v>
      </c>
      <c r="E474" s="307"/>
      <c r="F474" s="308"/>
    </row>
    <row r="475" spans="1:6" ht="20.100000000000001" customHeight="1">
      <c r="A475" s="19">
        <v>3</v>
      </c>
      <c r="B475" s="20" t="s">
        <v>260</v>
      </c>
      <c r="C475" s="112">
        <v>9</v>
      </c>
      <c r="D475" s="23" t="str">
        <f t="shared" si="42"/>
        <v>C2</v>
      </c>
      <c r="E475" s="307"/>
      <c r="F475" s="308"/>
    </row>
    <row r="476" spans="1:6" ht="20.100000000000001" customHeight="1">
      <c r="A476" s="19">
        <v>4</v>
      </c>
      <c r="B476" s="20" t="s">
        <v>261</v>
      </c>
      <c r="C476" s="112">
        <v>9</v>
      </c>
      <c r="D476" s="23" t="str">
        <f t="shared" si="42"/>
        <v>C2</v>
      </c>
      <c r="E476" s="307"/>
      <c r="F476" s="308"/>
    </row>
    <row r="477" spans="1:6" ht="20.100000000000001" customHeight="1">
      <c r="A477" s="19">
        <v>5</v>
      </c>
      <c r="B477" s="20" t="s">
        <v>262</v>
      </c>
      <c r="C477" s="112">
        <v>10.5</v>
      </c>
      <c r="D477" s="23" t="str">
        <f t="shared" si="42"/>
        <v>C1</v>
      </c>
      <c r="E477" s="307"/>
      <c r="F477" s="308"/>
    </row>
    <row r="478" spans="1:6" ht="20.100000000000001" customHeight="1">
      <c r="A478" s="19">
        <v>6</v>
      </c>
      <c r="B478" s="20" t="s">
        <v>263</v>
      </c>
      <c r="C478" s="112">
        <v>10</v>
      </c>
      <c r="D478" s="23" t="str">
        <f t="shared" si="42"/>
        <v>C1</v>
      </c>
      <c r="E478" s="307"/>
      <c r="F478" s="308"/>
    </row>
    <row r="479" spans="1:6" ht="20.100000000000001" customHeight="1">
      <c r="A479" s="18"/>
      <c r="B479" s="18"/>
      <c r="C479" s="19"/>
      <c r="D479" s="18"/>
      <c r="E479" s="307"/>
      <c r="F479" s="308"/>
    </row>
    <row r="480" spans="1:6" ht="20.100000000000001" customHeight="1">
      <c r="A480" s="18"/>
      <c r="B480" s="19" t="s">
        <v>235</v>
      </c>
      <c r="C480" s="19">
        <f>SUM(C473:C478)</f>
        <v>57</v>
      </c>
      <c r="D480" s="18"/>
      <c r="E480" s="307"/>
      <c r="F480" s="308"/>
    </row>
    <row r="481" spans="1:6" ht="20.100000000000001" customHeight="1">
      <c r="A481" s="18"/>
      <c r="B481" s="24" t="s">
        <v>264</v>
      </c>
      <c r="C481" s="125">
        <f>(C480/120*100)</f>
        <v>47.5</v>
      </c>
      <c r="D481" s="26" t="str">
        <f t="shared" ref="D481" si="43">IF(C481&gt;=91,"A1",IF(C481&gt;=81,"A2",IF(C481&gt;=71,"B1",IF(C481&gt;=61,"B2",IF(C481&gt;=51,"C1",IF(C481&gt;=41,"C2",IF(C481&gt;=33,"D","E")))))))</f>
        <v>C2</v>
      </c>
      <c r="E481" s="309"/>
      <c r="F481" s="310"/>
    </row>
    <row r="482" spans="1:6" ht="20.100000000000001" customHeight="1">
      <c r="A482" s="311" t="s">
        <v>265</v>
      </c>
      <c r="B482" s="311" t="s">
        <v>266</v>
      </c>
      <c r="C482" s="311"/>
      <c r="D482" s="312" t="s">
        <v>267</v>
      </c>
      <c r="E482" s="313"/>
      <c r="F482" s="314"/>
    </row>
    <row r="483" spans="1:6" ht="20.100000000000001" customHeight="1">
      <c r="A483" s="311"/>
      <c r="B483" s="311"/>
      <c r="C483" s="311"/>
      <c r="D483" s="315"/>
      <c r="E483" s="316"/>
      <c r="F483" s="317"/>
    </row>
    <row r="485" spans="1:6" ht="20.100000000000001" customHeight="1">
      <c r="A485" s="18"/>
      <c r="B485" s="301" t="s">
        <v>238</v>
      </c>
      <c r="C485" s="301"/>
      <c r="D485" s="301"/>
      <c r="E485" s="301"/>
      <c r="F485" s="301"/>
    </row>
    <row r="486" spans="1:6" ht="20.100000000000001" customHeight="1">
      <c r="A486" s="18"/>
      <c r="B486" s="301" t="s">
        <v>239</v>
      </c>
      <c r="C486" s="301"/>
      <c r="D486" s="301"/>
      <c r="E486" s="301"/>
      <c r="F486" s="301"/>
    </row>
    <row r="487" spans="1:6" ht="20.100000000000001" customHeight="1">
      <c r="A487" s="18"/>
      <c r="B487" s="301" t="s">
        <v>240</v>
      </c>
      <c r="C487" s="301"/>
      <c r="D487" s="301"/>
      <c r="E487" s="301"/>
      <c r="F487" s="301"/>
    </row>
    <row r="488" spans="1:6" ht="20.100000000000001" customHeight="1">
      <c r="A488" s="18"/>
      <c r="B488" s="302" t="s">
        <v>241</v>
      </c>
      <c r="C488" s="302"/>
      <c r="D488" s="302"/>
      <c r="E488" s="302"/>
      <c r="F488" s="302"/>
    </row>
    <row r="489" spans="1:6" ht="20.100000000000001" customHeight="1">
      <c r="A489" s="18"/>
      <c r="B489" s="301" t="s">
        <v>242</v>
      </c>
      <c r="C489" s="301"/>
      <c r="D489" s="301"/>
      <c r="E489" s="301"/>
      <c r="F489" s="301"/>
    </row>
    <row r="490" spans="1:6" ht="20.100000000000001" customHeight="1">
      <c r="A490" s="301" t="s">
        <v>243</v>
      </c>
      <c r="B490" s="301"/>
      <c r="C490" s="301"/>
      <c r="D490" s="301"/>
      <c r="E490" s="301"/>
      <c r="F490" s="301"/>
    </row>
    <row r="491" spans="1:6" ht="20.100000000000001" customHeight="1">
      <c r="A491" s="18" t="s">
        <v>244</v>
      </c>
      <c r="B491" s="303" t="s">
        <v>1</v>
      </c>
      <c r="C491" s="304"/>
      <c r="D491" s="21" t="s">
        <v>245</v>
      </c>
      <c r="E491" s="301">
        <v>1137</v>
      </c>
      <c r="F491" s="301"/>
    </row>
    <row r="492" spans="1:6" ht="20.100000000000001" customHeight="1">
      <c r="A492" s="21" t="s">
        <v>246</v>
      </c>
      <c r="B492" s="303" t="s">
        <v>329</v>
      </c>
      <c r="C492" s="304"/>
      <c r="D492" s="18" t="s">
        <v>247</v>
      </c>
      <c r="E492" s="301">
        <v>23</v>
      </c>
      <c r="F492" s="301"/>
    </row>
    <row r="493" spans="1:6" ht="20.100000000000001" customHeight="1">
      <c r="A493" s="21" t="s">
        <v>248</v>
      </c>
      <c r="B493" s="303" t="s">
        <v>330</v>
      </c>
      <c r="C493" s="304"/>
      <c r="D493" s="18" t="s">
        <v>250</v>
      </c>
      <c r="E493" s="303" t="s">
        <v>331</v>
      </c>
      <c r="F493" s="304"/>
    </row>
    <row r="494" spans="1:6" ht="20.100000000000001" customHeight="1">
      <c r="A494" s="19" t="s">
        <v>252</v>
      </c>
      <c r="B494" s="19" t="s">
        <v>253</v>
      </c>
      <c r="C494" s="19" t="s">
        <v>254</v>
      </c>
      <c r="D494" s="19" t="s">
        <v>255</v>
      </c>
      <c r="E494" s="303" t="s">
        <v>256</v>
      </c>
      <c r="F494" s="304"/>
    </row>
    <row r="495" spans="1:6" ht="20.100000000000001" customHeight="1">
      <c r="A495" s="19">
        <v>1</v>
      </c>
      <c r="B495" s="20" t="s">
        <v>257</v>
      </c>
      <c r="C495" s="112">
        <v>12</v>
      </c>
      <c r="D495" s="23" t="str">
        <f>IF(C495&gt;=18,"A1",IF(C495&gt;=16,"A2",IF(C495&gt;=14,"B1",IF(C495&gt;=12,"B2",IF(C495&gt;=10,"C1",IF(C495&gt;=8,"C2",IF(C495&gt;=6.5,"D","E")))))))</f>
        <v>B2</v>
      </c>
      <c r="E495" s="305" t="s">
        <v>294</v>
      </c>
      <c r="F495" s="306"/>
    </row>
    <row r="496" spans="1:6" ht="20.100000000000001" customHeight="1">
      <c r="A496" s="19">
        <v>2</v>
      </c>
      <c r="B496" s="20" t="s">
        <v>259</v>
      </c>
      <c r="C496" s="112">
        <v>11</v>
      </c>
      <c r="D496" s="23" t="str">
        <f t="shared" ref="D496:D500" si="44">IF(C496&gt;=18,"A1",IF(C496&gt;=16,"A2",IF(C496&gt;=14,"B1",IF(C496&gt;=12,"B2",IF(C496&gt;=10,"C1",IF(C496&gt;=8,"C2",IF(C496&gt;=6.5,"D","E")))))))</f>
        <v>C1</v>
      </c>
      <c r="E496" s="307"/>
      <c r="F496" s="308"/>
    </row>
    <row r="497" spans="1:6" ht="20.100000000000001" customHeight="1">
      <c r="A497" s="19">
        <v>3</v>
      </c>
      <c r="B497" s="20" t="s">
        <v>260</v>
      </c>
      <c r="C497" s="112">
        <v>4.5</v>
      </c>
      <c r="D497" s="23" t="str">
        <f t="shared" si="44"/>
        <v>E</v>
      </c>
      <c r="E497" s="307"/>
      <c r="F497" s="308"/>
    </row>
    <row r="498" spans="1:6" ht="20.100000000000001" customHeight="1">
      <c r="A498" s="19">
        <v>4</v>
      </c>
      <c r="B498" s="20" t="s">
        <v>261</v>
      </c>
      <c r="C498" s="112">
        <v>14</v>
      </c>
      <c r="D498" s="23" t="str">
        <f t="shared" si="44"/>
        <v>B1</v>
      </c>
      <c r="E498" s="307"/>
      <c r="F498" s="308"/>
    </row>
    <row r="499" spans="1:6" ht="20.100000000000001" customHeight="1">
      <c r="A499" s="19">
        <v>5</v>
      </c>
      <c r="B499" s="20" t="s">
        <v>262</v>
      </c>
      <c r="C499" s="112">
        <v>12.5</v>
      </c>
      <c r="D499" s="23" t="str">
        <f t="shared" si="44"/>
        <v>B2</v>
      </c>
      <c r="E499" s="307"/>
      <c r="F499" s="308"/>
    </row>
    <row r="500" spans="1:6" ht="20.100000000000001" customHeight="1">
      <c r="A500" s="19">
        <v>6</v>
      </c>
      <c r="B500" s="20" t="s">
        <v>263</v>
      </c>
      <c r="C500" s="112">
        <v>7</v>
      </c>
      <c r="D500" s="23" t="str">
        <f t="shared" si="44"/>
        <v>D</v>
      </c>
      <c r="E500" s="307"/>
      <c r="F500" s="308"/>
    </row>
    <row r="501" spans="1:6" ht="20.100000000000001" customHeight="1">
      <c r="A501" s="18"/>
      <c r="B501" s="18"/>
      <c r="C501" s="19"/>
      <c r="D501" s="18"/>
      <c r="E501" s="307"/>
      <c r="F501" s="308"/>
    </row>
    <row r="502" spans="1:6" ht="20.100000000000001" customHeight="1">
      <c r="A502" s="18"/>
      <c r="B502" s="19" t="s">
        <v>235</v>
      </c>
      <c r="C502" s="19">
        <f>SUM(C495:C500)</f>
        <v>61</v>
      </c>
      <c r="D502" s="18"/>
      <c r="E502" s="307"/>
      <c r="F502" s="308"/>
    </row>
    <row r="503" spans="1:6" ht="20.100000000000001" customHeight="1">
      <c r="A503" s="18"/>
      <c r="B503" s="24" t="s">
        <v>264</v>
      </c>
      <c r="C503" s="125">
        <f>(C502/120*100)</f>
        <v>50.833333333333329</v>
      </c>
      <c r="D503" s="26" t="str">
        <f t="shared" ref="D503" si="45">IF(C503&gt;=91,"A1",IF(C503&gt;=81,"A2",IF(C503&gt;=71,"B1",IF(C503&gt;=61,"B2",IF(C503&gt;=51,"C1",IF(C503&gt;=41,"C2",IF(C503&gt;=33,"D","E")))))))</f>
        <v>C2</v>
      </c>
      <c r="E503" s="309"/>
      <c r="F503" s="310"/>
    </row>
    <row r="504" spans="1:6" ht="20.100000000000001" customHeight="1">
      <c r="A504" s="311" t="s">
        <v>265</v>
      </c>
      <c r="B504" s="311" t="s">
        <v>266</v>
      </c>
      <c r="C504" s="311"/>
      <c r="D504" s="312" t="s">
        <v>267</v>
      </c>
      <c r="E504" s="313"/>
      <c r="F504" s="314"/>
    </row>
    <row r="505" spans="1:6" ht="20.100000000000001" customHeight="1">
      <c r="A505" s="311"/>
      <c r="B505" s="311"/>
      <c r="C505" s="311"/>
      <c r="D505" s="315"/>
      <c r="E505" s="316"/>
      <c r="F505" s="317"/>
    </row>
    <row r="507" spans="1:6" ht="20.100000000000001" customHeight="1">
      <c r="A507" s="18"/>
      <c r="B507" s="301" t="s">
        <v>238</v>
      </c>
      <c r="C507" s="301"/>
      <c r="D507" s="301"/>
      <c r="E507" s="301"/>
      <c r="F507" s="301"/>
    </row>
    <row r="508" spans="1:6" ht="20.100000000000001" customHeight="1">
      <c r="A508" s="18"/>
      <c r="B508" s="301" t="s">
        <v>239</v>
      </c>
      <c r="C508" s="301"/>
      <c r="D508" s="301"/>
      <c r="E508" s="301"/>
      <c r="F508" s="301"/>
    </row>
    <row r="509" spans="1:6" ht="20.100000000000001" customHeight="1">
      <c r="A509" s="18"/>
      <c r="B509" s="301" t="s">
        <v>240</v>
      </c>
      <c r="C509" s="301"/>
      <c r="D509" s="301"/>
      <c r="E509" s="301"/>
      <c r="F509" s="301"/>
    </row>
    <row r="510" spans="1:6" ht="20.100000000000001" customHeight="1">
      <c r="A510" s="18"/>
      <c r="B510" s="302" t="s">
        <v>282</v>
      </c>
      <c r="C510" s="302"/>
      <c r="D510" s="302"/>
      <c r="E510" s="302"/>
      <c r="F510" s="302"/>
    </row>
    <row r="511" spans="1:6" ht="20.100000000000001" customHeight="1">
      <c r="A511" s="18"/>
      <c r="B511" s="301" t="s">
        <v>242</v>
      </c>
      <c r="C511" s="301"/>
      <c r="D511" s="301"/>
      <c r="E511" s="301"/>
      <c r="F511" s="301"/>
    </row>
    <row r="512" spans="1:6" ht="20.100000000000001" customHeight="1">
      <c r="A512" s="301" t="s">
        <v>243</v>
      </c>
      <c r="B512" s="301"/>
      <c r="C512" s="301"/>
      <c r="D512" s="301"/>
      <c r="E512" s="301"/>
      <c r="F512" s="301"/>
    </row>
    <row r="513" spans="1:6" ht="20.100000000000001" customHeight="1">
      <c r="A513" s="18" t="s">
        <v>244</v>
      </c>
      <c r="B513" s="303" t="s">
        <v>1</v>
      </c>
      <c r="C513" s="304"/>
      <c r="D513" s="21" t="s">
        <v>245</v>
      </c>
      <c r="E513" s="301">
        <v>1586</v>
      </c>
      <c r="F513" s="301"/>
    </row>
    <row r="514" spans="1:6" ht="20.100000000000001" customHeight="1">
      <c r="A514" s="21" t="s">
        <v>246</v>
      </c>
      <c r="B514" s="303" t="s">
        <v>222</v>
      </c>
      <c r="C514" s="304"/>
      <c r="D514" s="18" t="s">
        <v>247</v>
      </c>
      <c r="E514" s="301">
        <v>24</v>
      </c>
      <c r="F514" s="301"/>
    </row>
    <row r="515" spans="1:6" ht="20.100000000000001" customHeight="1">
      <c r="A515" s="21" t="s">
        <v>248</v>
      </c>
      <c r="B515" s="303" t="s">
        <v>332</v>
      </c>
      <c r="C515" s="304"/>
      <c r="D515" s="18" t="s">
        <v>250</v>
      </c>
      <c r="E515" s="303" t="s">
        <v>333</v>
      </c>
      <c r="F515" s="304"/>
    </row>
    <row r="516" spans="1:6" ht="20.100000000000001" customHeight="1">
      <c r="A516" s="19" t="s">
        <v>252</v>
      </c>
      <c r="B516" s="19" t="s">
        <v>253</v>
      </c>
      <c r="C516" s="19" t="s">
        <v>254</v>
      </c>
      <c r="D516" s="19" t="s">
        <v>255</v>
      </c>
      <c r="E516" s="303" t="s">
        <v>256</v>
      </c>
      <c r="F516" s="304"/>
    </row>
    <row r="517" spans="1:6" ht="20.100000000000001" customHeight="1">
      <c r="A517" s="19">
        <v>1</v>
      </c>
      <c r="B517" s="20" t="s">
        <v>257</v>
      </c>
      <c r="C517" s="29">
        <v>13.5</v>
      </c>
      <c r="D517" s="23" t="str">
        <f>IF(C517&gt;=18,"A1",IF(C517&gt;=16,"A2",IF(C517&gt;=14,"B1",IF(C517&gt;=12,"B2",IF(C517&gt;=10,"C1",IF(C517&gt;=8,"C2",IF(C517&gt;=6.5,"D","E")))))))</f>
        <v>B2</v>
      </c>
      <c r="E517" s="305" t="s">
        <v>334</v>
      </c>
      <c r="F517" s="306"/>
    </row>
    <row r="518" spans="1:6" ht="20.100000000000001" customHeight="1">
      <c r="A518" s="19">
        <v>2</v>
      </c>
      <c r="B518" s="20" t="s">
        <v>259</v>
      </c>
      <c r="C518" s="29">
        <v>18</v>
      </c>
      <c r="D518" s="23" t="str">
        <f t="shared" ref="D518:D522" si="46">IF(C518&gt;=18,"A1",IF(C518&gt;=16,"A2",IF(C518&gt;=14,"B1",IF(C518&gt;=12,"B2",IF(C518&gt;=10,"C1",IF(C518&gt;=8,"C2",IF(C518&gt;=6.5,"D","E")))))))</f>
        <v>A1</v>
      </c>
      <c r="E518" s="307"/>
      <c r="F518" s="308"/>
    </row>
    <row r="519" spans="1:6" ht="20.100000000000001" customHeight="1">
      <c r="A519" s="19">
        <v>3</v>
      </c>
      <c r="B519" s="20" t="s">
        <v>260</v>
      </c>
      <c r="C519" s="29">
        <v>11</v>
      </c>
      <c r="D519" s="23" t="str">
        <f t="shared" si="46"/>
        <v>C1</v>
      </c>
      <c r="E519" s="307"/>
      <c r="F519" s="308"/>
    </row>
    <row r="520" spans="1:6" ht="20.100000000000001" customHeight="1">
      <c r="A520" s="19">
        <v>4</v>
      </c>
      <c r="B520" s="20" t="s">
        <v>261</v>
      </c>
      <c r="C520" s="29">
        <v>16</v>
      </c>
      <c r="D520" s="23" t="str">
        <f t="shared" si="46"/>
        <v>A2</v>
      </c>
      <c r="E520" s="307"/>
      <c r="F520" s="308"/>
    </row>
    <row r="521" spans="1:6" ht="20.100000000000001" customHeight="1">
      <c r="A521" s="19">
        <v>5</v>
      </c>
      <c r="B521" s="20" t="s">
        <v>262</v>
      </c>
      <c r="C521" s="29">
        <v>17</v>
      </c>
      <c r="D521" s="23" t="str">
        <f t="shared" si="46"/>
        <v>A2</v>
      </c>
      <c r="E521" s="307"/>
      <c r="F521" s="308"/>
    </row>
    <row r="522" spans="1:6" ht="20.100000000000001" customHeight="1">
      <c r="A522" s="19">
        <v>6</v>
      </c>
      <c r="B522" s="20" t="s">
        <v>263</v>
      </c>
      <c r="C522" s="29">
        <v>16</v>
      </c>
      <c r="D522" s="23" t="str">
        <f t="shared" si="46"/>
        <v>A2</v>
      </c>
      <c r="E522" s="307"/>
      <c r="F522" s="308"/>
    </row>
    <row r="523" spans="1:6" ht="20.100000000000001" customHeight="1">
      <c r="A523" s="18"/>
      <c r="B523" s="18"/>
      <c r="C523" s="19"/>
      <c r="D523" s="18"/>
      <c r="E523" s="307"/>
      <c r="F523" s="308"/>
    </row>
    <row r="524" spans="1:6" ht="20.100000000000001" customHeight="1">
      <c r="A524" s="18"/>
      <c r="B524" s="19" t="s">
        <v>235</v>
      </c>
      <c r="C524" s="19">
        <f>SUM(C517:C522)</f>
        <v>91.5</v>
      </c>
      <c r="D524" s="18"/>
      <c r="E524" s="307"/>
      <c r="F524" s="308"/>
    </row>
    <row r="525" spans="1:6" ht="20.100000000000001" customHeight="1">
      <c r="A525" s="18"/>
      <c r="B525" s="24" t="s">
        <v>264</v>
      </c>
      <c r="C525" s="125">
        <f>(C524/120*100)</f>
        <v>76.25</v>
      </c>
      <c r="D525" s="26" t="str">
        <f t="shared" ref="D525" si="47">IF(C525&gt;=91,"A1",IF(C525&gt;=81,"A2",IF(C525&gt;=71,"B1",IF(C525&gt;=61,"B2",IF(C525&gt;=51,"C1",IF(C525&gt;=41,"C2",IF(C525&gt;=33,"D","E")))))))</f>
        <v>B1</v>
      </c>
      <c r="E525" s="309"/>
      <c r="F525" s="310"/>
    </row>
    <row r="526" spans="1:6" ht="20.100000000000001" customHeight="1">
      <c r="A526" s="311" t="s">
        <v>265</v>
      </c>
      <c r="B526" s="311" t="s">
        <v>266</v>
      </c>
      <c r="C526" s="311"/>
      <c r="D526" s="312" t="s">
        <v>267</v>
      </c>
      <c r="E526" s="313"/>
      <c r="F526" s="314"/>
    </row>
    <row r="527" spans="1:6" ht="20.100000000000001" customHeight="1">
      <c r="A527" s="311"/>
      <c r="B527" s="311"/>
      <c r="C527" s="311"/>
      <c r="D527" s="315"/>
      <c r="E527" s="316"/>
      <c r="F527" s="317"/>
    </row>
  </sheetData>
  <mergeCells count="407">
    <mergeCell ref="B514:C514"/>
    <mergeCell ref="E514:F514"/>
    <mergeCell ref="B515:C515"/>
    <mergeCell ref="E515:F515"/>
    <mergeCell ref="E516:F516"/>
    <mergeCell ref="B471:C471"/>
    <mergeCell ref="E471:F471"/>
    <mergeCell ref="E472:F472"/>
    <mergeCell ref="B485:F485"/>
    <mergeCell ref="B486:F486"/>
    <mergeCell ref="E494:F494"/>
    <mergeCell ref="B507:F507"/>
    <mergeCell ref="B508:F508"/>
    <mergeCell ref="B509:F509"/>
    <mergeCell ref="B510:F510"/>
    <mergeCell ref="B511:F511"/>
    <mergeCell ref="A512:F512"/>
    <mergeCell ref="B513:C513"/>
    <mergeCell ref="E513:F513"/>
    <mergeCell ref="B487:F487"/>
    <mergeCell ref="B488:F488"/>
    <mergeCell ref="B489:F489"/>
    <mergeCell ref="A490:F490"/>
    <mergeCell ref="B491:C491"/>
    <mergeCell ref="B463:F463"/>
    <mergeCell ref="B464:F464"/>
    <mergeCell ref="B465:F465"/>
    <mergeCell ref="B466:F466"/>
    <mergeCell ref="B467:F467"/>
    <mergeCell ref="A468:F468"/>
    <mergeCell ref="B441:F441"/>
    <mergeCell ref="B442:F442"/>
    <mergeCell ref="B443:F443"/>
    <mergeCell ref="B444:F444"/>
    <mergeCell ref="B445:F445"/>
    <mergeCell ref="A446:F446"/>
    <mergeCell ref="B447:C447"/>
    <mergeCell ref="E447:F447"/>
    <mergeCell ref="B448:C448"/>
    <mergeCell ref="E448:F448"/>
    <mergeCell ref="A460:A461"/>
    <mergeCell ref="B108:C109"/>
    <mergeCell ref="D108:F109"/>
    <mergeCell ref="E99:F107"/>
    <mergeCell ref="E121:F129"/>
    <mergeCell ref="B130:C131"/>
    <mergeCell ref="D130:F131"/>
    <mergeCell ref="B152:C153"/>
    <mergeCell ref="E209:F217"/>
    <mergeCell ref="B218:C219"/>
    <mergeCell ref="D218:F219"/>
    <mergeCell ref="B196:C197"/>
    <mergeCell ref="D196:F197"/>
    <mergeCell ref="E187:F195"/>
    <mergeCell ref="E165:F173"/>
    <mergeCell ref="B174:C175"/>
    <mergeCell ref="D174:F175"/>
    <mergeCell ref="D152:F153"/>
    <mergeCell ref="E143:F151"/>
    <mergeCell ref="B203:F203"/>
    <mergeCell ref="A204:F204"/>
    <mergeCell ref="B205:C205"/>
    <mergeCell ref="E205:F205"/>
    <mergeCell ref="B206:C206"/>
    <mergeCell ref="E206:F206"/>
    <mergeCell ref="A482:A483"/>
    <mergeCell ref="A504:A505"/>
    <mergeCell ref="A526:A527"/>
    <mergeCell ref="B328:C329"/>
    <mergeCell ref="D328:F329"/>
    <mergeCell ref="E319:F327"/>
    <mergeCell ref="E341:F349"/>
    <mergeCell ref="B350:C351"/>
    <mergeCell ref="B504:C505"/>
    <mergeCell ref="D504:F505"/>
    <mergeCell ref="E495:F503"/>
    <mergeCell ref="B416:C417"/>
    <mergeCell ref="D416:F417"/>
    <mergeCell ref="E407:F415"/>
    <mergeCell ref="E385:F393"/>
    <mergeCell ref="B394:C395"/>
    <mergeCell ref="D394:F395"/>
    <mergeCell ref="D350:F351"/>
    <mergeCell ref="E362:F371"/>
    <mergeCell ref="B372:C373"/>
    <mergeCell ref="D372:F373"/>
    <mergeCell ref="E517:F525"/>
    <mergeCell ref="B526:C527"/>
    <mergeCell ref="D526:F527"/>
    <mergeCell ref="A42:A43"/>
    <mergeCell ref="A64:A65"/>
    <mergeCell ref="A86:A87"/>
    <mergeCell ref="A108:A109"/>
    <mergeCell ref="A130:A131"/>
    <mergeCell ref="A152:A153"/>
    <mergeCell ref="A174:A175"/>
    <mergeCell ref="A196:A197"/>
    <mergeCell ref="A438:A439"/>
    <mergeCell ref="A218:A219"/>
    <mergeCell ref="A240:A241"/>
    <mergeCell ref="A262:A263"/>
    <mergeCell ref="A284:A285"/>
    <mergeCell ref="A306:A307"/>
    <mergeCell ref="A328:A329"/>
    <mergeCell ref="A350:A351"/>
    <mergeCell ref="A372:A373"/>
    <mergeCell ref="A394:A395"/>
    <mergeCell ref="A416:A417"/>
    <mergeCell ref="E491:F491"/>
    <mergeCell ref="B492:C492"/>
    <mergeCell ref="E492:F492"/>
    <mergeCell ref="B493:C493"/>
    <mergeCell ref="E493:F493"/>
    <mergeCell ref="B469:C469"/>
    <mergeCell ref="E469:F469"/>
    <mergeCell ref="B470:C470"/>
    <mergeCell ref="E470:F470"/>
    <mergeCell ref="E473:F481"/>
    <mergeCell ref="B482:C483"/>
    <mergeCell ref="D482:F483"/>
    <mergeCell ref="B423:F423"/>
    <mergeCell ref="A424:F424"/>
    <mergeCell ref="B425:C425"/>
    <mergeCell ref="E425:F425"/>
    <mergeCell ref="B426:C426"/>
    <mergeCell ref="E426:F426"/>
    <mergeCell ref="B427:C427"/>
    <mergeCell ref="E427:F427"/>
    <mergeCell ref="E428:F428"/>
    <mergeCell ref="E429:F437"/>
    <mergeCell ref="B438:C439"/>
    <mergeCell ref="D438:F439"/>
    <mergeCell ref="B460:C461"/>
    <mergeCell ref="D460:F461"/>
    <mergeCell ref="E451:F459"/>
    <mergeCell ref="B449:C449"/>
    <mergeCell ref="E449:F449"/>
    <mergeCell ref="E450:F450"/>
    <mergeCell ref="B404:C404"/>
    <mergeCell ref="E404:F404"/>
    <mergeCell ref="B405:C405"/>
    <mergeCell ref="E405:F405"/>
    <mergeCell ref="E406:F406"/>
    <mergeCell ref="B419:F419"/>
    <mergeCell ref="B420:F420"/>
    <mergeCell ref="B421:F421"/>
    <mergeCell ref="B422:F422"/>
    <mergeCell ref="E384:F384"/>
    <mergeCell ref="B397:F397"/>
    <mergeCell ref="B398:F398"/>
    <mergeCell ref="B399:F399"/>
    <mergeCell ref="B400:F400"/>
    <mergeCell ref="B401:F401"/>
    <mergeCell ref="A402:F402"/>
    <mergeCell ref="B403:C403"/>
    <mergeCell ref="E403:F403"/>
    <mergeCell ref="B378:F378"/>
    <mergeCell ref="B379:F379"/>
    <mergeCell ref="A380:F380"/>
    <mergeCell ref="B381:C381"/>
    <mergeCell ref="E381:F381"/>
    <mergeCell ref="B382:C382"/>
    <mergeCell ref="E382:F382"/>
    <mergeCell ref="B383:C383"/>
    <mergeCell ref="E383:F383"/>
    <mergeCell ref="B359:C359"/>
    <mergeCell ref="E359:F359"/>
    <mergeCell ref="B360:C360"/>
    <mergeCell ref="E360:F360"/>
    <mergeCell ref="B361:C361"/>
    <mergeCell ref="E361:F361"/>
    <mergeCell ref="B375:F375"/>
    <mergeCell ref="B376:F376"/>
    <mergeCell ref="B377:F377"/>
    <mergeCell ref="B339:C339"/>
    <mergeCell ref="E339:F339"/>
    <mergeCell ref="E340:F340"/>
    <mergeCell ref="B353:F353"/>
    <mergeCell ref="B354:F354"/>
    <mergeCell ref="B355:F355"/>
    <mergeCell ref="B356:F356"/>
    <mergeCell ref="B357:F357"/>
    <mergeCell ref="A358:F358"/>
    <mergeCell ref="B331:F331"/>
    <mergeCell ref="B332:F332"/>
    <mergeCell ref="B333:F333"/>
    <mergeCell ref="B334:F334"/>
    <mergeCell ref="B335:F335"/>
    <mergeCell ref="A336:F336"/>
    <mergeCell ref="B337:C337"/>
    <mergeCell ref="E337:F337"/>
    <mergeCell ref="B338:C338"/>
    <mergeCell ref="E338:F338"/>
    <mergeCell ref="B313:F313"/>
    <mergeCell ref="A314:F314"/>
    <mergeCell ref="B315:C315"/>
    <mergeCell ref="E315:F315"/>
    <mergeCell ref="B316:C316"/>
    <mergeCell ref="E316:F316"/>
    <mergeCell ref="B317:C317"/>
    <mergeCell ref="E317:F317"/>
    <mergeCell ref="E318:F318"/>
    <mergeCell ref="B294:C294"/>
    <mergeCell ref="E294:F294"/>
    <mergeCell ref="B295:C295"/>
    <mergeCell ref="E295:F295"/>
    <mergeCell ref="E296:F296"/>
    <mergeCell ref="B309:F309"/>
    <mergeCell ref="B310:F310"/>
    <mergeCell ref="B311:F311"/>
    <mergeCell ref="B312:F312"/>
    <mergeCell ref="E297:F305"/>
    <mergeCell ref="B306:C307"/>
    <mergeCell ref="D306:F307"/>
    <mergeCell ref="E274:F274"/>
    <mergeCell ref="B287:F287"/>
    <mergeCell ref="B288:F288"/>
    <mergeCell ref="B289:F289"/>
    <mergeCell ref="B290:F290"/>
    <mergeCell ref="B291:F291"/>
    <mergeCell ref="A292:F292"/>
    <mergeCell ref="B293:C293"/>
    <mergeCell ref="E293:F293"/>
    <mergeCell ref="B284:C285"/>
    <mergeCell ref="D284:F285"/>
    <mergeCell ref="E275:F283"/>
    <mergeCell ref="B267:F267"/>
    <mergeCell ref="B268:F268"/>
    <mergeCell ref="B269:F269"/>
    <mergeCell ref="A270:F270"/>
    <mergeCell ref="B271:C271"/>
    <mergeCell ref="E271:F271"/>
    <mergeCell ref="B272:C272"/>
    <mergeCell ref="E272:F272"/>
    <mergeCell ref="B273:C273"/>
    <mergeCell ref="E273:F273"/>
    <mergeCell ref="B249:C249"/>
    <mergeCell ref="E249:F249"/>
    <mergeCell ref="B250:C250"/>
    <mergeCell ref="E250:F250"/>
    <mergeCell ref="B251:C251"/>
    <mergeCell ref="E251:F251"/>
    <mergeCell ref="E252:F252"/>
    <mergeCell ref="B265:F265"/>
    <mergeCell ref="B266:F266"/>
    <mergeCell ref="E253:F261"/>
    <mergeCell ref="B262:C263"/>
    <mergeCell ref="D262:F263"/>
    <mergeCell ref="B229:C229"/>
    <mergeCell ref="E229:F229"/>
    <mergeCell ref="E230:F230"/>
    <mergeCell ref="B243:F243"/>
    <mergeCell ref="B244:F244"/>
    <mergeCell ref="B245:F245"/>
    <mergeCell ref="B246:F246"/>
    <mergeCell ref="B247:F247"/>
    <mergeCell ref="A248:F248"/>
    <mergeCell ref="B240:C241"/>
    <mergeCell ref="D240:F241"/>
    <mergeCell ref="E231:F239"/>
    <mergeCell ref="B221:F221"/>
    <mergeCell ref="B222:F222"/>
    <mergeCell ref="B223:F223"/>
    <mergeCell ref="B224:F224"/>
    <mergeCell ref="B225:F225"/>
    <mergeCell ref="A226:F226"/>
    <mergeCell ref="B227:C227"/>
    <mergeCell ref="E227:F227"/>
    <mergeCell ref="B228:C228"/>
    <mergeCell ref="E228:F228"/>
    <mergeCell ref="B207:C207"/>
    <mergeCell ref="E207:F207"/>
    <mergeCell ref="E208:F208"/>
    <mergeCell ref="B184:C184"/>
    <mergeCell ref="E184:F184"/>
    <mergeCell ref="B185:C185"/>
    <mergeCell ref="E185:F185"/>
    <mergeCell ref="E186:F186"/>
    <mergeCell ref="B199:F199"/>
    <mergeCell ref="B200:F200"/>
    <mergeCell ref="B201:F201"/>
    <mergeCell ref="B202:F202"/>
    <mergeCell ref="E164:F164"/>
    <mergeCell ref="B177:F177"/>
    <mergeCell ref="B178:F178"/>
    <mergeCell ref="B179:F179"/>
    <mergeCell ref="B180:F180"/>
    <mergeCell ref="B181:F181"/>
    <mergeCell ref="A182:F182"/>
    <mergeCell ref="B183:C183"/>
    <mergeCell ref="E183:F183"/>
    <mergeCell ref="B157:F157"/>
    <mergeCell ref="B158:F158"/>
    <mergeCell ref="B159:F159"/>
    <mergeCell ref="A160:F160"/>
    <mergeCell ref="B161:C161"/>
    <mergeCell ref="E161:F161"/>
    <mergeCell ref="B162:C162"/>
    <mergeCell ref="E162:F162"/>
    <mergeCell ref="B163:C163"/>
    <mergeCell ref="E163:F163"/>
    <mergeCell ref="B139:C139"/>
    <mergeCell ref="E139:F139"/>
    <mergeCell ref="B140:C140"/>
    <mergeCell ref="E140:F140"/>
    <mergeCell ref="B141:C141"/>
    <mergeCell ref="E141:F141"/>
    <mergeCell ref="E142:F142"/>
    <mergeCell ref="B155:F155"/>
    <mergeCell ref="B156:F156"/>
    <mergeCell ref="B119:C119"/>
    <mergeCell ref="E119:F119"/>
    <mergeCell ref="E120:F120"/>
    <mergeCell ref="B133:F133"/>
    <mergeCell ref="B134:F134"/>
    <mergeCell ref="B135:F135"/>
    <mergeCell ref="B136:F136"/>
    <mergeCell ref="B137:F137"/>
    <mergeCell ref="A138:F138"/>
    <mergeCell ref="B111:F111"/>
    <mergeCell ref="B112:F112"/>
    <mergeCell ref="B113:F113"/>
    <mergeCell ref="B114:F114"/>
    <mergeCell ref="B115:F115"/>
    <mergeCell ref="A116:F116"/>
    <mergeCell ref="B117:C117"/>
    <mergeCell ref="E117:F117"/>
    <mergeCell ref="B118:C118"/>
    <mergeCell ref="E118:F118"/>
    <mergeCell ref="B93:F93"/>
    <mergeCell ref="A94:F94"/>
    <mergeCell ref="B95:C95"/>
    <mergeCell ref="E95:F95"/>
    <mergeCell ref="B96:C96"/>
    <mergeCell ref="E96:F96"/>
    <mergeCell ref="B97:C97"/>
    <mergeCell ref="E97:F97"/>
    <mergeCell ref="E98:F98"/>
    <mergeCell ref="B74:C74"/>
    <mergeCell ref="E74:F74"/>
    <mergeCell ref="B75:C75"/>
    <mergeCell ref="E75:F75"/>
    <mergeCell ref="E76:F76"/>
    <mergeCell ref="B89:F89"/>
    <mergeCell ref="B90:F90"/>
    <mergeCell ref="B91:F91"/>
    <mergeCell ref="B92:F92"/>
    <mergeCell ref="E77:F85"/>
    <mergeCell ref="B86:C87"/>
    <mergeCell ref="D86:F87"/>
    <mergeCell ref="E54:F54"/>
    <mergeCell ref="B67:F67"/>
    <mergeCell ref="B68:F68"/>
    <mergeCell ref="B69:F69"/>
    <mergeCell ref="B70:F70"/>
    <mergeCell ref="B71:F71"/>
    <mergeCell ref="A72:F72"/>
    <mergeCell ref="B73:C73"/>
    <mergeCell ref="E73:F73"/>
    <mergeCell ref="B64:C65"/>
    <mergeCell ref="D64:F65"/>
    <mergeCell ref="E55:F63"/>
    <mergeCell ref="B47:F47"/>
    <mergeCell ref="B48:F48"/>
    <mergeCell ref="B49:F49"/>
    <mergeCell ref="A50:F50"/>
    <mergeCell ref="B51:C51"/>
    <mergeCell ref="E51:F51"/>
    <mergeCell ref="B52:C52"/>
    <mergeCell ref="E52:F52"/>
    <mergeCell ref="B53:C53"/>
    <mergeCell ref="E53:F53"/>
    <mergeCell ref="B29:C29"/>
    <mergeCell ref="E29:F29"/>
    <mergeCell ref="B30:C30"/>
    <mergeCell ref="E30:F30"/>
    <mergeCell ref="B31:C31"/>
    <mergeCell ref="E31:F31"/>
    <mergeCell ref="E32:F32"/>
    <mergeCell ref="B45:F45"/>
    <mergeCell ref="B46:F46"/>
    <mergeCell ref="E33:F41"/>
    <mergeCell ref="B42:C43"/>
    <mergeCell ref="D42:F43"/>
    <mergeCell ref="B9:C9"/>
    <mergeCell ref="E9:F9"/>
    <mergeCell ref="E10:F10"/>
    <mergeCell ref="B23:F23"/>
    <mergeCell ref="B24:F24"/>
    <mergeCell ref="B25:F25"/>
    <mergeCell ref="B26:F26"/>
    <mergeCell ref="B27:F27"/>
    <mergeCell ref="A28:F28"/>
    <mergeCell ref="E11:F19"/>
    <mergeCell ref="B20:C21"/>
    <mergeCell ref="D20:F21"/>
    <mergeCell ref="A20:A21"/>
    <mergeCell ref="B1:F1"/>
    <mergeCell ref="B2:F2"/>
    <mergeCell ref="B3:F3"/>
    <mergeCell ref="B4:F4"/>
    <mergeCell ref="B5:F5"/>
    <mergeCell ref="A6:F6"/>
    <mergeCell ref="B7:C7"/>
    <mergeCell ref="E7:F7"/>
    <mergeCell ref="B8:C8"/>
    <mergeCell ref="E8:F8"/>
  </mergeCells>
  <pageMargins left="0.7" right="0.7" top="0.75" bottom="0.75" header="0.3" footer="0.3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D10" sqref="D10"/>
    </sheetView>
  </sheetViews>
  <sheetFormatPr defaultColWidth="9" defaultRowHeight="18.75"/>
  <cols>
    <col min="1" max="1" width="6.85546875" style="128" customWidth="1"/>
    <col min="2" max="2" width="23.140625" style="128" customWidth="1"/>
    <col min="3" max="3" width="11.42578125" style="128" customWidth="1"/>
    <col min="4" max="4" width="9" style="128"/>
    <col min="5" max="5" width="10.7109375" style="128" customWidth="1"/>
    <col min="6" max="6" width="10.85546875" style="128" customWidth="1"/>
    <col min="7" max="7" width="8.140625" style="128" customWidth="1"/>
    <col min="8" max="8" width="9.42578125" style="128" customWidth="1"/>
    <col min="9" max="9" width="9.140625" style="128" customWidth="1"/>
    <col min="10" max="16384" width="9" style="128"/>
  </cols>
  <sheetData>
    <row r="1" spans="1:10">
      <c r="A1" s="324" t="s">
        <v>223</v>
      </c>
      <c r="B1" s="324"/>
      <c r="C1" s="324"/>
      <c r="D1" s="324"/>
      <c r="E1" s="324"/>
      <c r="F1" s="324"/>
      <c r="G1" s="324"/>
      <c r="H1" s="324"/>
      <c r="I1" s="324"/>
    </row>
    <row r="2" spans="1:10">
      <c r="A2" s="324" t="s">
        <v>224</v>
      </c>
      <c r="B2" s="324"/>
      <c r="C2" s="324"/>
      <c r="D2" s="324"/>
      <c r="E2" s="324"/>
      <c r="F2" s="324"/>
      <c r="G2" s="324"/>
      <c r="H2" s="324"/>
      <c r="I2" s="324"/>
    </row>
    <row r="3" spans="1:10">
      <c r="A3" s="324" t="s">
        <v>225</v>
      </c>
      <c r="B3" s="324"/>
      <c r="C3" s="324"/>
      <c r="D3" s="324"/>
      <c r="E3" s="324"/>
      <c r="F3" s="324"/>
      <c r="G3" s="324"/>
      <c r="H3" s="324"/>
      <c r="I3" s="324"/>
    </row>
    <row r="4" spans="1:10">
      <c r="A4" s="324" t="s">
        <v>226</v>
      </c>
      <c r="B4" s="324"/>
      <c r="C4" s="324"/>
      <c r="D4" s="324"/>
      <c r="E4" s="324"/>
      <c r="F4" s="324"/>
      <c r="G4" s="324"/>
      <c r="H4" s="324"/>
      <c r="I4" s="324"/>
    </row>
    <row r="5" spans="1:10">
      <c r="A5" s="325" t="s">
        <v>227</v>
      </c>
      <c r="B5" s="325" t="s">
        <v>228</v>
      </c>
      <c r="C5" s="30" t="s">
        <v>229</v>
      </c>
      <c r="D5" s="30" t="s">
        <v>230</v>
      </c>
      <c r="E5" s="30" t="s">
        <v>231</v>
      </c>
      <c r="F5" s="30" t="s">
        <v>232</v>
      </c>
      <c r="G5" s="30" t="s">
        <v>233</v>
      </c>
      <c r="H5" s="30" t="s">
        <v>234</v>
      </c>
      <c r="I5" s="138" t="s">
        <v>235</v>
      </c>
    </row>
    <row r="6" spans="1:10">
      <c r="A6" s="325"/>
      <c r="B6" s="325"/>
      <c r="C6" s="30">
        <v>80</v>
      </c>
      <c r="D6" s="30">
        <v>80</v>
      </c>
      <c r="E6" s="30">
        <v>80</v>
      </c>
      <c r="F6" s="30">
        <v>80</v>
      </c>
      <c r="G6" s="30">
        <v>80</v>
      </c>
      <c r="H6" s="30">
        <v>50</v>
      </c>
      <c r="I6" s="139">
        <f>SUM(C6:H6)</f>
        <v>450</v>
      </c>
    </row>
    <row r="7" spans="1:10" ht="21.95" customHeight="1">
      <c r="A7" s="4">
        <v>1</v>
      </c>
      <c r="B7" s="129" t="s">
        <v>29</v>
      </c>
      <c r="C7" s="130">
        <v>70</v>
      </c>
      <c r="D7" s="131">
        <v>71.5</v>
      </c>
      <c r="E7" s="131">
        <v>73</v>
      </c>
      <c r="F7" s="131">
        <v>78</v>
      </c>
      <c r="G7" s="131">
        <v>77</v>
      </c>
      <c r="H7" s="131">
        <v>47</v>
      </c>
      <c r="I7" s="140">
        <f t="shared" ref="I7:I30" si="0">SUM(C7:H7)</f>
        <v>416.5</v>
      </c>
      <c r="J7" s="141"/>
    </row>
    <row r="8" spans="1:10" ht="21.95" customHeight="1">
      <c r="A8" s="4">
        <v>2</v>
      </c>
      <c r="B8" s="129" t="s">
        <v>45</v>
      </c>
      <c r="C8" s="130">
        <v>32.5</v>
      </c>
      <c r="D8" s="131">
        <v>45</v>
      </c>
      <c r="E8" s="131">
        <v>24</v>
      </c>
      <c r="F8" s="131">
        <v>45</v>
      </c>
      <c r="G8" s="131">
        <v>29</v>
      </c>
      <c r="H8" s="131">
        <v>29.5</v>
      </c>
      <c r="I8" s="140">
        <f t="shared" si="0"/>
        <v>205</v>
      </c>
      <c r="J8" s="141"/>
    </row>
    <row r="9" spans="1:10" ht="21.95" customHeight="1">
      <c r="A9" s="4">
        <v>3</v>
      </c>
      <c r="B9" s="129" t="s">
        <v>54</v>
      </c>
      <c r="C9" s="132">
        <v>39.5</v>
      </c>
      <c r="D9" s="131">
        <v>43.5</v>
      </c>
      <c r="E9" s="131">
        <v>28</v>
      </c>
      <c r="F9" s="131">
        <v>62</v>
      </c>
      <c r="G9" s="131">
        <v>41</v>
      </c>
      <c r="H9" s="131">
        <v>34.5</v>
      </c>
      <c r="I9" s="140">
        <f t="shared" si="0"/>
        <v>248.5</v>
      </c>
      <c r="J9" s="141"/>
    </row>
    <row r="10" spans="1:10" ht="21.95" customHeight="1">
      <c r="A10" s="4">
        <v>4</v>
      </c>
      <c r="B10" s="129" t="s">
        <v>64</v>
      </c>
      <c r="C10" s="132">
        <v>71.5</v>
      </c>
      <c r="D10" s="131">
        <v>74</v>
      </c>
      <c r="E10" s="131">
        <v>75.5</v>
      </c>
      <c r="F10" s="131">
        <v>78.5</v>
      </c>
      <c r="G10" s="131">
        <v>76</v>
      </c>
      <c r="H10" s="131">
        <v>50</v>
      </c>
      <c r="I10" s="140">
        <f t="shared" si="0"/>
        <v>425.5</v>
      </c>
      <c r="J10" s="141"/>
    </row>
    <row r="11" spans="1:10" ht="21.95" customHeight="1">
      <c r="A11" s="4">
        <v>5</v>
      </c>
      <c r="B11" s="129" t="s">
        <v>76</v>
      </c>
      <c r="C11" s="132">
        <v>60</v>
      </c>
      <c r="D11" s="131">
        <v>60</v>
      </c>
      <c r="E11" s="131">
        <v>55.5</v>
      </c>
      <c r="F11" s="131">
        <v>68.5</v>
      </c>
      <c r="G11" s="131">
        <v>57.5</v>
      </c>
      <c r="H11" s="131">
        <v>39</v>
      </c>
      <c r="I11" s="140">
        <f t="shared" si="0"/>
        <v>340.5</v>
      </c>
      <c r="J11" s="141"/>
    </row>
    <row r="12" spans="1:10" ht="21.95" customHeight="1">
      <c r="A12" s="4">
        <v>6</v>
      </c>
      <c r="B12" s="129" t="s">
        <v>82</v>
      </c>
      <c r="C12" s="132">
        <v>44</v>
      </c>
      <c r="D12" s="131">
        <v>56</v>
      </c>
      <c r="E12" s="131">
        <v>54.5</v>
      </c>
      <c r="F12" s="131">
        <v>62</v>
      </c>
      <c r="G12" s="131">
        <v>65.5</v>
      </c>
      <c r="H12" s="131">
        <v>34.5</v>
      </c>
      <c r="I12" s="140">
        <f t="shared" si="0"/>
        <v>316.5</v>
      </c>
      <c r="J12" s="141"/>
    </row>
    <row r="13" spans="1:10" ht="21.95" customHeight="1">
      <c r="A13" s="4">
        <v>7</v>
      </c>
      <c r="B13" s="129" t="s">
        <v>91</v>
      </c>
      <c r="C13" s="132">
        <v>61.5</v>
      </c>
      <c r="D13" s="131">
        <v>53.5</v>
      </c>
      <c r="E13" s="131">
        <v>57.5</v>
      </c>
      <c r="F13" s="131">
        <v>70.5</v>
      </c>
      <c r="G13" s="131">
        <v>66</v>
      </c>
      <c r="H13" s="131">
        <v>49</v>
      </c>
      <c r="I13" s="140">
        <f t="shared" si="0"/>
        <v>358</v>
      </c>
      <c r="J13" s="141"/>
    </row>
    <row r="14" spans="1:10" ht="21.95" customHeight="1">
      <c r="A14" s="4">
        <v>8</v>
      </c>
      <c r="B14" s="129" t="s">
        <v>99</v>
      </c>
      <c r="C14" s="132">
        <v>41</v>
      </c>
      <c r="D14" s="131">
        <v>47.5</v>
      </c>
      <c r="E14" s="131">
        <v>32.5</v>
      </c>
      <c r="F14" s="131">
        <v>51</v>
      </c>
      <c r="G14" s="131">
        <v>31</v>
      </c>
      <c r="H14" s="131">
        <v>21.5</v>
      </c>
      <c r="I14" s="140">
        <f t="shared" si="0"/>
        <v>224.5</v>
      </c>
      <c r="J14" s="141"/>
    </row>
    <row r="15" spans="1:10" ht="21.95" customHeight="1">
      <c r="A15" s="4">
        <v>9</v>
      </c>
      <c r="B15" s="129" t="s">
        <v>106</v>
      </c>
      <c r="C15" s="132">
        <v>30.5</v>
      </c>
      <c r="D15" s="131">
        <v>45.5</v>
      </c>
      <c r="E15" s="131">
        <v>33.5</v>
      </c>
      <c r="F15" s="131">
        <v>39</v>
      </c>
      <c r="G15" s="131">
        <v>28</v>
      </c>
      <c r="H15" s="131">
        <v>32.5</v>
      </c>
      <c r="I15" s="140">
        <f t="shared" si="0"/>
        <v>209</v>
      </c>
      <c r="J15" s="141"/>
    </row>
    <row r="16" spans="1:10" ht="21.95" customHeight="1">
      <c r="A16" s="4">
        <v>10</v>
      </c>
      <c r="B16" s="129" t="s">
        <v>115</v>
      </c>
      <c r="C16" s="132">
        <v>22.5</v>
      </c>
      <c r="D16" s="131">
        <v>37</v>
      </c>
      <c r="E16" s="131">
        <v>39.5</v>
      </c>
      <c r="F16" s="131">
        <v>33</v>
      </c>
      <c r="G16" s="131">
        <v>31</v>
      </c>
      <c r="H16" s="131">
        <v>21</v>
      </c>
      <c r="I16" s="140">
        <f t="shared" si="0"/>
        <v>184</v>
      </c>
      <c r="J16" s="141"/>
    </row>
    <row r="17" spans="1:10" ht="21.95" customHeight="1">
      <c r="A17" s="4">
        <v>11</v>
      </c>
      <c r="B17" s="129" t="s">
        <v>124</v>
      </c>
      <c r="C17" s="132">
        <v>63</v>
      </c>
      <c r="D17" s="131">
        <v>59</v>
      </c>
      <c r="E17" s="131">
        <v>58</v>
      </c>
      <c r="F17" s="131">
        <v>72.5</v>
      </c>
      <c r="G17" s="131">
        <v>53.5</v>
      </c>
      <c r="H17" s="131">
        <v>43</v>
      </c>
      <c r="I17" s="140">
        <f t="shared" si="0"/>
        <v>349</v>
      </c>
      <c r="J17" s="141"/>
    </row>
    <row r="18" spans="1:10" ht="21.95" customHeight="1">
      <c r="A18" s="4">
        <v>12</v>
      </c>
      <c r="B18" s="129" t="s">
        <v>133</v>
      </c>
      <c r="C18" s="132">
        <v>62</v>
      </c>
      <c r="D18" s="131">
        <v>64.5</v>
      </c>
      <c r="E18" s="131">
        <v>53</v>
      </c>
      <c r="F18" s="131">
        <v>63</v>
      </c>
      <c r="G18" s="131">
        <v>47.5</v>
      </c>
      <c r="H18" s="131">
        <v>49</v>
      </c>
      <c r="I18" s="140">
        <f t="shared" si="0"/>
        <v>339</v>
      </c>
      <c r="J18" s="141"/>
    </row>
    <row r="19" spans="1:10" ht="33" customHeight="1">
      <c r="A19" s="4">
        <v>13</v>
      </c>
      <c r="B19" s="133" t="s">
        <v>140</v>
      </c>
      <c r="C19" s="132">
        <v>48</v>
      </c>
      <c r="D19" s="131" t="s">
        <v>236</v>
      </c>
      <c r="E19" s="131">
        <v>67</v>
      </c>
      <c r="F19" s="131">
        <v>64</v>
      </c>
      <c r="G19" s="131">
        <v>49</v>
      </c>
      <c r="H19" s="131">
        <v>39.5</v>
      </c>
      <c r="I19" s="140">
        <f t="shared" si="0"/>
        <v>267.5</v>
      </c>
      <c r="J19" s="141"/>
    </row>
    <row r="20" spans="1:10" ht="21.95" customHeight="1">
      <c r="A20" s="4">
        <v>14</v>
      </c>
      <c r="B20" s="129" t="s">
        <v>147</v>
      </c>
      <c r="C20" s="132">
        <v>63</v>
      </c>
      <c r="D20" s="131">
        <v>60.5</v>
      </c>
      <c r="E20" s="131">
        <v>60.5</v>
      </c>
      <c r="F20" s="131">
        <v>73.5</v>
      </c>
      <c r="G20" s="131">
        <v>68.5</v>
      </c>
      <c r="H20" s="131">
        <v>48.5</v>
      </c>
      <c r="I20" s="140">
        <f t="shared" si="0"/>
        <v>374.5</v>
      </c>
      <c r="J20" s="141"/>
    </row>
    <row r="21" spans="1:10" ht="21.95" customHeight="1">
      <c r="A21" s="4">
        <v>15</v>
      </c>
      <c r="B21" s="129" t="s">
        <v>154</v>
      </c>
      <c r="C21" s="132">
        <v>51.5</v>
      </c>
      <c r="D21" s="131">
        <v>58</v>
      </c>
      <c r="E21" s="131">
        <v>53</v>
      </c>
      <c r="F21" s="131">
        <v>55.5</v>
      </c>
      <c r="G21" s="131">
        <v>59.5</v>
      </c>
      <c r="H21" s="131">
        <v>39</v>
      </c>
      <c r="I21" s="140">
        <f t="shared" si="0"/>
        <v>316.5</v>
      </c>
      <c r="J21" s="141"/>
    </row>
    <row r="22" spans="1:10" ht="21.95" customHeight="1">
      <c r="A22" s="4">
        <v>16</v>
      </c>
      <c r="B22" s="129" t="s">
        <v>162</v>
      </c>
      <c r="C22" s="132">
        <v>21.5</v>
      </c>
      <c r="D22" s="131">
        <v>32.5</v>
      </c>
      <c r="E22" s="131">
        <v>32</v>
      </c>
      <c r="F22" s="131">
        <v>47</v>
      </c>
      <c r="G22" s="131">
        <v>18.5</v>
      </c>
      <c r="H22" s="131">
        <v>25.5</v>
      </c>
      <c r="I22" s="140">
        <f t="shared" si="0"/>
        <v>177</v>
      </c>
      <c r="J22" s="141"/>
    </row>
    <row r="23" spans="1:10" ht="21.95" customHeight="1">
      <c r="A23" s="4">
        <v>17</v>
      </c>
      <c r="B23" s="129" t="s">
        <v>170</v>
      </c>
      <c r="C23" s="132">
        <v>32</v>
      </c>
      <c r="D23" s="131">
        <v>43.5</v>
      </c>
      <c r="E23" s="131">
        <v>52</v>
      </c>
      <c r="F23" s="131">
        <v>47</v>
      </c>
      <c r="G23" s="131">
        <v>30.5</v>
      </c>
      <c r="H23" s="131">
        <v>43</v>
      </c>
      <c r="I23" s="140">
        <f t="shared" si="0"/>
        <v>248</v>
      </c>
      <c r="J23" s="141"/>
    </row>
    <row r="24" spans="1:10" ht="21.95" customHeight="1">
      <c r="A24" s="4">
        <v>18</v>
      </c>
      <c r="B24" s="129" t="s">
        <v>177</v>
      </c>
      <c r="C24" s="132">
        <v>54.5</v>
      </c>
      <c r="D24" s="131">
        <v>60.5</v>
      </c>
      <c r="E24" s="131">
        <v>61</v>
      </c>
      <c r="F24" s="131">
        <v>69.5</v>
      </c>
      <c r="G24" s="131">
        <v>67</v>
      </c>
      <c r="H24" s="131">
        <v>47.5</v>
      </c>
      <c r="I24" s="140">
        <f t="shared" si="0"/>
        <v>360</v>
      </c>
      <c r="J24" s="141"/>
    </row>
    <row r="25" spans="1:10" ht="21.95" customHeight="1">
      <c r="A25" s="4">
        <v>19</v>
      </c>
      <c r="B25" s="129" t="s">
        <v>184</v>
      </c>
      <c r="C25" s="132">
        <v>41</v>
      </c>
      <c r="D25" s="131">
        <v>39.5</v>
      </c>
      <c r="E25" s="131">
        <v>45</v>
      </c>
      <c r="F25" s="131">
        <v>58.5</v>
      </c>
      <c r="G25" s="131">
        <v>57</v>
      </c>
      <c r="H25" s="131">
        <v>35.5</v>
      </c>
      <c r="I25" s="140">
        <f t="shared" si="0"/>
        <v>276.5</v>
      </c>
      <c r="J25" s="141"/>
    </row>
    <row r="26" spans="1:10" ht="21.95" customHeight="1">
      <c r="A26" s="4">
        <v>20</v>
      </c>
      <c r="B26" s="129" t="s">
        <v>192</v>
      </c>
      <c r="C26" s="132">
        <v>23</v>
      </c>
      <c r="D26" s="131">
        <v>25.5</v>
      </c>
      <c r="E26" s="131">
        <v>24.5</v>
      </c>
      <c r="F26" s="131">
        <v>43.5</v>
      </c>
      <c r="G26" s="131">
        <v>28</v>
      </c>
      <c r="H26" s="131">
        <v>29</v>
      </c>
      <c r="I26" s="140">
        <f t="shared" si="0"/>
        <v>173.5</v>
      </c>
      <c r="J26" s="141"/>
    </row>
    <row r="27" spans="1:10" ht="21.95" customHeight="1">
      <c r="A27" s="4">
        <v>21</v>
      </c>
      <c r="B27" s="129" t="s">
        <v>200</v>
      </c>
      <c r="C27" s="132">
        <v>34.5</v>
      </c>
      <c r="D27" s="131">
        <v>35</v>
      </c>
      <c r="E27" s="131">
        <v>23.5</v>
      </c>
      <c r="F27" s="131">
        <v>60.5</v>
      </c>
      <c r="G27" s="131">
        <v>35.5</v>
      </c>
      <c r="H27" s="131">
        <v>38.5</v>
      </c>
      <c r="I27" s="140">
        <f t="shared" si="0"/>
        <v>227.5</v>
      </c>
      <c r="J27" s="141"/>
    </row>
    <row r="28" spans="1:10" ht="21.95" customHeight="1">
      <c r="A28" s="4">
        <v>22</v>
      </c>
      <c r="B28" s="129" t="s">
        <v>209</v>
      </c>
      <c r="C28" s="132">
        <v>34.5</v>
      </c>
      <c r="D28" s="131">
        <v>56</v>
      </c>
      <c r="E28" s="131">
        <v>35</v>
      </c>
      <c r="F28" s="131">
        <v>43</v>
      </c>
      <c r="G28" s="131">
        <v>25.5</v>
      </c>
      <c r="H28" s="131">
        <v>30.5</v>
      </c>
      <c r="I28" s="140">
        <f t="shared" si="0"/>
        <v>224.5</v>
      </c>
      <c r="J28" s="141"/>
    </row>
    <row r="29" spans="1:10" ht="21.95" customHeight="1">
      <c r="A29" s="4">
        <v>23</v>
      </c>
      <c r="B29" s="129" t="s">
        <v>217</v>
      </c>
      <c r="C29" s="132">
        <v>35.5</v>
      </c>
      <c r="D29" s="131">
        <v>43.5</v>
      </c>
      <c r="E29" s="131">
        <v>26</v>
      </c>
      <c r="F29" s="131">
        <v>45.5</v>
      </c>
      <c r="G29" s="131">
        <v>41.5</v>
      </c>
      <c r="H29" s="131">
        <v>32</v>
      </c>
      <c r="I29" s="140">
        <f t="shared" si="0"/>
        <v>224</v>
      </c>
      <c r="J29" s="141"/>
    </row>
    <row r="30" spans="1:10" ht="21.95" customHeight="1">
      <c r="A30" s="4">
        <v>24</v>
      </c>
      <c r="B30" s="134" t="s">
        <v>237</v>
      </c>
      <c r="C30" s="132">
        <v>59</v>
      </c>
      <c r="D30" s="131">
        <v>59</v>
      </c>
      <c r="E30" s="131">
        <v>56.5</v>
      </c>
      <c r="F30" s="131">
        <v>67</v>
      </c>
      <c r="G30" s="131">
        <v>41.5</v>
      </c>
      <c r="H30" s="131">
        <v>35</v>
      </c>
      <c r="I30" s="140">
        <f t="shared" si="0"/>
        <v>318</v>
      </c>
      <c r="J30" s="141"/>
    </row>
    <row r="31" spans="1:10" ht="21.95" customHeight="1">
      <c r="A31" s="34"/>
      <c r="B31" s="135"/>
      <c r="C31" s="36"/>
      <c r="D31" s="36"/>
      <c r="E31" s="36"/>
      <c r="F31" s="36"/>
      <c r="G31" s="36"/>
      <c r="H31" s="36"/>
      <c r="I31" s="142"/>
      <c r="J31" s="143"/>
    </row>
    <row r="32" spans="1:10" ht="21.95" customHeight="1">
      <c r="A32" s="136"/>
      <c r="B32" s="137"/>
      <c r="C32" s="36"/>
      <c r="D32" s="36"/>
      <c r="E32" s="36"/>
      <c r="F32" s="36"/>
      <c r="G32" s="36"/>
      <c r="H32" s="36"/>
      <c r="I32" s="36"/>
      <c r="J32" s="143"/>
    </row>
    <row r="33" spans="1:10">
      <c r="A33" s="136"/>
      <c r="B33" s="137"/>
      <c r="C33" s="36"/>
      <c r="D33" s="36"/>
      <c r="E33" s="36"/>
      <c r="F33" s="36"/>
      <c r="G33" s="36"/>
      <c r="H33" s="36"/>
      <c r="I33" s="36"/>
      <c r="J33" s="143"/>
    </row>
    <row r="34" spans="1:10">
      <c r="A34" s="136"/>
      <c r="B34" s="137"/>
      <c r="C34" s="36"/>
      <c r="D34" s="37"/>
      <c r="E34" s="36"/>
      <c r="F34" s="36"/>
      <c r="G34" s="36"/>
      <c r="H34" s="36"/>
      <c r="I34" s="36"/>
      <c r="J34" s="143"/>
    </row>
    <row r="35" spans="1:10">
      <c r="A35" s="136"/>
      <c r="B35" s="137"/>
      <c r="C35" s="36"/>
      <c r="D35" s="36"/>
      <c r="E35" s="36"/>
      <c r="F35" s="36"/>
      <c r="G35" s="36"/>
      <c r="H35" s="36"/>
      <c r="I35" s="36"/>
      <c r="J35" s="143"/>
    </row>
    <row r="36" spans="1:10">
      <c r="A36" s="136"/>
      <c r="B36" s="137"/>
      <c r="C36" s="36"/>
      <c r="D36" s="36"/>
      <c r="E36" s="36"/>
      <c r="F36" s="36"/>
      <c r="G36" s="36"/>
      <c r="H36" s="36"/>
      <c r="I36" s="36"/>
      <c r="J36" s="143"/>
    </row>
  </sheetData>
  <mergeCells count="6">
    <mergeCell ref="A1:I1"/>
    <mergeCell ref="A2:I2"/>
    <mergeCell ref="A3:I3"/>
    <mergeCell ref="A4:I4"/>
    <mergeCell ref="A5:A6"/>
    <mergeCell ref="B5:B6"/>
  </mergeCells>
  <dataValidations count="1">
    <dataValidation allowBlank="1" showInputMessage="1" showErrorMessage="1" promptTitle="NAME" prompt="ENTER NAME IN CAPITAL LETTERS" sqref="B7:B30"/>
  </dataValidations>
  <pageMargins left="0.24" right="0.2" top="0.4" bottom="0.75138888888888899" header="0.29861111111111099" footer="0.29861111111111099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4"/>
  <sheetViews>
    <sheetView topLeftCell="B13" workbookViewId="0">
      <selection activeCell="L19" sqref="L19"/>
    </sheetView>
  </sheetViews>
  <sheetFormatPr defaultColWidth="14.42578125" defaultRowHeight="15.75"/>
  <cols>
    <col min="1" max="1" width="8.5703125" style="98" customWidth="1"/>
    <col min="2" max="2" width="31.42578125" style="98" customWidth="1"/>
    <col min="3" max="3" width="8.5703125" style="98" customWidth="1"/>
    <col min="4" max="4" width="8.85546875" style="98" customWidth="1"/>
    <col min="5" max="5" width="10.28515625" style="98" customWidth="1"/>
    <col min="6" max="6" width="9.42578125" style="98" customWidth="1"/>
    <col min="7" max="7" width="10.42578125" style="98" customWidth="1"/>
    <col min="8" max="8" width="6.7109375" style="98" customWidth="1"/>
    <col min="9" max="9" width="7.7109375" style="98" customWidth="1"/>
    <col min="10" max="10" width="5.7109375" style="98" customWidth="1"/>
    <col min="11" max="11" width="9.28515625" style="98" customWidth="1"/>
    <col min="12" max="12" width="8.28515625" style="98" customWidth="1"/>
    <col min="13" max="13" width="7" style="98" customWidth="1"/>
    <col min="14" max="14" width="4.42578125" style="98" customWidth="1"/>
    <col min="15" max="15" width="8.5703125" style="98" customWidth="1"/>
    <col min="16" max="16" width="26.42578125" style="98" customWidth="1"/>
    <col min="17" max="17" width="7.28515625" style="98" customWidth="1"/>
    <col min="18" max="18" width="8" style="98" customWidth="1"/>
    <col min="19" max="19" width="10.42578125" style="98" customWidth="1"/>
    <col min="20" max="20" width="8.140625" style="98" customWidth="1"/>
    <col min="21" max="21" width="7.28515625" style="98" customWidth="1"/>
    <col min="22" max="22" width="5" style="98" customWidth="1"/>
    <col min="23" max="23" width="5.42578125" style="98" customWidth="1"/>
    <col min="24" max="24" width="6.7109375" style="98" customWidth="1"/>
    <col min="25" max="25" width="9.5703125" style="98" customWidth="1"/>
    <col min="26" max="26" width="7.42578125" style="98" customWidth="1"/>
    <col min="27" max="27" width="8" style="98" customWidth="1"/>
    <col min="28" max="28" width="4.140625" style="98" customWidth="1"/>
    <col min="29" max="29" width="8.5703125" style="98" customWidth="1"/>
    <col min="30" max="30" width="26.42578125" style="98" customWidth="1"/>
    <col min="31" max="31" width="7.140625" style="98" customWidth="1"/>
    <col min="32" max="32" width="7.28515625" style="98" customWidth="1"/>
    <col min="33" max="33" width="9.5703125" style="98" customWidth="1"/>
    <col min="34" max="34" width="8.28515625" style="98" customWidth="1"/>
    <col min="35" max="35" width="9.7109375" style="98" customWidth="1"/>
    <col min="36" max="36" width="6" style="98" customWidth="1"/>
    <col min="37" max="37" width="14.7109375" style="98" customWidth="1"/>
    <col min="38" max="38" width="8.5703125" style="98" customWidth="1"/>
    <col min="39" max="39" width="27.140625" style="98" customWidth="1"/>
    <col min="40" max="40" width="11.7109375" style="98" customWidth="1"/>
    <col min="41" max="41" width="7.42578125" style="98" customWidth="1"/>
    <col min="42" max="42" width="12.42578125" style="98" customWidth="1"/>
    <col min="43" max="43" width="10.42578125" style="98" customWidth="1"/>
    <col min="44" max="44" width="14.28515625" style="98" customWidth="1"/>
    <col min="45" max="16384" width="14.42578125" style="98"/>
  </cols>
  <sheetData>
    <row r="1" spans="1:44" ht="15.75" customHeight="1">
      <c r="A1" s="326" t="s">
        <v>238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 t="s">
        <v>238</v>
      </c>
      <c r="P1" s="326"/>
      <c r="Q1" s="326"/>
      <c r="R1" s="326"/>
      <c r="S1" s="326"/>
      <c r="T1" s="326"/>
      <c r="U1" s="326"/>
      <c r="V1" s="326"/>
      <c r="W1" s="326"/>
      <c r="X1" s="326"/>
      <c r="Y1" s="326"/>
      <c r="Z1" s="326"/>
      <c r="AA1" s="326"/>
      <c r="AB1" s="326"/>
      <c r="AC1" s="326" t="s">
        <v>238</v>
      </c>
      <c r="AD1" s="326"/>
      <c r="AE1" s="326"/>
      <c r="AF1" s="326"/>
      <c r="AG1" s="326"/>
      <c r="AH1" s="326"/>
      <c r="AI1" s="326"/>
      <c r="AJ1" s="326"/>
      <c r="AK1" s="326"/>
      <c r="AL1" s="326" t="s">
        <v>238</v>
      </c>
      <c r="AM1" s="326"/>
      <c r="AN1" s="326"/>
      <c r="AO1" s="326"/>
      <c r="AP1" s="326"/>
      <c r="AQ1" s="326"/>
      <c r="AR1" s="326"/>
    </row>
    <row r="2" spans="1:44" ht="14.45" customHeight="1">
      <c r="A2" s="326" t="s">
        <v>335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 t="s">
        <v>335</v>
      </c>
      <c r="P2" s="326"/>
      <c r="Q2" s="326"/>
      <c r="R2" s="326"/>
      <c r="S2" s="326"/>
      <c r="T2" s="326"/>
      <c r="U2" s="326"/>
      <c r="V2" s="326"/>
      <c r="W2" s="326"/>
      <c r="X2" s="326"/>
      <c r="Y2" s="326"/>
      <c r="Z2" s="326"/>
      <c r="AA2" s="326"/>
      <c r="AB2" s="326"/>
      <c r="AC2" s="326" t="s">
        <v>335</v>
      </c>
      <c r="AD2" s="326"/>
      <c r="AE2" s="326"/>
      <c r="AF2" s="326"/>
      <c r="AG2" s="326"/>
      <c r="AH2" s="326"/>
      <c r="AI2" s="326"/>
      <c r="AJ2" s="326"/>
      <c r="AK2" s="326"/>
      <c r="AL2" s="326" t="s">
        <v>335</v>
      </c>
      <c r="AM2" s="326"/>
      <c r="AN2" s="326"/>
      <c r="AO2" s="326"/>
      <c r="AP2" s="326"/>
      <c r="AQ2" s="326"/>
      <c r="AR2" s="326"/>
    </row>
    <row r="3" spans="1:44" ht="15.75" customHeight="1">
      <c r="A3" s="327" t="s">
        <v>336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 t="s">
        <v>336</v>
      </c>
      <c r="P3" s="327"/>
      <c r="Q3" s="327"/>
      <c r="R3" s="327"/>
      <c r="S3" s="327"/>
      <c r="T3" s="327"/>
      <c r="U3" s="327"/>
      <c r="V3" s="327"/>
      <c r="W3" s="327"/>
      <c r="X3" s="327"/>
      <c r="Y3" s="327"/>
      <c r="Z3" s="327"/>
      <c r="AA3" s="327"/>
      <c r="AB3" s="327"/>
      <c r="AC3" s="327" t="s">
        <v>336</v>
      </c>
      <c r="AD3" s="327"/>
      <c r="AE3" s="327"/>
      <c r="AF3" s="327"/>
      <c r="AG3" s="327"/>
      <c r="AH3" s="327"/>
      <c r="AI3" s="327"/>
      <c r="AJ3" s="327"/>
      <c r="AK3" s="327"/>
      <c r="AL3" s="327" t="s">
        <v>336</v>
      </c>
      <c r="AM3" s="327"/>
      <c r="AN3" s="327"/>
      <c r="AO3" s="327"/>
      <c r="AP3" s="327"/>
      <c r="AQ3" s="327"/>
      <c r="AR3" s="327"/>
    </row>
    <row r="4" spans="1:44" ht="12.6" customHeight="1">
      <c r="A4" s="326" t="s">
        <v>337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26" t="s">
        <v>337</v>
      </c>
      <c r="P4" s="326"/>
      <c r="Q4" s="326"/>
      <c r="R4" s="326"/>
      <c r="S4" s="326"/>
      <c r="T4" s="326"/>
      <c r="U4" s="326"/>
      <c r="V4" s="326"/>
      <c r="W4" s="326"/>
      <c r="X4" s="326"/>
      <c r="Y4" s="326"/>
      <c r="Z4" s="326"/>
      <c r="AA4" s="326"/>
      <c r="AB4" s="326"/>
      <c r="AC4" s="326" t="s">
        <v>337</v>
      </c>
      <c r="AD4" s="326"/>
      <c r="AE4" s="326"/>
      <c r="AF4" s="326"/>
      <c r="AG4" s="326"/>
      <c r="AH4" s="326"/>
      <c r="AI4" s="326"/>
      <c r="AJ4" s="326"/>
      <c r="AK4" s="326"/>
      <c r="AL4" s="326" t="s">
        <v>337</v>
      </c>
      <c r="AM4" s="326"/>
      <c r="AN4" s="326"/>
      <c r="AO4" s="326"/>
      <c r="AP4" s="326"/>
      <c r="AQ4" s="326"/>
      <c r="AR4" s="326"/>
    </row>
    <row r="5" spans="1:44" ht="15.75" customHeight="1">
      <c r="A5" s="99" t="s">
        <v>338</v>
      </c>
      <c r="B5" s="99" t="s">
        <v>246</v>
      </c>
      <c r="C5" s="326" t="s">
        <v>257</v>
      </c>
      <c r="D5" s="326"/>
      <c r="E5" s="326"/>
      <c r="F5" s="326"/>
      <c r="G5" s="326"/>
      <c r="H5" s="326"/>
      <c r="I5" s="326" t="s">
        <v>259</v>
      </c>
      <c r="J5" s="326"/>
      <c r="K5" s="326"/>
      <c r="L5" s="326"/>
      <c r="M5" s="326"/>
      <c r="N5" s="326"/>
      <c r="O5" s="99" t="s">
        <v>338</v>
      </c>
      <c r="P5" s="99" t="s">
        <v>246</v>
      </c>
      <c r="Q5" s="326" t="s">
        <v>260</v>
      </c>
      <c r="R5" s="326"/>
      <c r="S5" s="326"/>
      <c r="T5" s="326"/>
      <c r="U5" s="326"/>
      <c r="V5" s="326"/>
      <c r="W5" s="326" t="s">
        <v>261</v>
      </c>
      <c r="X5" s="326"/>
      <c r="Y5" s="326"/>
      <c r="Z5" s="326"/>
      <c r="AA5" s="326"/>
      <c r="AB5" s="326"/>
      <c r="AC5" s="99" t="s">
        <v>338</v>
      </c>
      <c r="AD5" s="99" t="s">
        <v>246</v>
      </c>
      <c r="AE5" s="326" t="s">
        <v>262</v>
      </c>
      <c r="AF5" s="326"/>
      <c r="AG5" s="326"/>
      <c r="AH5" s="326"/>
      <c r="AI5" s="326"/>
      <c r="AJ5" s="326"/>
      <c r="AK5" s="99" t="s">
        <v>339</v>
      </c>
      <c r="AL5" s="99" t="s">
        <v>338</v>
      </c>
      <c r="AM5" s="99" t="s">
        <v>246</v>
      </c>
      <c r="AN5" s="99"/>
      <c r="AO5" s="99"/>
      <c r="AP5" s="121"/>
      <c r="AQ5" s="121"/>
      <c r="AR5" s="121"/>
    </row>
    <row r="6" spans="1:44" ht="45.75" customHeight="1">
      <c r="A6" s="99"/>
      <c r="B6" s="99"/>
      <c r="C6" s="100" t="s">
        <v>340</v>
      </c>
      <c r="D6" s="100" t="s">
        <v>341</v>
      </c>
      <c r="E6" s="100" t="s">
        <v>342</v>
      </c>
      <c r="F6" s="100" t="s">
        <v>343</v>
      </c>
      <c r="G6" s="100" t="s">
        <v>344</v>
      </c>
      <c r="H6" s="100" t="s">
        <v>345</v>
      </c>
      <c r="I6" s="100" t="s">
        <v>340</v>
      </c>
      <c r="J6" s="100" t="s">
        <v>341</v>
      </c>
      <c r="K6" s="100" t="s">
        <v>342</v>
      </c>
      <c r="L6" s="100" t="s">
        <v>343</v>
      </c>
      <c r="M6" s="100" t="s">
        <v>344</v>
      </c>
      <c r="N6" s="100" t="s">
        <v>345</v>
      </c>
      <c r="O6" s="109"/>
      <c r="P6" s="109"/>
      <c r="Q6" s="100" t="s">
        <v>340</v>
      </c>
      <c r="R6" s="100" t="s">
        <v>341</v>
      </c>
      <c r="S6" s="100" t="s">
        <v>342</v>
      </c>
      <c r="T6" s="100" t="s">
        <v>343</v>
      </c>
      <c r="U6" s="100" t="s">
        <v>344</v>
      </c>
      <c r="V6" s="100" t="s">
        <v>345</v>
      </c>
      <c r="W6" s="100" t="s">
        <v>340</v>
      </c>
      <c r="X6" s="100" t="s">
        <v>341</v>
      </c>
      <c r="Y6" s="100" t="s">
        <v>342</v>
      </c>
      <c r="Z6" s="100" t="s">
        <v>343</v>
      </c>
      <c r="AA6" s="100" t="s">
        <v>344</v>
      </c>
      <c r="AB6" s="100" t="s">
        <v>345</v>
      </c>
      <c r="AC6" s="109"/>
      <c r="AD6" s="109"/>
      <c r="AE6" s="100" t="s">
        <v>340</v>
      </c>
      <c r="AF6" s="100" t="s">
        <v>341</v>
      </c>
      <c r="AG6" s="100" t="s">
        <v>346</v>
      </c>
      <c r="AH6" s="100" t="s">
        <v>343</v>
      </c>
      <c r="AI6" s="100" t="s">
        <v>344</v>
      </c>
      <c r="AJ6" s="100" t="s">
        <v>345</v>
      </c>
      <c r="AK6" s="100" t="s">
        <v>347</v>
      </c>
      <c r="AL6" s="109"/>
      <c r="AM6" s="109"/>
      <c r="AN6" s="114" t="s">
        <v>348</v>
      </c>
      <c r="AO6" s="114" t="s">
        <v>349</v>
      </c>
      <c r="AP6" s="114" t="s">
        <v>350</v>
      </c>
      <c r="AQ6" s="29" t="s">
        <v>351</v>
      </c>
      <c r="AR6" s="114" t="s">
        <v>352</v>
      </c>
    </row>
    <row r="7" spans="1:44">
      <c r="A7" s="99">
        <v>1</v>
      </c>
      <c r="B7" s="32" t="s">
        <v>29</v>
      </c>
      <c r="C7" s="101">
        <v>9</v>
      </c>
      <c r="D7" s="2">
        <v>5</v>
      </c>
      <c r="E7" s="2">
        <v>5</v>
      </c>
      <c r="F7" s="101">
        <v>70</v>
      </c>
      <c r="G7" s="102">
        <f>SUM(C7:F7)</f>
        <v>89</v>
      </c>
      <c r="H7" s="2" t="str">
        <f t="shared" ref="H7:H30" si="0">IF(G7&gt;=91,"A1",IF(G7&gt;=81,"A2",IF(G7&gt;=71,"B1",IF(G7&gt;=61,"B2",IF(G7&gt;=51,"C1",IF(G7&gt;=41,"C2",IF(G7&gt;=33,"D","E")))))))</f>
        <v>A2</v>
      </c>
      <c r="I7" s="101">
        <v>9.25</v>
      </c>
      <c r="J7" s="2">
        <v>5</v>
      </c>
      <c r="K7" s="2">
        <v>5</v>
      </c>
      <c r="L7" s="2">
        <v>71.5</v>
      </c>
      <c r="M7" s="2">
        <f>SUM(I7:L7)</f>
        <v>90.75</v>
      </c>
      <c r="N7" s="2" t="str">
        <f t="shared" ref="N7:N30" si="1">IF(M7&gt;=91,"A1",IF(M7&gt;=81,"A2",IF(M7&gt;=71,"B1",IF(M7&gt;=61,"B2",IF(M7&gt;=51,"C1",IF(M7&gt;=41,"C2",IF(M7&gt;=33,"D","E")))))))</f>
        <v>A2</v>
      </c>
      <c r="O7" s="99">
        <v>1</v>
      </c>
      <c r="P7" s="32" t="s">
        <v>29</v>
      </c>
      <c r="Q7" s="101">
        <v>9.5</v>
      </c>
      <c r="R7" s="2">
        <v>5</v>
      </c>
      <c r="S7" s="2">
        <v>5</v>
      </c>
      <c r="T7" s="2">
        <v>73</v>
      </c>
      <c r="U7" s="2">
        <f>SUM(Q7:T7)</f>
        <v>92.5</v>
      </c>
      <c r="V7" s="2" t="str">
        <f t="shared" ref="V7:V30" si="2">IF(U7&gt;=91,"A1",IF(U7&gt;=81,"A2",IF(U7&gt;=71,"B1",IF(U7&gt;=61,"B2",IF(U7&gt;=51,"C1",IF(U7&gt;=41,"C2",IF(U7&gt;=33,"D","E")))))))</f>
        <v>A1</v>
      </c>
      <c r="W7" s="29">
        <v>9.75</v>
      </c>
      <c r="X7" s="2">
        <v>5</v>
      </c>
      <c r="Y7" s="2">
        <v>5</v>
      </c>
      <c r="Z7" s="2">
        <v>78</v>
      </c>
      <c r="AA7" s="2">
        <f>SUM(W7:Z7)</f>
        <v>97.75</v>
      </c>
      <c r="AB7" s="2" t="str">
        <f t="shared" ref="AB7:AB30" si="3">IF(AA7&gt;=91,"A1",IF(AA7&gt;=81,"A2",IF(AA7&gt;=71,"B1",IF(AA7&gt;=61,"B2",IF(AA7&gt;=51,"C1",IF(AA7&gt;=41,"C2",IF(AA7&gt;=33,"D","E")))))))</f>
        <v>A1</v>
      </c>
      <c r="AC7" s="99">
        <v>1</v>
      </c>
      <c r="AD7" s="32" t="s">
        <v>29</v>
      </c>
      <c r="AE7" s="101">
        <v>9.5</v>
      </c>
      <c r="AF7" s="2">
        <v>5</v>
      </c>
      <c r="AG7" s="2">
        <v>5</v>
      </c>
      <c r="AH7" s="2">
        <v>77</v>
      </c>
      <c r="AI7" s="2">
        <f>SUM(AE7:AH7)</f>
        <v>96.5</v>
      </c>
      <c r="AJ7" s="2" t="str">
        <f t="shared" ref="AJ7:AJ30" si="4">IF(AI7&gt;=91,"A1",IF(AI7&gt;=81,"A2",IF(AI7&gt;=71,"B1",IF(AI7&gt;=61,"B2",IF(AI7&gt;=51,"C1",IF(AI7&gt;=41,"C2",IF(AI7&gt;=33,"D","E")))))))</f>
        <v>A1</v>
      </c>
      <c r="AK7" s="2">
        <v>47</v>
      </c>
      <c r="AL7" s="99">
        <v>1</v>
      </c>
      <c r="AM7" s="32" t="s">
        <v>29</v>
      </c>
      <c r="AN7" s="115">
        <v>48</v>
      </c>
      <c r="AO7" s="122">
        <v>47</v>
      </c>
      <c r="AP7" s="123">
        <f>(G7+M7+U7+AA7+AI7+AK7)</f>
        <v>513.5</v>
      </c>
      <c r="AQ7" s="123">
        <f>(AP7/550)*100</f>
        <v>93.36363636363636</v>
      </c>
      <c r="AR7" s="2" t="str">
        <f>IF(AQ7&gt;=91,"A1",IF(AQ7&gt;=81,"A2",IF(AQ7&gt;=71,"B1",IF(AQ7&gt;=61,"B2",IF(AQ7&gt;=51,"C1",IF(AQ7&gt;=41,"C2",IF(AQ7&gt;=33,"D","E")))))))</f>
        <v>A1</v>
      </c>
    </row>
    <row r="8" spans="1:44">
      <c r="A8" s="99">
        <v>2</v>
      </c>
      <c r="B8" s="32" t="s">
        <v>45</v>
      </c>
      <c r="C8" s="101">
        <v>5.5</v>
      </c>
      <c r="D8" s="2">
        <v>4</v>
      </c>
      <c r="E8" s="2">
        <v>5</v>
      </c>
      <c r="F8" s="101">
        <v>32.5</v>
      </c>
      <c r="G8" s="102">
        <f t="shared" ref="G8:G30" si="5">SUM(C8:F8)</f>
        <v>47</v>
      </c>
      <c r="H8" s="2" t="str">
        <f t="shared" si="0"/>
        <v>C2</v>
      </c>
      <c r="I8" s="101">
        <v>6.25</v>
      </c>
      <c r="J8" s="2">
        <v>4</v>
      </c>
      <c r="K8" s="2">
        <v>4</v>
      </c>
      <c r="L8" s="2">
        <v>45</v>
      </c>
      <c r="M8" s="2">
        <f t="shared" ref="M8:M30" si="6">SUM(I8:L8)</f>
        <v>59.25</v>
      </c>
      <c r="N8" s="2" t="str">
        <f t="shared" si="1"/>
        <v>C1</v>
      </c>
      <c r="O8" s="99">
        <v>2</v>
      </c>
      <c r="P8" s="32" t="s">
        <v>45</v>
      </c>
      <c r="Q8" s="101">
        <v>5.5</v>
      </c>
      <c r="R8" s="2">
        <v>3</v>
      </c>
      <c r="S8" s="2">
        <v>3</v>
      </c>
      <c r="T8" s="2">
        <v>24</v>
      </c>
      <c r="U8" s="2">
        <f t="shared" ref="U8:U30" si="7">SUM(Q8:T8)</f>
        <v>35.5</v>
      </c>
      <c r="V8" s="2" t="str">
        <f t="shared" si="2"/>
        <v>D</v>
      </c>
      <c r="W8" s="111">
        <v>7.25</v>
      </c>
      <c r="X8" s="2">
        <v>3</v>
      </c>
      <c r="Y8" s="2">
        <v>5</v>
      </c>
      <c r="Z8" s="2">
        <v>45</v>
      </c>
      <c r="AA8" s="2">
        <f t="shared" ref="AA8:AA30" si="8">SUM(W8:Z8)</f>
        <v>60.25</v>
      </c>
      <c r="AB8" s="2" t="str">
        <f t="shared" si="3"/>
        <v>C1</v>
      </c>
      <c r="AC8" s="99">
        <v>2</v>
      </c>
      <c r="AD8" s="32" t="s">
        <v>45</v>
      </c>
      <c r="AE8" s="101">
        <v>6.25</v>
      </c>
      <c r="AF8" s="2">
        <v>4.5</v>
      </c>
      <c r="AG8" s="2">
        <v>5</v>
      </c>
      <c r="AH8" s="2">
        <v>29</v>
      </c>
      <c r="AI8" s="2">
        <f t="shared" ref="AI8:AI30" si="9">SUM(AE8:AH8)</f>
        <v>44.75</v>
      </c>
      <c r="AJ8" s="2" t="str">
        <f t="shared" si="4"/>
        <v>C2</v>
      </c>
      <c r="AK8" s="2">
        <v>29.5</v>
      </c>
      <c r="AL8" s="99">
        <v>2</v>
      </c>
      <c r="AM8" s="32" t="s">
        <v>45</v>
      </c>
      <c r="AN8" s="116">
        <v>40</v>
      </c>
      <c r="AO8" s="116">
        <v>25</v>
      </c>
      <c r="AP8" s="123">
        <f t="shared" ref="AP8:AP30" si="10">(G8+M8+U8+AA8+AI8+AK8)</f>
        <v>276.25</v>
      </c>
      <c r="AQ8" s="123">
        <f t="shared" ref="AQ8:AQ30" si="11">(AP8/550)*100</f>
        <v>50.227272727272734</v>
      </c>
      <c r="AR8" s="2" t="str">
        <f t="shared" ref="AR8:AR30" si="12">IF(AQ8&gt;=91,"A1",IF(AQ8&gt;=81,"A2",IF(AQ8&gt;=71,"B1",IF(AQ8&gt;=61,"B2",IF(AQ8&gt;=51,"C1",IF(AQ8&gt;=41,"C2",IF(AQ8&gt;=33,"D","E")))))))</f>
        <v>C2</v>
      </c>
    </row>
    <row r="9" spans="1:44">
      <c r="A9" s="99">
        <v>3</v>
      </c>
      <c r="B9" s="32" t="s">
        <v>54</v>
      </c>
      <c r="C9" s="101">
        <v>6.75</v>
      </c>
      <c r="D9" s="2">
        <v>5</v>
      </c>
      <c r="E9" s="2">
        <v>5</v>
      </c>
      <c r="F9" s="99">
        <v>39.5</v>
      </c>
      <c r="G9" s="102">
        <f t="shared" si="5"/>
        <v>56.25</v>
      </c>
      <c r="H9" s="99" t="str">
        <f t="shared" si="0"/>
        <v>C1</v>
      </c>
      <c r="I9" s="101">
        <v>8.25</v>
      </c>
      <c r="J9" s="2">
        <v>4</v>
      </c>
      <c r="K9" s="2">
        <v>4</v>
      </c>
      <c r="L9" s="2">
        <v>43.5</v>
      </c>
      <c r="M9" s="2">
        <f t="shared" si="6"/>
        <v>59.75</v>
      </c>
      <c r="N9" s="2" t="str">
        <f t="shared" si="1"/>
        <v>C1</v>
      </c>
      <c r="O9" s="99">
        <v>3</v>
      </c>
      <c r="P9" s="32" t="s">
        <v>54</v>
      </c>
      <c r="Q9" s="101">
        <v>5.75</v>
      </c>
      <c r="R9" s="2">
        <v>4</v>
      </c>
      <c r="S9" s="2">
        <v>3</v>
      </c>
      <c r="T9" s="2">
        <v>28</v>
      </c>
      <c r="U9" s="2">
        <f t="shared" si="7"/>
        <v>40.75</v>
      </c>
      <c r="V9" s="2" t="str">
        <f t="shared" si="2"/>
        <v>D</v>
      </c>
      <c r="W9" s="29">
        <v>8.75</v>
      </c>
      <c r="X9" s="2">
        <v>3.5</v>
      </c>
      <c r="Y9" s="2">
        <v>5</v>
      </c>
      <c r="Z9" s="2">
        <v>62</v>
      </c>
      <c r="AA9" s="2">
        <f t="shared" si="8"/>
        <v>79.25</v>
      </c>
      <c r="AB9" s="2" t="str">
        <f t="shared" si="3"/>
        <v>B1</v>
      </c>
      <c r="AC9" s="99">
        <v>3</v>
      </c>
      <c r="AD9" s="32" t="s">
        <v>54</v>
      </c>
      <c r="AE9" s="101">
        <v>7.75</v>
      </c>
      <c r="AF9" s="2">
        <v>4.5</v>
      </c>
      <c r="AG9" s="2">
        <v>5</v>
      </c>
      <c r="AH9" s="2">
        <v>41</v>
      </c>
      <c r="AI9" s="2">
        <f t="shared" si="9"/>
        <v>58.25</v>
      </c>
      <c r="AJ9" s="2" t="str">
        <f t="shared" si="4"/>
        <v>C1</v>
      </c>
      <c r="AK9" s="2">
        <v>34.5</v>
      </c>
      <c r="AL9" s="99">
        <v>3</v>
      </c>
      <c r="AM9" s="32" t="s">
        <v>54</v>
      </c>
      <c r="AN9" s="117">
        <v>40</v>
      </c>
      <c r="AO9" s="117">
        <v>29</v>
      </c>
      <c r="AP9" s="123">
        <f t="shared" si="10"/>
        <v>328.75</v>
      </c>
      <c r="AQ9" s="123">
        <f t="shared" si="11"/>
        <v>59.77272727272728</v>
      </c>
      <c r="AR9" s="2" t="str">
        <f t="shared" si="12"/>
        <v>C1</v>
      </c>
    </row>
    <row r="10" spans="1:44">
      <c r="A10" s="99">
        <v>4</v>
      </c>
      <c r="B10" s="32" t="s">
        <v>64</v>
      </c>
      <c r="C10" s="101">
        <v>10</v>
      </c>
      <c r="D10" s="2">
        <v>5</v>
      </c>
      <c r="E10" s="2">
        <v>5</v>
      </c>
      <c r="F10" s="99">
        <v>71.5</v>
      </c>
      <c r="G10" s="102">
        <f t="shared" si="5"/>
        <v>91.5</v>
      </c>
      <c r="H10" s="99" t="str">
        <f t="shared" si="0"/>
        <v>A1</v>
      </c>
      <c r="I10" s="101">
        <v>9.25</v>
      </c>
      <c r="J10" s="2">
        <v>5</v>
      </c>
      <c r="K10" s="2">
        <v>5</v>
      </c>
      <c r="L10" s="2">
        <v>74</v>
      </c>
      <c r="M10" s="2">
        <f t="shared" si="6"/>
        <v>93.25</v>
      </c>
      <c r="N10" s="2" t="str">
        <f t="shared" si="1"/>
        <v>A1</v>
      </c>
      <c r="O10" s="99">
        <v>4</v>
      </c>
      <c r="P10" s="32" t="s">
        <v>64</v>
      </c>
      <c r="Q10" s="101">
        <v>10</v>
      </c>
      <c r="R10" s="2">
        <v>5</v>
      </c>
      <c r="S10" s="2">
        <v>5</v>
      </c>
      <c r="T10" s="2">
        <v>75.5</v>
      </c>
      <c r="U10" s="2">
        <f t="shared" si="7"/>
        <v>95.5</v>
      </c>
      <c r="V10" s="2" t="str">
        <f t="shared" si="2"/>
        <v>A1</v>
      </c>
      <c r="W10" s="29">
        <v>8.75</v>
      </c>
      <c r="X10" s="2">
        <v>5</v>
      </c>
      <c r="Y10" s="2">
        <v>5</v>
      </c>
      <c r="Z10" s="2">
        <v>78.5</v>
      </c>
      <c r="AA10" s="2">
        <f t="shared" si="8"/>
        <v>97.25</v>
      </c>
      <c r="AB10" s="2" t="str">
        <f t="shared" si="3"/>
        <v>A1</v>
      </c>
      <c r="AC10" s="99">
        <v>4</v>
      </c>
      <c r="AD10" s="32" t="s">
        <v>64</v>
      </c>
      <c r="AE10" s="101">
        <v>9.5</v>
      </c>
      <c r="AF10" s="2">
        <v>5</v>
      </c>
      <c r="AG10" s="2">
        <v>5</v>
      </c>
      <c r="AH10" s="2">
        <v>76</v>
      </c>
      <c r="AI10" s="2">
        <f t="shared" si="9"/>
        <v>95.5</v>
      </c>
      <c r="AJ10" s="2" t="str">
        <f t="shared" si="4"/>
        <v>A1</v>
      </c>
      <c r="AK10" s="2">
        <v>50</v>
      </c>
      <c r="AL10" s="99">
        <v>4</v>
      </c>
      <c r="AM10" s="32" t="s">
        <v>64</v>
      </c>
      <c r="AN10" s="117">
        <v>49</v>
      </c>
      <c r="AO10" s="117">
        <v>48</v>
      </c>
      <c r="AP10" s="123">
        <f t="shared" si="10"/>
        <v>523</v>
      </c>
      <c r="AQ10" s="123">
        <f t="shared" si="11"/>
        <v>95.090909090909093</v>
      </c>
      <c r="AR10" s="2" t="str">
        <f t="shared" si="12"/>
        <v>A1</v>
      </c>
    </row>
    <row r="11" spans="1:44">
      <c r="A11" s="99">
        <v>5</v>
      </c>
      <c r="B11" s="32" t="s">
        <v>76</v>
      </c>
      <c r="C11" s="101">
        <v>7.75</v>
      </c>
      <c r="D11" s="2">
        <v>4</v>
      </c>
      <c r="E11" s="2">
        <v>5</v>
      </c>
      <c r="F11" s="99">
        <v>60</v>
      </c>
      <c r="G11" s="102">
        <f t="shared" si="5"/>
        <v>76.75</v>
      </c>
      <c r="H11" s="99" t="str">
        <f t="shared" si="0"/>
        <v>B1</v>
      </c>
      <c r="I11" s="101">
        <v>8.5</v>
      </c>
      <c r="J11" s="2">
        <v>4</v>
      </c>
      <c r="K11" s="2">
        <v>4</v>
      </c>
      <c r="L11" s="2">
        <v>60</v>
      </c>
      <c r="M11" s="2">
        <f t="shared" si="6"/>
        <v>76.5</v>
      </c>
      <c r="N11" s="2" t="str">
        <f t="shared" si="1"/>
        <v>B1</v>
      </c>
      <c r="O11" s="99">
        <v>5</v>
      </c>
      <c r="P11" s="32" t="s">
        <v>76</v>
      </c>
      <c r="Q11" s="101">
        <v>8.5</v>
      </c>
      <c r="R11" s="2">
        <v>4</v>
      </c>
      <c r="S11" s="2">
        <v>4</v>
      </c>
      <c r="T11" s="2">
        <v>55.5</v>
      </c>
      <c r="U11" s="2">
        <f t="shared" si="7"/>
        <v>72</v>
      </c>
      <c r="V11" s="2" t="str">
        <f t="shared" si="2"/>
        <v>B1</v>
      </c>
      <c r="W11" s="29">
        <v>8.75</v>
      </c>
      <c r="X11" s="2">
        <v>3</v>
      </c>
      <c r="Y11" s="2">
        <v>4</v>
      </c>
      <c r="Z11" s="2">
        <v>68.5</v>
      </c>
      <c r="AA11" s="2">
        <f t="shared" si="8"/>
        <v>84.25</v>
      </c>
      <c r="AB11" s="2" t="str">
        <f t="shared" si="3"/>
        <v>A2</v>
      </c>
      <c r="AC11" s="99">
        <v>5</v>
      </c>
      <c r="AD11" s="32" t="s">
        <v>76</v>
      </c>
      <c r="AE11" s="101">
        <v>7.5</v>
      </c>
      <c r="AF11" s="2">
        <v>4</v>
      </c>
      <c r="AG11" s="2">
        <v>3</v>
      </c>
      <c r="AH11" s="2">
        <v>57.5</v>
      </c>
      <c r="AI11" s="2">
        <f t="shared" si="9"/>
        <v>72</v>
      </c>
      <c r="AJ11" s="2" t="str">
        <f t="shared" si="4"/>
        <v>B1</v>
      </c>
      <c r="AK11" s="2">
        <v>39</v>
      </c>
      <c r="AL11" s="99">
        <v>5</v>
      </c>
      <c r="AM11" s="32" t="s">
        <v>76</v>
      </c>
      <c r="AN11" s="116">
        <v>44</v>
      </c>
      <c r="AO11" s="116">
        <v>43.5</v>
      </c>
      <c r="AP11" s="123">
        <f t="shared" si="10"/>
        <v>420.5</v>
      </c>
      <c r="AQ11" s="123">
        <f t="shared" si="11"/>
        <v>76.454545454545453</v>
      </c>
      <c r="AR11" s="2" t="str">
        <f t="shared" si="12"/>
        <v>B1</v>
      </c>
    </row>
    <row r="12" spans="1:44">
      <c r="A12" s="99">
        <v>6</v>
      </c>
      <c r="B12" s="32" t="s">
        <v>82</v>
      </c>
      <c r="C12" s="101">
        <v>7.25</v>
      </c>
      <c r="D12" s="2">
        <v>5</v>
      </c>
      <c r="E12" s="2">
        <v>4</v>
      </c>
      <c r="F12" s="99">
        <v>44</v>
      </c>
      <c r="G12" s="102">
        <f t="shared" si="5"/>
        <v>60.25</v>
      </c>
      <c r="H12" s="99" t="str">
        <f t="shared" si="0"/>
        <v>C1</v>
      </c>
      <c r="I12" s="101">
        <v>8.25</v>
      </c>
      <c r="J12" s="2">
        <v>4</v>
      </c>
      <c r="K12" s="2">
        <v>4</v>
      </c>
      <c r="L12" s="2">
        <v>56</v>
      </c>
      <c r="M12" s="2">
        <f t="shared" si="6"/>
        <v>72.25</v>
      </c>
      <c r="N12" s="2" t="str">
        <f t="shared" si="1"/>
        <v>B1</v>
      </c>
      <c r="O12" s="99">
        <v>6</v>
      </c>
      <c r="P12" s="32" t="s">
        <v>82</v>
      </c>
      <c r="Q12" s="101">
        <v>8.5</v>
      </c>
      <c r="R12" s="2">
        <v>4</v>
      </c>
      <c r="S12" s="2">
        <v>4</v>
      </c>
      <c r="T12" s="2">
        <v>54.5</v>
      </c>
      <c r="U12" s="2">
        <f t="shared" si="7"/>
        <v>71</v>
      </c>
      <c r="V12" s="2" t="str">
        <f t="shared" si="2"/>
        <v>B1</v>
      </c>
      <c r="W12" s="29">
        <v>8.25</v>
      </c>
      <c r="X12" s="2">
        <v>2.5</v>
      </c>
      <c r="Y12" s="2">
        <v>4</v>
      </c>
      <c r="Z12" s="2">
        <v>62</v>
      </c>
      <c r="AA12" s="2">
        <f t="shared" si="8"/>
        <v>76.75</v>
      </c>
      <c r="AB12" s="2" t="str">
        <f t="shared" si="3"/>
        <v>B1</v>
      </c>
      <c r="AC12" s="99">
        <v>6</v>
      </c>
      <c r="AD12" s="32" t="s">
        <v>82</v>
      </c>
      <c r="AE12" s="101">
        <v>9.5</v>
      </c>
      <c r="AF12" s="2">
        <v>4.5</v>
      </c>
      <c r="AG12" s="2">
        <v>5</v>
      </c>
      <c r="AH12" s="2">
        <v>65.5</v>
      </c>
      <c r="AI12" s="2">
        <f t="shared" si="9"/>
        <v>84.5</v>
      </c>
      <c r="AJ12" s="2" t="str">
        <f t="shared" si="4"/>
        <v>A2</v>
      </c>
      <c r="AK12" s="2">
        <v>34.5</v>
      </c>
      <c r="AL12" s="99">
        <v>6</v>
      </c>
      <c r="AM12" s="32" t="s">
        <v>82</v>
      </c>
      <c r="AN12" s="117">
        <v>48</v>
      </c>
      <c r="AO12" s="117">
        <v>43.5</v>
      </c>
      <c r="AP12" s="123">
        <f t="shared" si="10"/>
        <v>399.25</v>
      </c>
      <c r="AQ12" s="123">
        <f t="shared" si="11"/>
        <v>72.590909090909093</v>
      </c>
      <c r="AR12" s="2" t="str">
        <f t="shared" si="12"/>
        <v>B1</v>
      </c>
    </row>
    <row r="13" spans="1:44">
      <c r="A13" s="99">
        <v>7</v>
      </c>
      <c r="B13" s="32" t="s">
        <v>91</v>
      </c>
      <c r="C13" s="101">
        <v>7.5</v>
      </c>
      <c r="D13" s="2">
        <v>5</v>
      </c>
      <c r="E13" s="2">
        <v>5</v>
      </c>
      <c r="F13" s="99">
        <v>61.5</v>
      </c>
      <c r="G13" s="102">
        <f t="shared" si="5"/>
        <v>79</v>
      </c>
      <c r="H13" s="99" t="str">
        <f t="shared" si="0"/>
        <v>B1</v>
      </c>
      <c r="I13" s="101">
        <v>8.75</v>
      </c>
      <c r="J13" s="2">
        <v>4</v>
      </c>
      <c r="K13" s="2">
        <v>4</v>
      </c>
      <c r="L13" s="2">
        <v>53.5</v>
      </c>
      <c r="M13" s="2">
        <f t="shared" si="6"/>
        <v>70.25</v>
      </c>
      <c r="N13" s="2" t="str">
        <f t="shared" si="1"/>
        <v>B2</v>
      </c>
      <c r="O13" s="99">
        <v>7</v>
      </c>
      <c r="P13" s="32" t="s">
        <v>91</v>
      </c>
      <c r="Q13" s="101">
        <v>8.75</v>
      </c>
      <c r="R13" s="2">
        <v>5</v>
      </c>
      <c r="S13" s="2">
        <v>5</v>
      </c>
      <c r="T13" s="2">
        <v>57.5</v>
      </c>
      <c r="U13" s="2">
        <f t="shared" si="7"/>
        <v>76.25</v>
      </c>
      <c r="V13" s="2" t="str">
        <f t="shared" si="2"/>
        <v>B1</v>
      </c>
      <c r="W13" s="29">
        <v>8.75</v>
      </c>
      <c r="X13" s="2">
        <v>5</v>
      </c>
      <c r="Y13" s="2">
        <v>5</v>
      </c>
      <c r="Z13" s="2">
        <v>70.5</v>
      </c>
      <c r="AA13" s="2">
        <f t="shared" si="8"/>
        <v>89.25</v>
      </c>
      <c r="AB13" s="2" t="str">
        <f t="shared" si="3"/>
        <v>A2</v>
      </c>
      <c r="AC13" s="99">
        <v>7</v>
      </c>
      <c r="AD13" s="32" t="s">
        <v>91</v>
      </c>
      <c r="AE13" s="101">
        <v>8</v>
      </c>
      <c r="AF13" s="2">
        <v>5</v>
      </c>
      <c r="AG13" s="2">
        <v>5</v>
      </c>
      <c r="AH13" s="2">
        <v>66</v>
      </c>
      <c r="AI13" s="2">
        <f t="shared" si="9"/>
        <v>84</v>
      </c>
      <c r="AJ13" s="2" t="str">
        <f t="shared" si="4"/>
        <v>A2</v>
      </c>
      <c r="AK13" s="2">
        <v>49</v>
      </c>
      <c r="AL13" s="99">
        <v>7</v>
      </c>
      <c r="AM13" s="32" t="s">
        <v>91</v>
      </c>
      <c r="AN13" s="117">
        <v>46</v>
      </c>
      <c r="AO13" s="117">
        <v>40.5</v>
      </c>
      <c r="AP13" s="123">
        <f t="shared" si="10"/>
        <v>447.75</v>
      </c>
      <c r="AQ13" s="123">
        <f t="shared" si="11"/>
        <v>81.409090909090907</v>
      </c>
      <c r="AR13" s="2" t="str">
        <f t="shared" si="12"/>
        <v>A2</v>
      </c>
    </row>
    <row r="14" spans="1:44">
      <c r="A14" s="99">
        <v>8</v>
      </c>
      <c r="B14" s="32" t="s">
        <v>99</v>
      </c>
      <c r="C14" s="101">
        <v>5.25</v>
      </c>
      <c r="D14" s="2">
        <v>4</v>
      </c>
      <c r="E14" s="2">
        <v>4</v>
      </c>
      <c r="F14" s="99">
        <v>41</v>
      </c>
      <c r="G14" s="102">
        <f t="shared" si="5"/>
        <v>54.25</v>
      </c>
      <c r="H14" s="99" t="str">
        <f t="shared" si="0"/>
        <v>C1</v>
      </c>
      <c r="I14" s="101">
        <v>7</v>
      </c>
      <c r="J14" s="2">
        <v>4</v>
      </c>
      <c r="K14" s="2">
        <v>4</v>
      </c>
      <c r="L14" s="2">
        <v>47.5</v>
      </c>
      <c r="M14" s="2">
        <f t="shared" si="6"/>
        <v>62.5</v>
      </c>
      <c r="N14" s="2" t="str">
        <f t="shared" si="1"/>
        <v>B2</v>
      </c>
      <c r="O14" s="99">
        <v>8</v>
      </c>
      <c r="P14" s="32" t="s">
        <v>99</v>
      </c>
      <c r="Q14" s="101">
        <v>5.25</v>
      </c>
      <c r="R14" s="2">
        <v>4</v>
      </c>
      <c r="S14" s="2">
        <v>4</v>
      </c>
      <c r="T14" s="2">
        <v>32.5</v>
      </c>
      <c r="U14" s="2">
        <f t="shared" si="7"/>
        <v>45.75</v>
      </c>
      <c r="V14" s="2" t="str">
        <f t="shared" si="2"/>
        <v>C2</v>
      </c>
      <c r="W14" s="29">
        <v>8.5</v>
      </c>
      <c r="X14" s="2">
        <v>4.5</v>
      </c>
      <c r="Y14" s="2">
        <v>4</v>
      </c>
      <c r="Z14" s="2">
        <v>51</v>
      </c>
      <c r="AA14" s="2">
        <f t="shared" si="8"/>
        <v>68</v>
      </c>
      <c r="AB14" s="2" t="str">
        <f t="shared" si="3"/>
        <v>B2</v>
      </c>
      <c r="AC14" s="99">
        <v>8</v>
      </c>
      <c r="AD14" s="32" t="s">
        <v>99</v>
      </c>
      <c r="AE14" s="101">
        <v>6</v>
      </c>
      <c r="AF14" s="2">
        <v>4</v>
      </c>
      <c r="AG14" s="2">
        <v>5</v>
      </c>
      <c r="AH14" s="2">
        <v>31</v>
      </c>
      <c r="AI14" s="2">
        <f t="shared" si="9"/>
        <v>46</v>
      </c>
      <c r="AJ14" s="2" t="str">
        <f t="shared" si="4"/>
        <v>C2</v>
      </c>
      <c r="AK14" s="2">
        <v>21.5</v>
      </c>
      <c r="AL14" s="99">
        <v>8</v>
      </c>
      <c r="AM14" s="32" t="s">
        <v>99</v>
      </c>
      <c r="AN14" s="116">
        <v>33</v>
      </c>
      <c r="AO14" s="116">
        <v>41.5</v>
      </c>
      <c r="AP14" s="123">
        <f t="shared" si="10"/>
        <v>298</v>
      </c>
      <c r="AQ14" s="123">
        <f t="shared" si="11"/>
        <v>54.181818181818187</v>
      </c>
      <c r="AR14" s="2" t="str">
        <f t="shared" si="12"/>
        <v>C1</v>
      </c>
    </row>
    <row r="15" spans="1:44">
      <c r="A15" s="99">
        <v>9</v>
      </c>
      <c r="B15" s="32" t="s">
        <v>106</v>
      </c>
      <c r="C15" s="101">
        <v>4.25</v>
      </c>
      <c r="D15" s="2">
        <v>4</v>
      </c>
      <c r="E15" s="2">
        <v>4</v>
      </c>
      <c r="F15" s="99">
        <v>30.5</v>
      </c>
      <c r="G15" s="102">
        <f t="shared" si="5"/>
        <v>42.75</v>
      </c>
      <c r="H15" s="99" t="str">
        <f t="shared" si="0"/>
        <v>C2</v>
      </c>
      <c r="I15" s="101">
        <v>5.5</v>
      </c>
      <c r="J15" s="2">
        <v>4</v>
      </c>
      <c r="K15" s="2">
        <v>4</v>
      </c>
      <c r="L15" s="2">
        <v>45.5</v>
      </c>
      <c r="M15" s="2">
        <f t="shared" si="6"/>
        <v>59</v>
      </c>
      <c r="N15" s="2" t="str">
        <f t="shared" si="1"/>
        <v>C1</v>
      </c>
      <c r="O15" s="99">
        <v>9</v>
      </c>
      <c r="P15" s="32" t="s">
        <v>106</v>
      </c>
      <c r="Q15" s="101">
        <v>5</v>
      </c>
      <c r="R15" s="2">
        <v>4</v>
      </c>
      <c r="S15" s="2">
        <v>4</v>
      </c>
      <c r="T15" s="2">
        <v>33.5</v>
      </c>
      <c r="U15" s="2">
        <f t="shared" si="7"/>
        <v>46.5</v>
      </c>
      <c r="V15" s="2" t="str">
        <f t="shared" si="2"/>
        <v>C2</v>
      </c>
      <c r="W15" s="29">
        <v>5.25</v>
      </c>
      <c r="X15" s="2">
        <v>3.5</v>
      </c>
      <c r="Y15" s="2">
        <v>3.5</v>
      </c>
      <c r="Z15" s="2">
        <v>39</v>
      </c>
      <c r="AA15" s="2">
        <f t="shared" si="8"/>
        <v>51.25</v>
      </c>
      <c r="AB15" s="2" t="str">
        <f t="shared" si="3"/>
        <v>C1</v>
      </c>
      <c r="AC15" s="99">
        <v>9</v>
      </c>
      <c r="AD15" s="32" t="s">
        <v>106</v>
      </c>
      <c r="AE15" s="101">
        <v>4.5</v>
      </c>
      <c r="AF15" s="2">
        <v>4</v>
      </c>
      <c r="AG15" s="2">
        <v>5</v>
      </c>
      <c r="AH15" s="2">
        <v>28</v>
      </c>
      <c r="AI15" s="2">
        <f t="shared" si="9"/>
        <v>41.5</v>
      </c>
      <c r="AJ15" s="2" t="str">
        <f t="shared" si="4"/>
        <v>C2</v>
      </c>
      <c r="AK15" s="2">
        <v>32.5</v>
      </c>
      <c r="AL15" s="99">
        <v>9</v>
      </c>
      <c r="AM15" s="32" t="s">
        <v>106</v>
      </c>
      <c r="AN15" s="117">
        <v>24</v>
      </c>
      <c r="AO15" s="117">
        <v>34.5</v>
      </c>
      <c r="AP15" s="123">
        <f t="shared" si="10"/>
        <v>273.5</v>
      </c>
      <c r="AQ15" s="123">
        <f t="shared" si="11"/>
        <v>49.727272727272727</v>
      </c>
      <c r="AR15" s="2" t="str">
        <f t="shared" si="12"/>
        <v>C2</v>
      </c>
    </row>
    <row r="16" spans="1:44">
      <c r="A16" s="99">
        <v>10</v>
      </c>
      <c r="B16" s="32" t="s">
        <v>115</v>
      </c>
      <c r="C16" s="101">
        <v>2.5</v>
      </c>
      <c r="D16" s="2">
        <v>4</v>
      </c>
      <c r="E16" s="2">
        <v>4</v>
      </c>
      <c r="F16" s="99">
        <v>22.5</v>
      </c>
      <c r="G16" s="102">
        <f t="shared" si="5"/>
        <v>33</v>
      </c>
      <c r="H16" s="99" t="str">
        <f t="shared" si="0"/>
        <v>D</v>
      </c>
      <c r="I16" s="101">
        <v>7.25</v>
      </c>
      <c r="J16" s="2">
        <v>4</v>
      </c>
      <c r="K16" s="2">
        <v>4</v>
      </c>
      <c r="L16" s="2">
        <v>37</v>
      </c>
      <c r="M16" s="2">
        <f t="shared" si="6"/>
        <v>52.25</v>
      </c>
      <c r="N16" s="2" t="str">
        <f t="shared" si="1"/>
        <v>C1</v>
      </c>
      <c r="O16" s="99">
        <v>10</v>
      </c>
      <c r="P16" s="32" t="s">
        <v>115</v>
      </c>
      <c r="Q16" s="101">
        <v>5</v>
      </c>
      <c r="R16" s="2">
        <v>4</v>
      </c>
      <c r="S16" s="2">
        <v>4</v>
      </c>
      <c r="T16" s="2">
        <v>39.5</v>
      </c>
      <c r="U16" s="2">
        <f t="shared" si="7"/>
        <v>52.5</v>
      </c>
      <c r="V16" s="2" t="str">
        <f t="shared" si="2"/>
        <v>C1</v>
      </c>
      <c r="W16" s="29">
        <v>7.75</v>
      </c>
      <c r="X16" s="2">
        <v>3.5</v>
      </c>
      <c r="Y16" s="2">
        <v>3</v>
      </c>
      <c r="Z16" s="2">
        <v>33</v>
      </c>
      <c r="AA16" s="2">
        <f t="shared" si="8"/>
        <v>47.25</v>
      </c>
      <c r="AB16" s="2" t="str">
        <f t="shared" si="3"/>
        <v>C2</v>
      </c>
      <c r="AC16" s="99">
        <v>10</v>
      </c>
      <c r="AD16" s="32" t="s">
        <v>115</v>
      </c>
      <c r="AE16" s="101">
        <v>6.5</v>
      </c>
      <c r="AF16" s="2">
        <v>4</v>
      </c>
      <c r="AG16" s="2">
        <v>4</v>
      </c>
      <c r="AH16" s="2">
        <v>31</v>
      </c>
      <c r="AI16" s="2">
        <f t="shared" si="9"/>
        <v>45.5</v>
      </c>
      <c r="AJ16" s="2" t="str">
        <f t="shared" si="4"/>
        <v>C2</v>
      </c>
      <c r="AK16" s="2">
        <v>21</v>
      </c>
      <c r="AL16" s="99">
        <v>10</v>
      </c>
      <c r="AM16" s="32" t="s">
        <v>115</v>
      </c>
      <c r="AN16" s="116">
        <v>32</v>
      </c>
      <c r="AO16" s="116">
        <v>23</v>
      </c>
      <c r="AP16" s="123">
        <f t="shared" si="10"/>
        <v>251.5</v>
      </c>
      <c r="AQ16" s="123">
        <f t="shared" si="11"/>
        <v>45.727272727272727</v>
      </c>
      <c r="AR16" s="2" t="str">
        <f t="shared" si="12"/>
        <v>C2</v>
      </c>
    </row>
    <row r="17" spans="1:44">
      <c r="A17" s="99">
        <v>11</v>
      </c>
      <c r="B17" s="32" t="s">
        <v>124</v>
      </c>
      <c r="C17" s="101">
        <v>8</v>
      </c>
      <c r="D17" s="2">
        <v>5</v>
      </c>
      <c r="E17" s="2">
        <v>5</v>
      </c>
      <c r="F17" s="99">
        <v>63</v>
      </c>
      <c r="G17" s="102">
        <f t="shared" si="5"/>
        <v>81</v>
      </c>
      <c r="H17" s="99" t="str">
        <f t="shared" si="0"/>
        <v>A2</v>
      </c>
      <c r="I17" s="101">
        <v>8.25</v>
      </c>
      <c r="J17" s="2">
        <v>5</v>
      </c>
      <c r="K17" s="2">
        <v>5</v>
      </c>
      <c r="L17" s="2">
        <v>59</v>
      </c>
      <c r="M17" s="2">
        <f t="shared" si="6"/>
        <v>77.25</v>
      </c>
      <c r="N17" s="2" t="str">
        <f t="shared" si="1"/>
        <v>B1</v>
      </c>
      <c r="O17" s="99">
        <v>11</v>
      </c>
      <c r="P17" s="32" t="s">
        <v>124</v>
      </c>
      <c r="Q17" s="101">
        <v>8.75</v>
      </c>
      <c r="R17" s="2">
        <v>5</v>
      </c>
      <c r="S17" s="2">
        <v>5</v>
      </c>
      <c r="T17" s="2">
        <v>58</v>
      </c>
      <c r="U17" s="2">
        <f t="shared" si="7"/>
        <v>76.75</v>
      </c>
      <c r="V17" s="2" t="str">
        <f t="shared" si="2"/>
        <v>B1</v>
      </c>
      <c r="W17" s="29">
        <v>8.75</v>
      </c>
      <c r="X17" s="2">
        <v>4.5</v>
      </c>
      <c r="Y17" s="2">
        <v>5</v>
      </c>
      <c r="Z17" s="2">
        <v>72.5</v>
      </c>
      <c r="AA17" s="2">
        <f t="shared" si="8"/>
        <v>90.75</v>
      </c>
      <c r="AB17" s="2" t="str">
        <f t="shared" si="3"/>
        <v>A2</v>
      </c>
      <c r="AC17" s="99">
        <v>11</v>
      </c>
      <c r="AD17" s="32" t="s">
        <v>124</v>
      </c>
      <c r="AE17" s="101">
        <v>7.25</v>
      </c>
      <c r="AF17" s="2">
        <v>4.5</v>
      </c>
      <c r="AG17" s="2">
        <v>5</v>
      </c>
      <c r="AH17" s="2">
        <v>53.5</v>
      </c>
      <c r="AI17" s="2">
        <f t="shared" si="9"/>
        <v>70.25</v>
      </c>
      <c r="AJ17" s="2" t="str">
        <f t="shared" si="4"/>
        <v>B2</v>
      </c>
      <c r="AK17" s="2">
        <v>43</v>
      </c>
      <c r="AL17" s="99">
        <v>11</v>
      </c>
      <c r="AM17" s="32" t="s">
        <v>124</v>
      </c>
      <c r="AN17" s="117">
        <v>47</v>
      </c>
      <c r="AO17" s="117">
        <v>42.5</v>
      </c>
      <c r="AP17" s="123">
        <f t="shared" si="10"/>
        <v>439</v>
      </c>
      <c r="AQ17" s="123">
        <f t="shared" si="11"/>
        <v>79.818181818181827</v>
      </c>
      <c r="AR17" s="2" t="str">
        <f t="shared" si="12"/>
        <v>B1</v>
      </c>
    </row>
    <row r="18" spans="1:44">
      <c r="A18" s="99">
        <v>12</v>
      </c>
      <c r="B18" s="32" t="s">
        <v>133</v>
      </c>
      <c r="C18" s="101">
        <v>8.5</v>
      </c>
      <c r="D18" s="2">
        <v>5</v>
      </c>
      <c r="E18" s="2">
        <v>5</v>
      </c>
      <c r="F18" s="99">
        <v>62</v>
      </c>
      <c r="G18" s="102">
        <f t="shared" si="5"/>
        <v>80.5</v>
      </c>
      <c r="H18" s="99" t="str">
        <f t="shared" si="0"/>
        <v>B1</v>
      </c>
      <c r="I18" s="101">
        <v>9.25</v>
      </c>
      <c r="J18" s="2">
        <v>5</v>
      </c>
      <c r="K18" s="2">
        <v>5</v>
      </c>
      <c r="L18" s="2">
        <v>64.5</v>
      </c>
      <c r="M18" s="2">
        <f t="shared" si="6"/>
        <v>83.75</v>
      </c>
      <c r="N18" s="2" t="str">
        <f t="shared" si="1"/>
        <v>A2</v>
      </c>
      <c r="O18" s="99">
        <v>12</v>
      </c>
      <c r="P18" s="32" t="s">
        <v>133</v>
      </c>
      <c r="Q18" s="101">
        <v>8.75</v>
      </c>
      <c r="R18" s="2">
        <v>5</v>
      </c>
      <c r="S18" s="2">
        <v>5</v>
      </c>
      <c r="T18" s="2">
        <v>53</v>
      </c>
      <c r="U18" s="2">
        <f t="shared" si="7"/>
        <v>71.75</v>
      </c>
      <c r="V18" s="2" t="str">
        <f t="shared" si="2"/>
        <v>B1</v>
      </c>
      <c r="W18" s="29">
        <v>9.25</v>
      </c>
      <c r="X18" s="2">
        <v>5</v>
      </c>
      <c r="Y18" s="2">
        <v>4.5</v>
      </c>
      <c r="Z18" s="2">
        <v>63</v>
      </c>
      <c r="AA18" s="2">
        <f t="shared" si="8"/>
        <v>81.75</v>
      </c>
      <c r="AB18" s="2" t="str">
        <f t="shared" si="3"/>
        <v>A2</v>
      </c>
      <c r="AC18" s="99">
        <v>12</v>
      </c>
      <c r="AD18" s="32" t="s">
        <v>133</v>
      </c>
      <c r="AE18" s="101">
        <v>9</v>
      </c>
      <c r="AF18" s="2">
        <v>4.5</v>
      </c>
      <c r="AG18" s="2">
        <v>5</v>
      </c>
      <c r="AH18" s="2">
        <v>47.5</v>
      </c>
      <c r="AI18" s="2">
        <f t="shared" si="9"/>
        <v>66</v>
      </c>
      <c r="AJ18" s="2" t="str">
        <f t="shared" si="4"/>
        <v>B2</v>
      </c>
      <c r="AK18" s="2">
        <v>49</v>
      </c>
      <c r="AL18" s="99">
        <v>12</v>
      </c>
      <c r="AM18" s="32" t="s">
        <v>133</v>
      </c>
      <c r="AN18" s="117">
        <v>40</v>
      </c>
      <c r="AO18" s="117">
        <v>45</v>
      </c>
      <c r="AP18" s="123">
        <f t="shared" si="10"/>
        <v>432.75</v>
      </c>
      <c r="AQ18" s="123">
        <f t="shared" si="11"/>
        <v>78.681818181818187</v>
      </c>
      <c r="AR18" s="2" t="str">
        <f t="shared" si="12"/>
        <v>B1</v>
      </c>
    </row>
    <row r="19" spans="1:44">
      <c r="A19" s="99">
        <v>13</v>
      </c>
      <c r="B19" s="32" t="s">
        <v>140</v>
      </c>
      <c r="C19" s="101">
        <v>9</v>
      </c>
      <c r="D19" s="2">
        <v>5</v>
      </c>
      <c r="E19" s="2">
        <v>4</v>
      </c>
      <c r="F19" s="99">
        <v>48</v>
      </c>
      <c r="G19" s="102">
        <f t="shared" si="5"/>
        <v>66</v>
      </c>
      <c r="H19" s="99" t="str">
        <f t="shared" si="0"/>
        <v>B2</v>
      </c>
      <c r="I19" s="101">
        <v>8.5</v>
      </c>
      <c r="J19" s="2">
        <v>4</v>
      </c>
      <c r="K19" s="2">
        <v>4</v>
      </c>
      <c r="L19" s="2">
        <v>55</v>
      </c>
      <c r="M19" s="2">
        <f t="shared" si="6"/>
        <v>71.5</v>
      </c>
      <c r="N19" s="2" t="str">
        <f t="shared" si="1"/>
        <v>B1</v>
      </c>
      <c r="O19" s="99">
        <v>13</v>
      </c>
      <c r="P19" s="32" t="s">
        <v>140</v>
      </c>
      <c r="Q19" s="101">
        <v>10</v>
      </c>
      <c r="R19" s="2">
        <v>5</v>
      </c>
      <c r="S19" s="2">
        <v>5</v>
      </c>
      <c r="T19" s="2">
        <v>67</v>
      </c>
      <c r="U19" s="2">
        <f t="shared" si="7"/>
        <v>87</v>
      </c>
      <c r="V19" s="2" t="str">
        <f t="shared" si="2"/>
        <v>A2</v>
      </c>
      <c r="W19" s="29">
        <v>9</v>
      </c>
      <c r="X19" s="2">
        <v>5</v>
      </c>
      <c r="Y19" s="2">
        <v>5</v>
      </c>
      <c r="Z19" s="2">
        <v>64</v>
      </c>
      <c r="AA19" s="2">
        <f t="shared" si="8"/>
        <v>83</v>
      </c>
      <c r="AB19" s="2" t="str">
        <f t="shared" si="3"/>
        <v>A2</v>
      </c>
      <c r="AC19" s="99">
        <v>13</v>
      </c>
      <c r="AD19" s="32" t="s">
        <v>140</v>
      </c>
      <c r="AE19" s="101">
        <v>9.25</v>
      </c>
      <c r="AF19" s="2">
        <v>4.5</v>
      </c>
      <c r="AG19" s="2">
        <v>5</v>
      </c>
      <c r="AH19" s="2">
        <v>49</v>
      </c>
      <c r="AI19" s="2">
        <f t="shared" si="9"/>
        <v>67.75</v>
      </c>
      <c r="AJ19" s="2" t="str">
        <f t="shared" si="4"/>
        <v>B2</v>
      </c>
      <c r="AK19" s="2">
        <v>39.5</v>
      </c>
      <c r="AL19" s="99">
        <v>13</v>
      </c>
      <c r="AM19" s="32" t="s">
        <v>140</v>
      </c>
      <c r="AN19" s="116">
        <v>31</v>
      </c>
      <c r="AO19" s="116">
        <v>34.5</v>
      </c>
      <c r="AP19" s="123">
        <f t="shared" si="10"/>
        <v>414.75</v>
      </c>
      <c r="AQ19" s="123">
        <f t="shared" si="11"/>
        <v>75.409090909090921</v>
      </c>
      <c r="AR19" s="2" t="str">
        <f t="shared" si="12"/>
        <v>B1</v>
      </c>
    </row>
    <row r="20" spans="1:44">
      <c r="A20" s="99">
        <v>14</v>
      </c>
      <c r="B20" s="32" t="s">
        <v>147</v>
      </c>
      <c r="C20" s="101">
        <v>9.25</v>
      </c>
      <c r="D20" s="2">
        <v>5</v>
      </c>
      <c r="E20" s="2">
        <v>5</v>
      </c>
      <c r="F20" s="99">
        <v>66</v>
      </c>
      <c r="G20" s="102">
        <f t="shared" si="5"/>
        <v>85.25</v>
      </c>
      <c r="H20" s="99" t="str">
        <f t="shared" si="0"/>
        <v>A2</v>
      </c>
      <c r="I20" s="101">
        <v>8.75</v>
      </c>
      <c r="J20" s="2">
        <v>4</v>
      </c>
      <c r="K20" s="2">
        <v>4</v>
      </c>
      <c r="L20" s="2">
        <v>60.5</v>
      </c>
      <c r="M20" s="2">
        <f t="shared" si="6"/>
        <v>77.25</v>
      </c>
      <c r="N20" s="2" t="str">
        <f t="shared" si="1"/>
        <v>B1</v>
      </c>
      <c r="O20" s="99">
        <v>14</v>
      </c>
      <c r="P20" s="32" t="s">
        <v>147</v>
      </c>
      <c r="Q20" s="101">
        <v>8</v>
      </c>
      <c r="R20" s="2">
        <v>5</v>
      </c>
      <c r="S20" s="2">
        <v>5</v>
      </c>
      <c r="T20" s="2">
        <v>63</v>
      </c>
      <c r="U20" s="2">
        <f t="shared" si="7"/>
        <v>81</v>
      </c>
      <c r="V20" s="2" t="str">
        <f t="shared" si="2"/>
        <v>A2</v>
      </c>
      <c r="W20" s="29">
        <v>9.5</v>
      </c>
      <c r="X20" s="2">
        <v>5</v>
      </c>
      <c r="Y20" s="2">
        <v>5</v>
      </c>
      <c r="Z20" s="2">
        <v>73.5</v>
      </c>
      <c r="AA20" s="2">
        <f t="shared" si="8"/>
        <v>93</v>
      </c>
      <c r="AB20" s="2" t="str">
        <f t="shared" si="3"/>
        <v>A1</v>
      </c>
      <c r="AC20" s="99">
        <v>14</v>
      </c>
      <c r="AD20" s="32" t="s">
        <v>147</v>
      </c>
      <c r="AE20" s="101">
        <v>9.25</v>
      </c>
      <c r="AF20" s="2">
        <v>4.5</v>
      </c>
      <c r="AG20" s="2">
        <v>5</v>
      </c>
      <c r="AH20" s="2">
        <v>68.5</v>
      </c>
      <c r="AI20" s="2">
        <f t="shared" si="9"/>
        <v>87.25</v>
      </c>
      <c r="AJ20" s="2" t="str">
        <f t="shared" si="4"/>
        <v>A2</v>
      </c>
      <c r="AK20" s="2">
        <v>48.5</v>
      </c>
      <c r="AL20" s="99">
        <v>14</v>
      </c>
      <c r="AM20" s="32" t="s">
        <v>147</v>
      </c>
      <c r="AN20" s="116">
        <v>47.5</v>
      </c>
      <c r="AO20" s="116">
        <v>43</v>
      </c>
      <c r="AP20" s="123">
        <f t="shared" si="10"/>
        <v>472.25</v>
      </c>
      <c r="AQ20" s="123">
        <f t="shared" si="11"/>
        <v>85.86363636363636</v>
      </c>
      <c r="AR20" s="2" t="str">
        <f t="shared" si="12"/>
        <v>A2</v>
      </c>
    </row>
    <row r="21" spans="1:44">
      <c r="A21" s="99">
        <v>15</v>
      </c>
      <c r="B21" s="32" t="s">
        <v>154</v>
      </c>
      <c r="C21" s="101">
        <v>6</v>
      </c>
      <c r="D21" s="2">
        <v>4</v>
      </c>
      <c r="E21" s="2">
        <v>5</v>
      </c>
      <c r="F21" s="99">
        <v>51.5</v>
      </c>
      <c r="G21" s="102">
        <f t="shared" si="5"/>
        <v>66.5</v>
      </c>
      <c r="H21" s="99" t="str">
        <f t="shared" si="0"/>
        <v>B2</v>
      </c>
      <c r="I21" s="101">
        <v>8</v>
      </c>
      <c r="J21" s="2">
        <v>4</v>
      </c>
      <c r="K21" s="2">
        <v>4</v>
      </c>
      <c r="L21" s="2">
        <v>58</v>
      </c>
      <c r="M21" s="2">
        <f t="shared" si="6"/>
        <v>74</v>
      </c>
      <c r="N21" s="2" t="str">
        <f t="shared" si="1"/>
        <v>B1</v>
      </c>
      <c r="O21" s="99">
        <v>15</v>
      </c>
      <c r="P21" s="32" t="s">
        <v>154</v>
      </c>
      <c r="Q21" s="101">
        <v>7.75</v>
      </c>
      <c r="R21" s="2">
        <v>4</v>
      </c>
      <c r="S21" s="2">
        <v>4</v>
      </c>
      <c r="T21" s="2">
        <v>53</v>
      </c>
      <c r="U21" s="2">
        <f t="shared" si="7"/>
        <v>68.75</v>
      </c>
      <c r="V21" s="2" t="str">
        <f t="shared" si="2"/>
        <v>B2</v>
      </c>
      <c r="W21" s="29">
        <v>8.5</v>
      </c>
      <c r="X21" s="2">
        <v>4</v>
      </c>
      <c r="Y21" s="2">
        <v>4.5</v>
      </c>
      <c r="Z21" s="2">
        <v>55.5</v>
      </c>
      <c r="AA21" s="2">
        <f t="shared" si="8"/>
        <v>72.5</v>
      </c>
      <c r="AB21" s="2" t="str">
        <f t="shared" si="3"/>
        <v>B1</v>
      </c>
      <c r="AC21" s="99">
        <v>15</v>
      </c>
      <c r="AD21" s="32" t="s">
        <v>154</v>
      </c>
      <c r="AE21" s="101">
        <v>7.25</v>
      </c>
      <c r="AF21" s="2">
        <v>5</v>
      </c>
      <c r="AG21" s="2">
        <v>5</v>
      </c>
      <c r="AH21" s="2">
        <v>59.5</v>
      </c>
      <c r="AI21" s="2">
        <f t="shared" si="9"/>
        <v>76.75</v>
      </c>
      <c r="AJ21" s="2" t="str">
        <f t="shared" si="4"/>
        <v>B1</v>
      </c>
      <c r="AK21" s="2">
        <v>39</v>
      </c>
      <c r="AL21" s="99">
        <v>15</v>
      </c>
      <c r="AM21" s="32" t="s">
        <v>154</v>
      </c>
      <c r="AN21" s="116">
        <v>39</v>
      </c>
      <c r="AO21" s="116">
        <v>32.5</v>
      </c>
      <c r="AP21" s="123">
        <f t="shared" si="10"/>
        <v>397.5</v>
      </c>
      <c r="AQ21" s="123">
        <f t="shared" si="11"/>
        <v>72.27272727272728</v>
      </c>
      <c r="AR21" s="2" t="str">
        <f t="shared" si="12"/>
        <v>B1</v>
      </c>
    </row>
    <row r="22" spans="1:44">
      <c r="A22" s="99">
        <v>16</v>
      </c>
      <c r="B22" s="32" t="s">
        <v>162</v>
      </c>
      <c r="C22" s="101">
        <v>4.5</v>
      </c>
      <c r="D22" s="2">
        <v>4</v>
      </c>
      <c r="E22" s="2">
        <v>4</v>
      </c>
      <c r="F22" s="99">
        <v>21.5</v>
      </c>
      <c r="G22" s="102">
        <f t="shared" si="5"/>
        <v>34</v>
      </c>
      <c r="H22" s="99" t="str">
        <f t="shared" si="0"/>
        <v>D</v>
      </c>
      <c r="I22" s="101">
        <v>7.25</v>
      </c>
      <c r="J22" s="2">
        <v>4</v>
      </c>
      <c r="K22" s="2">
        <v>4</v>
      </c>
      <c r="L22" s="2">
        <v>32.5</v>
      </c>
      <c r="M22" s="2">
        <f t="shared" si="6"/>
        <v>47.75</v>
      </c>
      <c r="N22" s="2" t="str">
        <f t="shared" si="1"/>
        <v>C2</v>
      </c>
      <c r="O22" s="99">
        <v>16</v>
      </c>
      <c r="P22" s="32" t="s">
        <v>162</v>
      </c>
      <c r="Q22" s="101">
        <v>5.5</v>
      </c>
      <c r="R22" s="2">
        <v>4</v>
      </c>
      <c r="S22" s="2">
        <v>4</v>
      </c>
      <c r="T22" s="2">
        <v>32</v>
      </c>
      <c r="U22" s="2">
        <f t="shared" si="7"/>
        <v>45.5</v>
      </c>
      <c r="V22" s="2" t="str">
        <f t="shared" si="2"/>
        <v>C2</v>
      </c>
      <c r="W22" s="29">
        <v>6.75</v>
      </c>
      <c r="X22" s="2">
        <v>3.5</v>
      </c>
      <c r="Y22" s="2">
        <v>4.5</v>
      </c>
      <c r="Z22" s="2">
        <v>47</v>
      </c>
      <c r="AA22" s="2">
        <f t="shared" si="8"/>
        <v>61.75</v>
      </c>
      <c r="AB22" s="2" t="str">
        <f t="shared" si="3"/>
        <v>B2</v>
      </c>
      <c r="AC22" s="99">
        <v>16</v>
      </c>
      <c r="AD22" s="32" t="s">
        <v>162</v>
      </c>
      <c r="AE22" s="101">
        <v>5</v>
      </c>
      <c r="AF22" s="2">
        <v>4.5</v>
      </c>
      <c r="AG22" s="2">
        <v>5</v>
      </c>
      <c r="AH22" s="2">
        <v>18.5</v>
      </c>
      <c r="AI22" s="2">
        <f t="shared" si="9"/>
        <v>33</v>
      </c>
      <c r="AJ22" s="2" t="str">
        <f t="shared" si="4"/>
        <v>D</v>
      </c>
      <c r="AK22" s="2">
        <v>25.5</v>
      </c>
      <c r="AL22" s="99">
        <v>16</v>
      </c>
      <c r="AM22" s="32" t="s">
        <v>162</v>
      </c>
      <c r="AN22" s="116">
        <v>22</v>
      </c>
      <c r="AO22" s="116">
        <v>23.5</v>
      </c>
      <c r="AP22" s="123">
        <f t="shared" si="10"/>
        <v>247.5</v>
      </c>
      <c r="AQ22" s="123">
        <f t="shared" si="11"/>
        <v>45</v>
      </c>
      <c r="AR22" s="2" t="str">
        <f t="shared" si="12"/>
        <v>C2</v>
      </c>
    </row>
    <row r="23" spans="1:44" ht="15.75" customHeight="1">
      <c r="A23" s="99">
        <v>17</v>
      </c>
      <c r="B23" s="32" t="s">
        <v>170</v>
      </c>
      <c r="C23" s="101">
        <v>3.75</v>
      </c>
      <c r="D23" s="2">
        <v>4</v>
      </c>
      <c r="E23" s="2">
        <v>4</v>
      </c>
      <c r="F23" s="99">
        <v>32</v>
      </c>
      <c r="G23" s="102">
        <f t="shared" si="5"/>
        <v>43.75</v>
      </c>
      <c r="H23" s="99" t="str">
        <f t="shared" si="0"/>
        <v>C2</v>
      </c>
      <c r="I23" s="101">
        <v>7.75</v>
      </c>
      <c r="J23" s="2">
        <v>4</v>
      </c>
      <c r="K23" s="2">
        <v>4</v>
      </c>
      <c r="L23" s="2">
        <v>43.5</v>
      </c>
      <c r="M23" s="2">
        <f t="shared" si="6"/>
        <v>59.25</v>
      </c>
      <c r="N23" s="2" t="str">
        <f t="shared" si="1"/>
        <v>C1</v>
      </c>
      <c r="O23" s="99">
        <v>17</v>
      </c>
      <c r="P23" s="32" t="s">
        <v>170</v>
      </c>
      <c r="Q23" s="101">
        <v>7</v>
      </c>
      <c r="R23" s="2">
        <v>4</v>
      </c>
      <c r="S23" s="2">
        <v>4</v>
      </c>
      <c r="T23" s="2">
        <v>52</v>
      </c>
      <c r="U23" s="2">
        <f t="shared" si="7"/>
        <v>67</v>
      </c>
      <c r="V23" s="2" t="str">
        <f t="shared" si="2"/>
        <v>B2</v>
      </c>
      <c r="W23" s="29">
        <v>5.75</v>
      </c>
      <c r="X23" s="2">
        <v>3.5</v>
      </c>
      <c r="Y23" s="2">
        <v>3.5</v>
      </c>
      <c r="Z23" s="2">
        <v>47</v>
      </c>
      <c r="AA23" s="2">
        <f t="shared" si="8"/>
        <v>59.75</v>
      </c>
      <c r="AB23" s="2" t="str">
        <f t="shared" si="3"/>
        <v>C1</v>
      </c>
      <c r="AC23" s="99">
        <v>17</v>
      </c>
      <c r="AD23" s="32" t="s">
        <v>170</v>
      </c>
      <c r="AE23" s="101">
        <v>3.5</v>
      </c>
      <c r="AF23" s="2">
        <v>4</v>
      </c>
      <c r="AG23" s="2">
        <v>4</v>
      </c>
      <c r="AH23" s="2">
        <v>30.5</v>
      </c>
      <c r="AI23" s="2">
        <f t="shared" si="9"/>
        <v>42</v>
      </c>
      <c r="AJ23" s="2" t="str">
        <f t="shared" si="4"/>
        <v>C2</v>
      </c>
      <c r="AK23" s="2">
        <v>43</v>
      </c>
      <c r="AL23" s="99">
        <v>17</v>
      </c>
      <c r="AM23" s="32" t="s">
        <v>170</v>
      </c>
      <c r="AN23" s="116">
        <v>21</v>
      </c>
      <c r="AO23" s="116">
        <v>18.5</v>
      </c>
      <c r="AP23" s="123">
        <f t="shared" si="10"/>
        <v>314.75</v>
      </c>
      <c r="AQ23" s="123">
        <f t="shared" si="11"/>
        <v>57.227272727272727</v>
      </c>
      <c r="AR23" s="2" t="str">
        <f t="shared" si="12"/>
        <v>C1</v>
      </c>
    </row>
    <row r="24" spans="1:44" ht="15.75" customHeight="1">
      <c r="A24" s="99">
        <v>18</v>
      </c>
      <c r="B24" s="32" t="s">
        <v>177</v>
      </c>
      <c r="C24" s="101">
        <v>8.25</v>
      </c>
      <c r="D24" s="2">
        <v>5</v>
      </c>
      <c r="E24" s="2">
        <v>5</v>
      </c>
      <c r="F24" s="99">
        <v>54.5</v>
      </c>
      <c r="G24" s="102">
        <f t="shared" si="5"/>
        <v>72.75</v>
      </c>
      <c r="H24" s="99" t="str">
        <f t="shared" si="0"/>
        <v>B1</v>
      </c>
      <c r="I24" s="101">
        <v>8.5</v>
      </c>
      <c r="J24" s="2">
        <v>4</v>
      </c>
      <c r="K24" s="2">
        <v>4</v>
      </c>
      <c r="L24" s="2">
        <v>60.5</v>
      </c>
      <c r="M24" s="2">
        <f t="shared" si="6"/>
        <v>77</v>
      </c>
      <c r="N24" s="2" t="str">
        <f t="shared" si="1"/>
        <v>B1</v>
      </c>
      <c r="O24" s="99">
        <v>18</v>
      </c>
      <c r="P24" s="32" t="s">
        <v>177</v>
      </c>
      <c r="Q24" s="101">
        <v>8.25</v>
      </c>
      <c r="R24" s="2">
        <v>5</v>
      </c>
      <c r="S24" s="2">
        <v>5</v>
      </c>
      <c r="T24" s="2">
        <v>61</v>
      </c>
      <c r="U24" s="2">
        <f t="shared" si="7"/>
        <v>79.25</v>
      </c>
      <c r="V24" s="2" t="str">
        <f t="shared" si="2"/>
        <v>B1</v>
      </c>
      <c r="W24" s="29">
        <v>8.5</v>
      </c>
      <c r="X24" s="2">
        <v>3.5</v>
      </c>
      <c r="Y24" s="2">
        <v>5</v>
      </c>
      <c r="Z24" s="2">
        <v>69.5</v>
      </c>
      <c r="AA24" s="2">
        <f t="shared" si="8"/>
        <v>86.5</v>
      </c>
      <c r="AB24" s="2" t="str">
        <f t="shared" si="3"/>
        <v>A2</v>
      </c>
      <c r="AC24" s="99">
        <v>18</v>
      </c>
      <c r="AD24" s="32" t="s">
        <v>177</v>
      </c>
      <c r="AE24" s="101">
        <v>8.5</v>
      </c>
      <c r="AF24" s="2">
        <v>5</v>
      </c>
      <c r="AG24" s="2">
        <v>5</v>
      </c>
      <c r="AH24" s="2">
        <v>67</v>
      </c>
      <c r="AI24" s="2">
        <f t="shared" si="9"/>
        <v>85.5</v>
      </c>
      <c r="AJ24" s="2" t="str">
        <f t="shared" si="4"/>
        <v>A2</v>
      </c>
      <c r="AK24" s="2">
        <v>47.5</v>
      </c>
      <c r="AL24" s="99">
        <v>18</v>
      </c>
      <c r="AM24" s="32" t="s">
        <v>177</v>
      </c>
      <c r="AN24" s="117">
        <v>43</v>
      </c>
      <c r="AO24" s="117">
        <v>34</v>
      </c>
      <c r="AP24" s="123">
        <f t="shared" si="10"/>
        <v>448.5</v>
      </c>
      <c r="AQ24" s="123">
        <f t="shared" si="11"/>
        <v>81.545454545454547</v>
      </c>
      <c r="AR24" s="2" t="str">
        <f t="shared" si="12"/>
        <v>A2</v>
      </c>
    </row>
    <row r="25" spans="1:44" ht="15.75" customHeight="1">
      <c r="A25" s="99">
        <v>19</v>
      </c>
      <c r="B25" s="32" t="s">
        <v>184</v>
      </c>
      <c r="C25" s="101">
        <v>6</v>
      </c>
      <c r="D25" s="2">
        <v>4</v>
      </c>
      <c r="E25" s="2">
        <v>4</v>
      </c>
      <c r="F25" s="99">
        <v>41</v>
      </c>
      <c r="G25" s="102">
        <f t="shared" si="5"/>
        <v>55</v>
      </c>
      <c r="H25" s="99" t="str">
        <f t="shared" si="0"/>
        <v>C1</v>
      </c>
      <c r="I25" s="101">
        <v>6.5</v>
      </c>
      <c r="J25" s="2">
        <v>4</v>
      </c>
      <c r="K25" s="2">
        <v>4</v>
      </c>
      <c r="L25" s="2">
        <v>39.5</v>
      </c>
      <c r="M25" s="2">
        <f t="shared" si="6"/>
        <v>54</v>
      </c>
      <c r="N25" s="2" t="str">
        <f t="shared" si="1"/>
        <v>C1</v>
      </c>
      <c r="O25" s="99">
        <v>19</v>
      </c>
      <c r="P25" s="32" t="s">
        <v>184</v>
      </c>
      <c r="Q25" s="101">
        <v>7.25</v>
      </c>
      <c r="R25" s="2">
        <v>4</v>
      </c>
      <c r="S25" s="2">
        <v>4</v>
      </c>
      <c r="T25" s="2">
        <v>45</v>
      </c>
      <c r="U25" s="2">
        <f t="shared" si="7"/>
        <v>60.25</v>
      </c>
      <c r="V25" s="2" t="str">
        <f t="shared" si="2"/>
        <v>C1</v>
      </c>
      <c r="W25" s="29">
        <v>8.75</v>
      </c>
      <c r="X25" s="2">
        <v>4</v>
      </c>
      <c r="Y25" s="2">
        <v>4</v>
      </c>
      <c r="Z25" s="2">
        <v>58.5</v>
      </c>
      <c r="AA25" s="2">
        <f t="shared" si="8"/>
        <v>75.25</v>
      </c>
      <c r="AB25" s="2" t="str">
        <f t="shared" si="3"/>
        <v>B1</v>
      </c>
      <c r="AC25" s="99">
        <v>19</v>
      </c>
      <c r="AD25" s="32" t="s">
        <v>184</v>
      </c>
      <c r="AE25" s="101">
        <v>7.25</v>
      </c>
      <c r="AF25" s="2">
        <v>5</v>
      </c>
      <c r="AG25" s="2">
        <v>5</v>
      </c>
      <c r="AH25" s="2">
        <v>57</v>
      </c>
      <c r="AI25" s="2">
        <f t="shared" si="9"/>
        <v>74.25</v>
      </c>
      <c r="AJ25" s="2" t="str">
        <f t="shared" si="4"/>
        <v>B1</v>
      </c>
      <c r="AK25" s="2">
        <v>35.5</v>
      </c>
      <c r="AL25" s="99">
        <v>19</v>
      </c>
      <c r="AM25" s="32" t="s">
        <v>184</v>
      </c>
      <c r="AN25" s="117">
        <v>41</v>
      </c>
      <c r="AO25" s="117">
        <v>29</v>
      </c>
      <c r="AP25" s="123">
        <f t="shared" si="10"/>
        <v>354.25</v>
      </c>
      <c r="AQ25" s="123">
        <f t="shared" si="11"/>
        <v>64.409090909090907</v>
      </c>
      <c r="AR25" s="2" t="str">
        <f t="shared" si="12"/>
        <v>B2</v>
      </c>
    </row>
    <row r="26" spans="1:44" ht="15.75" customHeight="1">
      <c r="A26" s="99">
        <v>20</v>
      </c>
      <c r="B26" s="32" t="s">
        <v>192</v>
      </c>
      <c r="C26" s="101">
        <v>4.75</v>
      </c>
      <c r="D26" s="2">
        <v>5</v>
      </c>
      <c r="E26" s="2">
        <v>4</v>
      </c>
      <c r="F26" s="99">
        <v>23</v>
      </c>
      <c r="G26" s="102">
        <f t="shared" si="5"/>
        <v>36.75</v>
      </c>
      <c r="H26" s="99" t="str">
        <f t="shared" si="0"/>
        <v>D</v>
      </c>
      <c r="I26" s="101">
        <v>3.5</v>
      </c>
      <c r="J26" s="2">
        <v>4</v>
      </c>
      <c r="K26" s="2">
        <v>4</v>
      </c>
      <c r="L26" s="2">
        <v>25.5</v>
      </c>
      <c r="M26" s="2">
        <f t="shared" si="6"/>
        <v>37</v>
      </c>
      <c r="N26" s="2" t="str">
        <f t="shared" si="1"/>
        <v>D</v>
      </c>
      <c r="O26" s="99">
        <v>20</v>
      </c>
      <c r="P26" s="32" t="s">
        <v>192</v>
      </c>
      <c r="Q26" s="101">
        <v>7.25</v>
      </c>
      <c r="R26" s="2">
        <v>4</v>
      </c>
      <c r="S26" s="2">
        <v>4</v>
      </c>
      <c r="T26" s="2">
        <v>24.5</v>
      </c>
      <c r="U26" s="2">
        <f t="shared" si="7"/>
        <v>39.75</v>
      </c>
      <c r="V26" s="2" t="str">
        <f t="shared" si="2"/>
        <v>D</v>
      </c>
      <c r="W26" s="29">
        <v>6.75</v>
      </c>
      <c r="X26" s="2">
        <v>3.5</v>
      </c>
      <c r="Y26" s="2">
        <v>3.5</v>
      </c>
      <c r="Z26" s="2">
        <v>43.5</v>
      </c>
      <c r="AA26" s="2">
        <f t="shared" si="8"/>
        <v>57.25</v>
      </c>
      <c r="AB26" s="2" t="str">
        <f t="shared" si="3"/>
        <v>C1</v>
      </c>
      <c r="AC26" s="99">
        <v>20</v>
      </c>
      <c r="AD26" s="32" t="s">
        <v>192</v>
      </c>
      <c r="AE26" s="101">
        <v>5.75</v>
      </c>
      <c r="AF26" s="2">
        <v>5</v>
      </c>
      <c r="AG26" s="2">
        <v>5</v>
      </c>
      <c r="AH26" s="2">
        <v>28</v>
      </c>
      <c r="AI26" s="2">
        <f t="shared" si="9"/>
        <v>43.75</v>
      </c>
      <c r="AJ26" s="2" t="str">
        <f t="shared" si="4"/>
        <v>C2</v>
      </c>
      <c r="AK26" s="2">
        <v>29</v>
      </c>
      <c r="AL26" s="99">
        <v>20</v>
      </c>
      <c r="AM26" s="32" t="s">
        <v>192</v>
      </c>
      <c r="AN26" s="117">
        <v>36</v>
      </c>
      <c r="AO26" s="117">
        <v>29</v>
      </c>
      <c r="AP26" s="123">
        <f t="shared" si="10"/>
        <v>243.5</v>
      </c>
      <c r="AQ26" s="123">
        <f t="shared" si="11"/>
        <v>44.272727272727273</v>
      </c>
      <c r="AR26" s="2" t="str">
        <f t="shared" si="12"/>
        <v>C2</v>
      </c>
    </row>
    <row r="27" spans="1:44" ht="15.75" customHeight="1">
      <c r="A27" s="99">
        <v>21</v>
      </c>
      <c r="B27" s="32" t="s">
        <v>200</v>
      </c>
      <c r="C27" s="101">
        <v>6</v>
      </c>
      <c r="D27" s="2">
        <v>4</v>
      </c>
      <c r="E27" s="2">
        <v>4</v>
      </c>
      <c r="F27" s="99">
        <v>34.5</v>
      </c>
      <c r="G27" s="102">
        <f t="shared" si="5"/>
        <v>48.5</v>
      </c>
      <c r="H27" s="99" t="str">
        <f t="shared" si="0"/>
        <v>C2</v>
      </c>
      <c r="I27" s="101">
        <v>7</v>
      </c>
      <c r="J27" s="2">
        <v>4</v>
      </c>
      <c r="K27" s="2">
        <v>4</v>
      </c>
      <c r="L27" s="2">
        <v>35</v>
      </c>
      <c r="M27" s="2">
        <f t="shared" si="6"/>
        <v>50</v>
      </c>
      <c r="N27" s="2" t="str">
        <f t="shared" si="1"/>
        <v>C2</v>
      </c>
      <c r="O27" s="99">
        <v>21</v>
      </c>
      <c r="P27" s="32" t="s">
        <v>200</v>
      </c>
      <c r="Q27" s="101">
        <v>6.25</v>
      </c>
      <c r="R27" s="2">
        <v>4</v>
      </c>
      <c r="S27" s="2">
        <v>4</v>
      </c>
      <c r="T27" s="2">
        <v>23.5</v>
      </c>
      <c r="U27" s="2">
        <f t="shared" si="7"/>
        <v>37.75</v>
      </c>
      <c r="V27" s="2" t="str">
        <f t="shared" si="2"/>
        <v>D</v>
      </c>
      <c r="W27" s="112">
        <v>8.75</v>
      </c>
      <c r="X27" s="2">
        <v>3.5</v>
      </c>
      <c r="Y27" s="2">
        <v>2</v>
      </c>
      <c r="Z27" s="2">
        <v>60.5</v>
      </c>
      <c r="AA27" s="2">
        <f t="shared" si="8"/>
        <v>74.75</v>
      </c>
      <c r="AB27" s="2" t="str">
        <f t="shared" si="3"/>
        <v>B1</v>
      </c>
      <c r="AC27" s="99">
        <v>21</v>
      </c>
      <c r="AD27" s="32" t="s">
        <v>200</v>
      </c>
      <c r="AE27" s="101">
        <v>8.25</v>
      </c>
      <c r="AF27" s="2">
        <v>4.5</v>
      </c>
      <c r="AG27" s="2">
        <v>5</v>
      </c>
      <c r="AH27" s="2">
        <v>35.5</v>
      </c>
      <c r="AI27" s="2">
        <f t="shared" si="9"/>
        <v>53.25</v>
      </c>
      <c r="AJ27" s="2" t="str">
        <f t="shared" si="4"/>
        <v>C1</v>
      </c>
      <c r="AK27" s="2">
        <v>38.5</v>
      </c>
      <c r="AL27" s="99">
        <v>21</v>
      </c>
      <c r="AM27" s="32" t="s">
        <v>200</v>
      </c>
      <c r="AN27" s="117">
        <v>40</v>
      </c>
      <c r="AO27" s="117">
        <v>41.5</v>
      </c>
      <c r="AP27" s="123">
        <f t="shared" si="10"/>
        <v>302.75</v>
      </c>
      <c r="AQ27" s="123">
        <f t="shared" si="11"/>
        <v>55.04545454545454</v>
      </c>
      <c r="AR27" s="2" t="str">
        <f t="shared" si="12"/>
        <v>C1</v>
      </c>
    </row>
    <row r="28" spans="1:44" ht="15.75" customHeight="1">
      <c r="A28" s="99">
        <v>22</v>
      </c>
      <c r="B28" s="32" t="s">
        <v>209</v>
      </c>
      <c r="C28" s="101">
        <v>4.25</v>
      </c>
      <c r="D28" s="2">
        <v>4</v>
      </c>
      <c r="E28" s="2">
        <v>4</v>
      </c>
      <c r="F28" s="99">
        <v>34.5</v>
      </c>
      <c r="G28" s="102">
        <f t="shared" si="5"/>
        <v>46.75</v>
      </c>
      <c r="H28" s="99" t="str">
        <f t="shared" si="0"/>
        <v>C2</v>
      </c>
      <c r="I28" s="101">
        <v>5</v>
      </c>
      <c r="J28" s="2">
        <v>4</v>
      </c>
      <c r="K28" s="2">
        <v>4</v>
      </c>
      <c r="L28" s="2">
        <v>56</v>
      </c>
      <c r="M28" s="2">
        <f t="shared" si="6"/>
        <v>69</v>
      </c>
      <c r="N28" s="2" t="str">
        <f t="shared" si="1"/>
        <v>B2</v>
      </c>
      <c r="O28" s="99">
        <v>22</v>
      </c>
      <c r="P28" s="32" t="s">
        <v>209</v>
      </c>
      <c r="Q28" s="101">
        <v>4.5</v>
      </c>
      <c r="R28" s="2">
        <v>4</v>
      </c>
      <c r="S28" s="2">
        <v>4</v>
      </c>
      <c r="T28" s="2">
        <v>35</v>
      </c>
      <c r="U28" s="2">
        <f t="shared" si="7"/>
        <v>47.5</v>
      </c>
      <c r="V28" s="2" t="str">
        <f t="shared" si="2"/>
        <v>C2</v>
      </c>
      <c r="W28" s="112">
        <v>4.5</v>
      </c>
      <c r="X28" s="2">
        <v>3.5</v>
      </c>
      <c r="Y28" s="2">
        <v>4.5</v>
      </c>
      <c r="Z28" s="2">
        <v>43</v>
      </c>
      <c r="AA28" s="2">
        <f t="shared" si="8"/>
        <v>55.5</v>
      </c>
      <c r="AB28" s="2" t="str">
        <f t="shared" si="3"/>
        <v>C1</v>
      </c>
      <c r="AC28" s="99">
        <v>22</v>
      </c>
      <c r="AD28" s="32" t="s">
        <v>209</v>
      </c>
      <c r="AE28" s="101">
        <v>5.25</v>
      </c>
      <c r="AF28" s="2">
        <v>4.5</v>
      </c>
      <c r="AG28" s="2">
        <v>4</v>
      </c>
      <c r="AH28" s="2">
        <v>25.5</v>
      </c>
      <c r="AI28" s="2">
        <f t="shared" si="9"/>
        <v>39.25</v>
      </c>
      <c r="AJ28" s="2" t="str">
        <f t="shared" si="4"/>
        <v>D</v>
      </c>
      <c r="AK28" s="2">
        <v>30.5</v>
      </c>
      <c r="AL28" s="99">
        <v>22</v>
      </c>
      <c r="AM28" s="32" t="s">
        <v>209</v>
      </c>
      <c r="AN28" s="118">
        <v>40.5</v>
      </c>
      <c r="AO28" s="118">
        <v>37.5</v>
      </c>
      <c r="AP28" s="123">
        <f t="shared" si="10"/>
        <v>288.5</v>
      </c>
      <c r="AQ28" s="123">
        <f t="shared" si="11"/>
        <v>52.454545454545453</v>
      </c>
      <c r="AR28" s="2" t="str">
        <f t="shared" si="12"/>
        <v>C1</v>
      </c>
    </row>
    <row r="29" spans="1:44" ht="15.75" customHeight="1">
      <c r="A29" s="99">
        <v>23</v>
      </c>
      <c r="B29" s="32" t="s">
        <v>217</v>
      </c>
      <c r="C29" s="101">
        <v>6</v>
      </c>
      <c r="D29" s="2">
        <v>5</v>
      </c>
      <c r="E29" s="2">
        <v>5</v>
      </c>
      <c r="F29" s="99">
        <v>35.5</v>
      </c>
      <c r="G29" s="102">
        <f t="shared" si="5"/>
        <v>51.5</v>
      </c>
      <c r="H29" s="99" t="str">
        <f t="shared" si="0"/>
        <v>C1</v>
      </c>
      <c r="I29" s="101">
        <v>5.5</v>
      </c>
      <c r="J29" s="2">
        <v>4</v>
      </c>
      <c r="K29" s="2">
        <v>4</v>
      </c>
      <c r="L29" s="2">
        <v>43.5</v>
      </c>
      <c r="M29" s="2">
        <f t="shared" si="6"/>
        <v>57</v>
      </c>
      <c r="N29" s="2" t="str">
        <f t="shared" si="1"/>
        <v>C1</v>
      </c>
      <c r="O29" s="99">
        <v>23</v>
      </c>
      <c r="P29" s="32" t="s">
        <v>217</v>
      </c>
      <c r="Q29" s="101">
        <v>2.25</v>
      </c>
      <c r="R29" s="2">
        <v>4</v>
      </c>
      <c r="S29" s="2">
        <v>4</v>
      </c>
      <c r="T29" s="2">
        <v>26</v>
      </c>
      <c r="U29" s="2">
        <f t="shared" si="7"/>
        <v>36.25</v>
      </c>
      <c r="V29" s="2" t="str">
        <f t="shared" si="2"/>
        <v>D</v>
      </c>
      <c r="W29" s="112">
        <v>7</v>
      </c>
      <c r="X29" s="2">
        <v>3.5</v>
      </c>
      <c r="Y29" s="2">
        <v>4.5</v>
      </c>
      <c r="Z29" s="2">
        <v>45.5</v>
      </c>
      <c r="AA29" s="2">
        <f t="shared" si="8"/>
        <v>60.5</v>
      </c>
      <c r="AB29" s="2" t="str">
        <f t="shared" si="3"/>
        <v>C1</v>
      </c>
      <c r="AC29" s="99">
        <v>23</v>
      </c>
      <c r="AD29" s="32" t="s">
        <v>217</v>
      </c>
      <c r="AE29" s="101">
        <v>6.25</v>
      </c>
      <c r="AF29" s="2">
        <v>5</v>
      </c>
      <c r="AG29" s="2">
        <v>5</v>
      </c>
      <c r="AH29" s="2">
        <v>41.5</v>
      </c>
      <c r="AI29" s="2">
        <f t="shared" si="9"/>
        <v>57.75</v>
      </c>
      <c r="AJ29" s="2" t="str">
        <f t="shared" si="4"/>
        <v>C1</v>
      </c>
      <c r="AK29" s="2">
        <v>32</v>
      </c>
      <c r="AL29" s="99">
        <v>23</v>
      </c>
      <c r="AM29" s="32" t="s">
        <v>217</v>
      </c>
      <c r="AN29" s="112">
        <v>29</v>
      </c>
      <c r="AO29" s="119">
        <v>34.5</v>
      </c>
      <c r="AP29" s="123">
        <f t="shared" si="10"/>
        <v>295</v>
      </c>
      <c r="AQ29" s="123">
        <f t="shared" si="11"/>
        <v>53.63636363636364</v>
      </c>
      <c r="AR29" s="2" t="str">
        <f t="shared" si="12"/>
        <v>C1</v>
      </c>
    </row>
    <row r="30" spans="1:44" ht="15.75" customHeight="1">
      <c r="A30" s="99">
        <v>24</v>
      </c>
      <c r="B30" s="33" t="s">
        <v>237</v>
      </c>
      <c r="C30" s="101">
        <v>6.75</v>
      </c>
      <c r="D30" s="2">
        <v>4</v>
      </c>
      <c r="E30" s="2">
        <v>5</v>
      </c>
      <c r="F30" s="99">
        <v>59</v>
      </c>
      <c r="G30" s="102">
        <f t="shared" si="5"/>
        <v>74.75</v>
      </c>
      <c r="H30" s="99" t="str">
        <f t="shared" si="0"/>
        <v>B1</v>
      </c>
      <c r="I30" s="101">
        <v>9</v>
      </c>
      <c r="J30" s="2">
        <v>4</v>
      </c>
      <c r="K30" s="2">
        <v>4</v>
      </c>
      <c r="L30" s="2">
        <v>59</v>
      </c>
      <c r="M30" s="2">
        <f t="shared" si="6"/>
        <v>76</v>
      </c>
      <c r="N30" s="2" t="str">
        <f t="shared" si="1"/>
        <v>B1</v>
      </c>
      <c r="O30" s="99">
        <v>24</v>
      </c>
      <c r="P30" s="33" t="s">
        <v>237</v>
      </c>
      <c r="Q30" s="101">
        <v>5.5</v>
      </c>
      <c r="R30" s="2">
        <v>4</v>
      </c>
      <c r="S30" s="2">
        <v>4</v>
      </c>
      <c r="T30" s="2">
        <v>56.5</v>
      </c>
      <c r="U30" s="2">
        <f t="shared" si="7"/>
        <v>70</v>
      </c>
      <c r="V30" s="2" t="str">
        <f t="shared" si="2"/>
        <v>B2</v>
      </c>
      <c r="W30" s="29">
        <v>8</v>
      </c>
      <c r="X30" s="2">
        <v>3.5</v>
      </c>
      <c r="Y30" s="2">
        <v>4</v>
      </c>
      <c r="Z30" s="2">
        <v>67</v>
      </c>
      <c r="AA30" s="2">
        <f t="shared" si="8"/>
        <v>82.5</v>
      </c>
      <c r="AB30" s="2" t="str">
        <f t="shared" si="3"/>
        <v>A2</v>
      </c>
      <c r="AC30" s="99">
        <v>24</v>
      </c>
      <c r="AD30" s="33" t="s">
        <v>237</v>
      </c>
      <c r="AE30" s="101">
        <v>8.5</v>
      </c>
      <c r="AF30" s="2">
        <v>4</v>
      </c>
      <c r="AG30" s="2">
        <v>3</v>
      </c>
      <c r="AH30" s="2">
        <v>41.5</v>
      </c>
      <c r="AI30" s="2">
        <f t="shared" si="9"/>
        <v>57</v>
      </c>
      <c r="AJ30" s="2" t="str">
        <f t="shared" si="4"/>
        <v>C1</v>
      </c>
      <c r="AK30" s="2">
        <v>35</v>
      </c>
      <c r="AL30" s="99">
        <v>24</v>
      </c>
      <c r="AM30" s="33" t="s">
        <v>237</v>
      </c>
      <c r="AN30" s="119">
        <v>39</v>
      </c>
      <c r="AO30" s="119">
        <v>43.5</v>
      </c>
      <c r="AP30" s="123">
        <f t="shared" si="10"/>
        <v>395.25</v>
      </c>
      <c r="AQ30" s="123">
        <f t="shared" si="11"/>
        <v>71.86363636363636</v>
      </c>
      <c r="AR30" s="2" t="str">
        <f t="shared" si="12"/>
        <v>B1</v>
      </c>
    </row>
    <row r="31" spans="1:44" ht="15.75" customHeight="1">
      <c r="A31" s="103"/>
      <c r="B31" s="104"/>
      <c r="C31" s="103"/>
      <c r="D31" s="105"/>
      <c r="E31" s="105"/>
      <c r="F31" s="103"/>
      <c r="G31" s="106"/>
      <c r="H31" s="103"/>
      <c r="I31" s="103"/>
      <c r="J31" s="105"/>
      <c r="K31" s="105"/>
      <c r="L31" s="105"/>
      <c r="M31" s="105"/>
      <c r="N31" s="105"/>
      <c r="O31" s="103"/>
      <c r="P31" s="104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3"/>
      <c r="AD31" s="104"/>
      <c r="AE31" s="113"/>
      <c r="AF31" s="105"/>
      <c r="AG31" s="105"/>
      <c r="AH31" s="105"/>
      <c r="AI31" s="105"/>
      <c r="AJ31" s="105"/>
      <c r="AK31" s="105"/>
      <c r="AL31" s="103"/>
      <c r="AM31" s="104"/>
      <c r="AN31" s="120"/>
      <c r="AO31" s="120"/>
      <c r="AP31" s="124"/>
      <c r="AQ31" s="105"/>
      <c r="AR31" s="105"/>
    </row>
    <row r="32" spans="1:44" ht="15.75" customHeight="1">
      <c r="A32" s="103"/>
      <c r="B32" s="104"/>
      <c r="C32" s="103"/>
      <c r="D32" s="105"/>
      <c r="E32" s="105"/>
      <c r="F32" s="103"/>
      <c r="G32" s="106"/>
      <c r="H32" s="103"/>
      <c r="I32" s="103"/>
      <c r="J32" s="105"/>
      <c r="K32" s="105"/>
      <c r="L32" s="105"/>
      <c r="M32" s="105"/>
      <c r="N32" s="105"/>
      <c r="O32" s="103"/>
      <c r="P32" s="104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3"/>
      <c r="AD32" s="104"/>
      <c r="AE32" s="105"/>
      <c r="AF32" s="105"/>
      <c r="AG32" s="105"/>
      <c r="AH32" s="105"/>
      <c r="AI32" s="105"/>
      <c r="AJ32" s="105"/>
      <c r="AK32" s="105"/>
      <c r="AL32" s="103"/>
      <c r="AM32" s="104"/>
      <c r="AN32" s="120"/>
      <c r="AO32" s="120"/>
      <c r="AP32" s="124"/>
      <c r="AQ32" s="105"/>
      <c r="AR32" s="105"/>
    </row>
    <row r="33" spans="1:44" ht="15.75" customHeight="1">
      <c r="A33" s="103"/>
      <c r="B33" s="104"/>
      <c r="C33" s="103"/>
      <c r="D33" s="105"/>
      <c r="E33" s="105"/>
      <c r="F33" s="103"/>
      <c r="G33" s="106"/>
      <c r="H33" s="103"/>
      <c r="I33" s="103"/>
      <c r="J33" s="105"/>
      <c r="K33" s="105"/>
      <c r="L33" s="105"/>
      <c r="M33" s="105"/>
      <c r="N33" s="105"/>
      <c r="O33" s="103"/>
      <c r="P33" s="104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3"/>
      <c r="AD33" s="104"/>
      <c r="AE33" s="105"/>
      <c r="AF33" s="105"/>
      <c r="AG33" s="105"/>
      <c r="AH33" s="105"/>
      <c r="AI33" s="105"/>
      <c r="AJ33" s="105"/>
      <c r="AK33" s="105"/>
      <c r="AL33" s="103"/>
      <c r="AM33" s="104"/>
      <c r="AN33" s="105"/>
      <c r="AO33" s="105"/>
      <c r="AP33" s="124"/>
      <c r="AQ33" s="105"/>
      <c r="AR33" s="105"/>
    </row>
    <row r="34" spans="1:44" ht="15.75" customHeight="1">
      <c r="A34" s="103"/>
      <c r="B34" s="104"/>
      <c r="C34" s="103"/>
      <c r="D34" s="105"/>
      <c r="E34" s="105"/>
      <c r="F34" s="103"/>
      <c r="G34" s="106"/>
      <c r="H34" s="103"/>
      <c r="I34" s="103"/>
      <c r="J34" s="105"/>
      <c r="K34" s="105"/>
      <c r="L34" s="105"/>
      <c r="M34" s="105"/>
      <c r="N34" s="105"/>
      <c r="O34" s="103"/>
      <c r="P34" s="104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3"/>
      <c r="AD34" s="104"/>
      <c r="AE34" s="105"/>
      <c r="AF34" s="105"/>
      <c r="AG34" s="105"/>
      <c r="AH34" s="105"/>
      <c r="AI34" s="105"/>
      <c r="AJ34" s="105"/>
      <c r="AK34" s="105"/>
      <c r="AL34" s="103"/>
      <c r="AM34" s="104"/>
      <c r="AN34" s="105"/>
      <c r="AO34" s="105"/>
      <c r="AP34" s="124"/>
      <c r="AQ34" s="105"/>
      <c r="AR34" s="105"/>
    </row>
    <row r="35" spans="1:44" ht="15.75" customHeight="1">
      <c r="A35" s="103"/>
      <c r="B35" s="104"/>
      <c r="C35" s="103"/>
      <c r="D35" s="105"/>
      <c r="E35" s="105"/>
      <c r="F35" s="103"/>
      <c r="G35" s="106"/>
      <c r="H35" s="103"/>
      <c r="I35" s="103"/>
      <c r="J35" s="105"/>
      <c r="K35" s="105"/>
      <c r="L35" s="105"/>
      <c r="M35" s="105"/>
      <c r="N35" s="105"/>
      <c r="O35" s="103"/>
      <c r="P35" s="104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3"/>
      <c r="AD35" s="104"/>
      <c r="AE35" s="105"/>
      <c r="AF35" s="105"/>
      <c r="AG35" s="105"/>
      <c r="AH35" s="105"/>
      <c r="AI35" s="105"/>
      <c r="AJ35" s="105"/>
      <c r="AK35" s="105"/>
      <c r="AL35" s="103"/>
      <c r="AM35" s="104"/>
      <c r="AN35" s="105"/>
      <c r="AO35" s="105"/>
      <c r="AP35" s="124"/>
      <c r="AQ35" s="105"/>
      <c r="AR35" s="105"/>
    </row>
    <row r="36" spans="1:44" ht="15.75" customHeight="1">
      <c r="A36" s="103"/>
      <c r="B36" s="104"/>
      <c r="C36" s="103"/>
      <c r="D36" s="105"/>
      <c r="E36" s="105"/>
      <c r="F36" s="103"/>
      <c r="G36" s="106"/>
      <c r="H36" s="103"/>
      <c r="I36" s="103"/>
      <c r="J36" s="105"/>
      <c r="K36" s="105"/>
      <c r="L36" s="105"/>
      <c r="M36" s="105"/>
      <c r="N36" s="105"/>
      <c r="O36" s="103"/>
      <c r="P36" s="104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3"/>
      <c r="AD36" s="104"/>
      <c r="AE36" s="105"/>
      <c r="AF36" s="105"/>
      <c r="AG36" s="105"/>
      <c r="AH36" s="105"/>
      <c r="AI36" s="105"/>
      <c r="AJ36" s="105"/>
      <c r="AK36" s="105"/>
      <c r="AL36" s="103"/>
      <c r="AM36" s="104"/>
      <c r="AN36" s="105"/>
      <c r="AO36" s="105"/>
      <c r="AP36" s="124"/>
      <c r="AQ36" s="105"/>
      <c r="AR36" s="105"/>
    </row>
    <row r="37" spans="1:44" ht="15.75" customHeight="1">
      <c r="A37" s="107"/>
      <c r="B37" s="108"/>
      <c r="C37" s="107"/>
      <c r="D37" s="107"/>
      <c r="E37" s="107"/>
      <c r="F37" s="107"/>
      <c r="G37" s="107"/>
      <c r="H37" s="107"/>
      <c r="I37" s="110"/>
      <c r="O37" s="107"/>
      <c r="P37" s="108"/>
      <c r="AC37" s="107"/>
      <c r="AD37" s="108"/>
      <c r="AL37" s="107"/>
      <c r="AM37" s="108"/>
    </row>
    <row r="38" spans="1:44" ht="15.75" customHeight="1">
      <c r="A38" s="107"/>
      <c r="B38" s="108"/>
      <c r="C38" s="107"/>
      <c r="D38" s="107"/>
      <c r="E38" s="107"/>
      <c r="F38" s="107"/>
      <c r="G38" s="107"/>
      <c r="H38" s="107"/>
      <c r="I38" s="110"/>
      <c r="O38" s="107"/>
      <c r="P38" s="108"/>
      <c r="AC38" s="107"/>
      <c r="AD38" s="108"/>
      <c r="AL38" s="107"/>
      <c r="AM38" s="108"/>
    </row>
    <row r="39" spans="1:44" ht="15.75" customHeight="1">
      <c r="A39" s="107"/>
      <c r="B39" s="108"/>
      <c r="C39" s="107"/>
      <c r="D39" s="107"/>
      <c r="E39" s="107"/>
      <c r="F39" s="107"/>
      <c r="G39" s="107"/>
      <c r="H39" s="107"/>
      <c r="I39" s="110"/>
      <c r="O39" s="107"/>
      <c r="P39" s="108"/>
      <c r="AC39" s="107"/>
      <c r="AD39" s="108"/>
      <c r="AL39" s="107"/>
      <c r="AM39" s="108"/>
    </row>
    <row r="40" spans="1:44" ht="15.75" customHeight="1">
      <c r="A40" s="107"/>
      <c r="B40" s="108"/>
      <c r="C40" s="107"/>
      <c r="D40" s="107"/>
      <c r="E40" s="107"/>
      <c r="F40" s="107"/>
      <c r="G40" s="107"/>
      <c r="H40" s="107"/>
      <c r="I40" s="110"/>
      <c r="O40" s="107"/>
      <c r="P40" s="108"/>
      <c r="AC40" s="107"/>
      <c r="AD40" s="108"/>
      <c r="AL40" s="107"/>
      <c r="AM40" s="108"/>
    </row>
    <row r="41" spans="1:44" ht="15.75" customHeight="1">
      <c r="A41" s="107"/>
      <c r="B41" s="108"/>
      <c r="C41" s="107"/>
      <c r="D41" s="107"/>
      <c r="E41" s="107"/>
      <c r="F41" s="107"/>
      <c r="G41" s="107"/>
      <c r="H41" s="107"/>
      <c r="I41" s="110"/>
      <c r="O41" s="107"/>
      <c r="P41" s="108"/>
      <c r="AC41" s="107"/>
      <c r="AD41" s="108"/>
      <c r="AL41" s="107"/>
      <c r="AM41" s="108"/>
    </row>
    <row r="42" spans="1:44" ht="15.75" customHeight="1">
      <c r="A42" s="107"/>
      <c r="B42" s="108"/>
      <c r="C42" s="107"/>
      <c r="D42" s="107"/>
      <c r="E42" s="107"/>
      <c r="F42" s="107"/>
      <c r="G42" s="107"/>
      <c r="H42" s="107"/>
      <c r="I42" s="110"/>
      <c r="O42" s="107"/>
      <c r="P42" s="108"/>
      <c r="AC42" s="107"/>
      <c r="AD42" s="108"/>
      <c r="AL42" s="107"/>
      <c r="AM42" s="108"/>
    </row>
    <row r="43" spans="1:44" ht="15.75" customHeight="1">
      <c r="A43" s="107"/>
      <c r="B43" s="108"/>
      <c r="C43" s="107"/>
      <c r="D43" s="107"/>
      <c r="E43" s="107"/>
      <c r="F43" s="107"/>
      <c r="G43" s="107"/>
      <c r="H43" s="107"/>
      <c r="I43" s="110"/>
      <c r="O43" s="107"/>
      <c r="P43" s="108"/>
      <c r="AC43" s="107"/>
      <c r="AD43" s="108"/>
      <c r="AL43" s="107"/>
      <c r="AM43" s="108"/>
    </row>
    <row r="44" spans="1:44" ht="15.75" customHeight="1">
      <c r="A44" s="107"/>
      <c r="B44" s="108"/>
      <c r="C44" s="107"/>
      <c r="D44" s="107"/>
      <c r="E44" s="107"/>
      <c r="F44" s="107"/>
      <c r="G44" s="107"/>
      <c r="H44" s="107"/>
      <c r="I44" s="110"/>
      <c r="O44" s="107"/>
      <c r="P44" s="108"/>
      <c r="AC44" s="107"/>
      <c r="AD44" s="108"/>
      <c r="AL44" s="107"/>
      <c r="AM44" s="108"/>
    </row>
    <row r="45" spans="1:44" ht="15.75" customHeight="1">
      <c r="A45" s="107"/>
      <c r="B45" s="108"/>
      <c r="C45" s="107"/>
      <c r="D45" s="107"/>
      <c r="E45" s="107"/>
      <c r="F45" s="107"/>
      <c r="G45" s="107"/>
      <c r="H45" s="107"/>
      <c r="I45" s="110"/>
      <c r="O45" s="107"/>
      <c r="P45" s="108"/>
      <c r="AC45" s="107"/>
      <c r="AD45" s="108"/>
      <c r="AL45" s="107"/>
      <c r="AM45" s="108"/>
    </row>
    <row r="46" spans="1:44">
      <c r="A46" s="107"/>
      <c r="B46" s="108"/>
      <c r="C46" s="107"/>
      <c r="D46" s="107"/>
      <c r="E46" s="107"/>
      <c r="F46" s="107"/>
      <c r="G46" s="107"/>
      <c r="H46" s="107"/>
      <c r="I46" s="110"/>
      <c r="O46" s="107"/>
      <c r="P46" s="108"/>
      <c r="AC46" s="107"/>
      <c r="AD46" s="108"/>
      <c r="AL46" s="107"/>
      <c r="AM46" s="108"/>
    </row>
    <row r="47" spans="1:44">
      <c r="A47" s="107"/>
      <c r="B47" s="108"/>
      <c r="C47" s="107"/>
      <c r="D47" s="107"/>
      <c r="E47" s="107"/>
      <c r="F47" s="107"/>
      <c r="G47" s="107"/>
      <c r="H47" s="107"/>
      <c r="I47" s="110"/>
      <c r="O47" s="107"/>
      <c r="P47" s="108"/>
      <c r="AC47" s="107"/>
      <c r="AD47" s="108"/>
      <c r="AL47" s="107"/>
      <c r="AM47" s="108"/>
    </row>
    <row r="48" spans="1:44">
      <c r="A48" s="107"/>
      <c r="B48" s="108"/>
      <c r="C48" s="107"/>
      <c r="D48" s="107"/>
      <c r="E48" s="107"/>
      <c r="F48" s="107"/>
      <c r="G48" s="107"/>
      <c r="H48" s="107"/>
      <c r="I48" s="110"/>
      <c r="O48" s="107"/>
      <c r="P48" s="108"/>
      <c r="AC48" s="107"/>
      <c r="AD48" s="108"/>
      <c r="AL48" s="107"/>
      <c r="AM48" s="108"/>
    </row>
    <row r="49" spans="1:39">
      <c r="A49" s="107"/>
      <c r="B49" s="108"/>
      <c r="C49" s="107"/>
      <c r="D49" s="107"/>
      <c r="E49" s="107"/>
      <c r="F49" s="107"/>
      <c r="G49" s="107"/>
      <c r="H49" s="107"/>
      <c r="I49" s="110"/>
      <c r="O49" s="107"/>
      <c r="P49" s="108"/>
      <c r="AC49" s="107"/>
      <c r="AD49" s="108"/>
      <c r="AL49" s="107"/>
      <c r="AM49" s="108"/>
    </row>
    <row r="50" spans="1:39">
      <c r="A50" s="107"/>
      <c r="B50" s="108"/>
      <c r="C50" s="107"/>
      <c r="D50" s="107"/>
      <c r="E50" s="107"/>
      <c r="F50" s="107"/>
      <c r="G50" s="107"/>
      <c r="H50" s="107"/>
      <c r="I50" s="110"/>
      <c r="O50" s="107"/>
      <c r="P50" s="108"/>
      <c r="AC50" s="107"/>
      <c r="AD50" s="108"/>
      <c r="AL50" s="107"/>
      <c r="AM50" s="108"/>
    </row>
    <row r="51" spans="1:39">
      <c r="A51" s="107"/>
      <c r="B51" s="108"/>
      <c r="C51" s="107"/>
      <c r="D51" s="107"/>
      <c r="E51" s="107"/>
      <c r="F51" s="107"/>
      <c r="G51" s="107"/>
      <c r="H51" s="107"/>
      <c r="I51" s="110"/>
      <c r="O51" s="107"/>
      <c r="P51" s="108"/>
      <c r="AC51" s="107"/>
      <c r="AD51" s="108"/>
      <c r="AL51" s="107"/>
      <c r="AM51" s="108"/>
    </row>
    <row r="52" spans="1:39">
      <c r="A52" s="107"/>
      <c r="B52" s="108"/>
      <c r="C52" s="107"/>
      <c r="D52" s="107"/>
      <c r="E52" s="107"/>
      <c r="F52" s="107"/>
      <c r="G52" s="107"/>
      <c r="H52" s="107"/>
      <c r="I52" s="110"/>
      <c r="O52" s="107"/>
      <c r="P52" s="108"/>
      <c r="AC52" s="107"/>
      <c r="AD52" s="108"/>
      <c r="AL52" s="107"/>
      <c r="AM52" s="108"/>
    </row>
    <row r="53" spans="1:39">
      <c r="A53" s="107"/>
      <c r="B53" s="108"/>
      <c r="C53" s="107"/>
      <c r="D53" s="107"/>
      <c r="E53" s="107"/>
      <c r="F53" s="107"/>
      <c r="G53" s="107"/>
      <c r="H53" s="107"/>
      <c r="I53" s="110"/>
      <c r="O53" s="107"/>
      <c r="P53" s="108"/>
      <c r="AC53" s="107"/>
      <c r="AD53" s="108"/>
      <c r="AL53" s="107"/>
      <c r="AM53" s="108"/>
    </row>
    <row r="54" spans="1:39">
      <c r="A54" s="107"/>
      <c r="B54" s="108"/>
      <c r="C54" s="107"/>
      <c r="D54" s="107"/>
      <c r="E54" s="107"/>
      <c r="F54" s="107"/>
      <c r="G54" s="107"/>
      <c r="H54" s="107"/>
      <c r="I54" s="110"/>
      <c r="O54" s="107"/>
      <c r="P54" s="108"/>
      <c r="AC54" s="107"/>
      <c r="AD54" s="108"/>
      <c r="AL54" s="107"/>
      <c r="AM54" s="108"/>
    </row>
    <row r="55" spans="1:39">
      <c r="A55" s="107"/>
      <c r="B55" s="108"/>
      <c r="C55" s="107"/>
      <c r="D55" s="107"/>
      <c r="E55" s="107"/>
      <c r="F55" s="107"/>
      <c r="G55" s="107"/>
      <c r="H55" s="107"/>
      <c r="I55" s="110"/>
      <c r="O55" s="107"/>
      <c r="P55" s="108"/>
      <c r="AC55" s="107"/>
      <c r="AD55" s="108"/>
      <c r="AL55" s="107"/>
      <c r="AM55" s="108"/>
    </row>
    <row r="56" spans="1:39">
      <c r="A56" s="107"/>
      <c r="B56" s="108"/>
      <c r="C56" s="107"/>
      <c r="D56" s="107"/>
      <c r="E56" s="107"/>
      <c r="F56" s="107"/>
      <c r="G56" s="107"/>
      <c r="H56" s="107"/>
      <c r="I56" s="110"/>
      <c r="O56" s="107"/>
      <c r="P56" s="108"/>
      <c r="AC56" s="107"/>
      <c r="AD56" s="108"/>
      <c r="AL56" s="107"/>
      <c r="AM56" s="108"/>
    </row>
    <row r="57" spans="1:39">
      <c r="A57" s="107"/>
      <c r="B57" s="108"/>
      <c r="C57" s="107"/>
      <c r="D57" s="107"/>
      <c r="E57" s="107"/>
      <c r="F57" s="107"/>
      <c r="G57" s="107"/>
      <c r="H57" s="107"/>
      <c r="I57" s="110"/>
      <c r="O57" s="107"/>
      <c r="P57" s="108"/>
      <c r="AC57" s="107"/>
      <c r="AD57" s="108"/>
      <c r="AL57" s="107"/>
      <c r="AM57" s="108"/>
    </row>
    <row r="58" spans="1:39">
      <c r="A58" s="107"/>
      <c r="B58" s="108"/>
      <c r="C58" s="107"/>
      <c r="D58" s="107"/>
      <c r="E58" s="107"/>
      <c r="F58" s="107"/>
      <c r="G58" s="107"/>
      <c r="H58" s="107"/>
      <c r="I58" s="110"/>
      <c r="O58" s="107"/>
      <c r="P58" s="108"/>
      <c r="AC58" s="107"/>
      <c r="AD58" s="108"/>
      <c r="AL58" s="107"/>
      <c r="AM58" s="108"/>
    </row>
    <row r="59" spans="1:39">
      <c r="A59" s="107"/>
      <c r="B59" s="108"/>
      <c r="C59" s="107"/>
      <c r="D59" s="107"/>
      <c r="E59" s="107"/>
      <c r="F59" s="107"/>
      <c r="G59" s="107"/>
      <c r="H59" s="107"/>
      <c r="I59" s="110"/>
      <c r="O59" s="107"/>
      <c r="P59" s="108"/>
      <c r="AC59" s="107"/>
      <c r="AD59" s="108"/>
      <c r="AL59" s="107"/>
      <c r="AM59" s="108"/>
    </row>
    <row r="60" spans="1:39">
      <c r="A60" s="107"/>
      <c r="B60" s="108"/>
      <c r="C60" s="107"/>
      <c r="D60" s="107"/>
      <c r="E60" s="107"/>
      <c r="F60" s="107"/>
      <c r="G60" s="107"/>
      <c r="H60" s="107"/>
      <c r="I60" s="110"/>
      <c r="O60" s="107"/>
      <c r="P60" s="108"/>
      <c r="AC60" s="107"/>
      <c r="AD60" s="108"/>
      <c r="AL60" s="107"/>
      <c r="AM60" s="108"/>
    </row>
    <row r="61" spans="1:39">
      <c r="A61" s="107"/>
      <c r="B61" s="108"/>
      <c r="C61" s="107"/>
      <c r="D61" s="107"/>
      <c r="E61" s="107"/>
      <c r="F61" s="107"/>
      <c r="G61" s="107"/>
      <c r="H61" s="107"/>
      <c r="I61" s="110"/>
      <c r="O61" s="107"/>
      <c r="P61" s="108"/>
      <c r="AC61" s="107"/>
      <c r="AD61" s="108"/>
      <c r="AL61" s="107"/>
      <c r="AM61" s="108"/>
    </row>
    <row r="62" spans="1:39">
      <c r="A62" s="107"/>
      <c r="B62" s="108"/>
      <c r="C62" s="107"/>
      <c r="D62" s="107"/>
      <c r="E62" s="107"/>
      <c r="F62" s="107"/>
      <c r="G62" s="107"/>
      <c r="H62" s="107"/>
      <c r="I62" s="110"/>
      <c r="O62" s="107"/>
      <c r="P62" s="108"/>
      <c r="AC62" s="107"/>
      <c r="AD62" s="108"/>
      <c r="AL62" s="107"/>
      <c r="AM62" s="108"/>
    </row>
    <row r="63" spans="1:39">
      <c r="A63" s="107"/>
      <c r="B63" s="108"/>
      <c r="C63" s="107"/>
      <c r="D63" s="107"/>
      <c r="E63" s="107"/>
      <c r="F63" s="107"/>
      <c r="G63" s="107"/>
      <c r="H63" s="107"/>
      <c r="I63" s="110"/>
      <c r="O63" s="107"/>
      <c r="P63" s="108"/>
      <c r="AC63" s="107"/>
      <c r="AD63" s="108"/>
      <c r="AL63" s="107"/>
      <c r="AM63" s="108"/>
    </row>
    <row r="64" spans="1:39">
      <c r="A64" s="107"/>
      <c r="B64" s="108"/>
      <c r="C64" s="107"/>
      <c r="D64" s="107"/>
      <c r="E64" s="107"/>
      <c r="F64" s="107"/>
      <c r="G64" s="107"/>
      <c r="H64" s="107"/>
      <c r="I64" s="110"/>
      <c r="O64" s="107"/>
      <c r="P64" s="108"/>
      <c r="AC64" s="107"/>
      <c r="AD64" s="108"/>
      <c r="AL64" s="107"/>
      <c r="AM64" s="108"/>
    </row>
    <row r="65" spans="1:39">
      <c r="A65" s="110"/>
      <c r="B65" s="110"/>
      <c r="C65" s="110"/>
      <c r="D65" s="110"/>
      <c r="E65" s="110"/>
      <c r="F65" s="110"/>
      <c r="G65" s="110"/>
      <c r="H65" s="110"/>
      <c r="I65" s="110"/>
      <c r="O65" s="110"/>
      <c r="P65" s="110"/>
      <c r="AC65" s="110"/>
      <c r="AD65" s="110"/>
      <c r="AL65" s="110"/>
      <c r="AM65" s="110"/>
    </row>
    <row r="66" spans="1:39">
      <c r="A66" s="110"/>
      <c r="B66" s="110"/>
      <c r="C66" s="110"/>
      <c r="D66" s="110"/>
      <c r="E66" s="110"/>
      <c r="F66" s="110"/>
      <c r="G66" s="110"/>
      <c r="H66" s="110"/>
      <c r="I66" s="110"/>
      <c r="O66" s="110"/>
      <c r="P66" s="110"/>
      <c r="AC66" s="110"/>
      <c r="AD66" s="110"/>
      <c r="AL66" s="110"/>
      <c r="AM66" s="110"/>
    </row>
    <row r="67" spans="1:39">
      <c r="A67" s="110"/>
      <c r="B67" s="110"/>
      <c r="C67" s="110"/>
      <c r="D67" s="110"/>
      <c r="E67" s="110"/>
      <c r="F67" s="110"/>
      <c r="G67" s="110"/>
      <c r="H67" s="110"/>
      <c r="I67" s="110"/>
      <c r="O67" s="110"/>
      <c r="P67" s="110"/>
      <c r="AC67" s="110"/>
      <c r="AD67" s="110"/>
      <c r="AL67" s="110"/>
      <c r="AM67" s="110"/>
    </row>
    <row r="68" spans="1:39">
      <c r="A68" s="110"/>
      <c r="B68" s="110"/>
      <c r="C68" s="110"/>
      <c r="D68" s="110"/>
      <c r="E68" s="110"/>
      <c r="F68" s="110"/>
      <c r="G68" s="110"/>
      <c r="H68" s="110"/>
      <c r="I68" s="110"/>
      <c r="O68" s="110"/>
      <c r="P68" s="110"/>
      <c r="AC68" s="110"/>
      <c r="AD68" s="110"/>
      <c r="AL68" s="110"/>
      <c r="AM68" s="110"/>
    </row>
    <row r="69" spans="1:39">
      <c r="A69" s="110"/>
      <c r="B69" s="110"/>
      <c r="C69" s="110"/>
      <c r="D69" s="110"/>
      <c r="E69" s="110"/>
      <c r="F69" s="110"/>
      <c r="G69" s="110"/>
      <c r="H69" s="110"/>
      <c r="I69" s="110"/>
      <c r="O69" s="110"/>
      <c r="P69" s="110"/>
      <c r="AC69" s="110"/>
      <c r="AD69" s="110"/>
      <c r="AL69" s="110"/>
      <c r="AM69" s="110"/>
    </row>
    <row r="70" spans="1:39">
      <c r="A70" s="110"/>
      <c r="B70" s="110"/>
      <c r="C70" s="110"/>
      <c r="D70" s="110"/>
      <c r="E70" s="110"/>
      <c r="F70" s="110"/>
      <c r="G70" s="110"/>
      <c r="H70" s="110"/>
      <c r="I70" s="110"/>
      <c r="O70" s="110"/>
      <c r="P70" s="110"/>
      <c r="AC70" s="110"/>
      <c r="AD70" s="110"/>
      <c r="AL70" s="110"/>
      <c r="AM70" s="110"/>
    </row>
    <row r="71" spans="1:39">
      <c r="A71" s="110"/>
      <c r="B71" s="110"/>
      <c r="C71" s="110"/>
      <c r="D71" s="110"/>
      <c r="E71" s="110"/>
      <c r="F71" s="110"/>
      <c r="G71" s="110"/>
      <c r="H71" s="110"/>
      <c r="I71" s="110"/>
      <c r="O71" s="110"/>
      <c r="P71" s="110"/>
      <c r="AC71" s="110"/>
      <c r="AD71" s="110"/>
      <c r="AL71" s="110"/>
      <c r="AM71" s="110"/>
    </row>
    <row r="72" spans="1:39">
      <c r="A72" s="110"/>
      <c r="B72" s="110"/>
      <c r="C72" s="110"/>
      <c r="D72" s="110"/>
      <c r="E72" s="110"/>
      <c r="F72" s="110"/>
      <c r="G72" s="110"/>
      <c r="H72" s="110"/>
      <c r="I72" s="110"/>
      <c r="O72" s="110"/>
      <c r="P72" s="110"/>
      <c r="AC72" s="110"/>
      <c r="AD72" s="110"/>
      <c r="AL72" s="110"/>
      <c r="AM72" s="110"/>
    </row>
    <row r="73" spans="1:39">
      <c r="A73" s="110"/>
      <c r="B73" s="110"/>
      <c r="C73" s="110"/>
      <c r="D73" s="110"/>
      <c r="E73" s="110"/>
      <c r="F73" s="110"/>
      <c r="G73" s="110"/>
      <c r="H73" s="110"/>
      <c r="I73" s="110"/>
      <c r="O73" s="110"/>
      <c r="P73" s="110"/>
      <c r="AC73" s="110"/>
      <c r="AD73" s="110"/>
      <c r="AL73" s="110"/>
      <c r="AM73" s="110"/>
    </row>
    <row r="74" spans="1:39">
      <c r="A74" s="110"/>
      <c r="B74" s="110"/>
      <c r="C74" s="110"/>
      <c r="D74" s="110"/>
      <c r="E74" s="110"/>
      <c r="F74" s="110"/>
      <c r="G74" s="110"/>
      <c r="H74" s="110"/>
      <c r="I74" s="110"/>
      <c r="O74" s="110"/>
      <c r="P74" s="110"/>
      <c r="AC74" s="110"/>
      <c r="AD74" s="110"/>
      <c r="AL74" s="110"/>
      <c r="AM74" s="110"/>
    </row>
    <row r="75" spans="1:39">
      <c r="A75" s="110"/>
      <c r="B75" s="110"/>
      <c r="C75" s="110"/>
      <c r="D75" s="110"/>
      <c r="E75" s="110"/>
      <c r="F75" s="110"/>
      <c r="G75" s="110"/>
      <c r="H75" s="110"/>
      <c r="I75" s="110"/>
      <c r="O75" s="110"/>
      <c r="P75" s="110"/>
      <c r="AC75" s="110"/>
      <c r="AD75" s="110"/>
      <c r="AL75" s="110"/>
      <c r="AM75" s="110"/>
    </row>
    <row r="76" spans="1:39">
      <c r="A76" s="110"/>
      <c r="B76" s="110"/>
      <c r="C76" s="110"/>
      <c r="D76" s="110"/>
      <c r="E76" s="110"/>
      <c r="F76" s="110"/>
      <c r="G76" s="110"/>
      <c r="H76" s="110"/>
      <c r="I76" s="110"/>
      <c r="O76" s="110"/>
      <c r="P76" s="110"/>
      <c r="AC76" s="110"/>
      <c r="AD76" s="110"/>
      <c r="AL76" s="110"/>
      <c r="AM76" s="110"/>
    </row>
    <row r="77" spans="1:39">
      <c r="A77" s="110"/>
      <c r="B77" s="110"/>
      <c r="C77" s="110"/>
      <c r="D77" s="110"/>
      <c r="E77" s="110"/>
      <c r="F77" s="110"/>
      <c r="G77" s="110"/>
      <c r="H77" s="110"/>
      <c r="I77" s="110"/>
      <c r="O77" s="110"/>
      <c r="P77" s="110"/>
      <c r="AC77" s="110"/>
      <c r="AD77" s="110"/>
      <c r="AL77" s="110"/>
      <c r="AM77" s="110"/>
    </row>
    <row r="78" spans="1:39">
      <c r="A78" s="110"/>
      <c r="B78" s="110"/>
      <c r="C78" s="110"/>
      <c r="D78" s="110"/>
      <c r="E78" s="110"/>
      <c r="F78" s="110"/>
      <c r="G78" s="110"/>
      <c r="H78" s="110"/>
      <c r="I78" s="110"/>
      <c r="O78" s="110"/>
      <c r="P78" s="110"/>
      <c r="AC78" s="110"/>
      <c r="AD78" s="110"/>
      <c r="AL78" s="110"/>
      <c r="AM78" s="110"/>
    </row>
    <row r="79" spans="1:39">
      <c r="A79" s="110"/>
      <c r="B79" s="110"/>
      <c r="C79" s="110"/>
      <c r="D79" s="110"/>
      <c r="E79" s="110"/>
      <c r="F79" s="110"/>
      <c r="G79" s="110"/>
      <c r="H79" s="110"/>
      <c r="I79" s="110"/>
      <c r="O79" s="110"/>
      <c r="P79" s="110"/>
      <c r="AC79" s="110"/>
      <c r="AD79" s="110"/>
      <c r="AL79" s="110"/>
      <c r="AM79" s="110"/>
    </row>
    <row r="80" spans="1:39">
      <c r="A80" s="110"/>
      <c r="B80" s="110"/>
      <c r="C80" s="110"/>
      <c r="D80" s="110"/>
      <c r="E80" s="110"/>
      <c r="F80" s="110"/>
      <c r="G80" s="110"/>
      <c r="H80" s="110"/>
      <c r="I80" s="110"/>
      <c r="O80" s="110"/>
      <c r="P80" s="110"/>
      <c r="AC80" s="110"/>
      <c r="AD80" s="110"/>
      <c r="AL80" s="110"/>
      <c r="AM80" s="110"/>
    </row>
    <row r="81" spans="1:39">
      <c r="A81" s="110"/>
      <c r="B81" s="110"/>
      <c r="C81" s="110"/>
      <c r="D81" s="110"/>
      <c r="E81" s="110"/>
      <c r="F81" s="110"/>
      <c r="G81" s="110"/>
      <c r="H81" s="110"/>
      <c r="I81" s="110"/>
      <c r="O81" s="110"/>
      <c r="P81" s="110"/>
      <c r="AC81" s="110"/>
      <c r="AD81" s="110"/>
      <c r="AL81" s="110"/>
      <c r="AM81" s="110"/>
    </row>
    <row r="82" spans="1:39">
      <c r="A82" s="110"/>
      <c r="B82" s="110"/>
      <c r="C82" s="110"/>
      <c r="D82" s="110"/>
      <c r="E82" s="110"/>
      <c r="F82" s="110"/>
      <c r="G82" s="110"/>
      <c r="H82" s="110"/>
      <c r="I82" s="110"/>
      <c r="O82" s="110"/>
      <c r="P82" s="110"/>
      <c r="AC82" s="110"/>
      <c r="AD82" s="110"/>
      <c r="AL82" s="110"/>
      <c r="AM82" s="110"/>
    </row>
    <row r="83" spans="1:39">
      <c r="A83" s="110"/>
      <c r="B83" s="110"/>
      <c r="C83" s="110"/>
      <c r="D83" s="110"/>
      <c r="E83" s="110"/>
      <c r="F83" s="110"/>
      <c r="G83" s="110"/>
      <c r="H83" s="110"/>
      <c r="I83" s="110"/>
      <c r="O83" s="110"/>
      <c r="P83" s="110"/>
      <c r="AC83" s="110"/>
      <c r="AD83" s="110"/>
      <c r="AL83" s="110"/>
      <c r="AM83" s="110"/>
    </row>
    <row r="84" spans="1:39">
      <c r="A84" s="110"/>
      <c r="B84" s="110"/>
      <c r="C84" s="110"/>
      <c r="D84" s="110"/>
      <c r="E84" s="110"/>
      <c r="F84" s="110"/>
      <c r="G84" s="110"/>
      <c r="H84" s="110"/>
      <c r="I84" s="110"/>
      <c r="O84" s="110"/>
      <c r="P84" s="110"/>
      <c r="AC84" s="110"/>
      <c r="AD84" s="110"/>
      <c r="AL84" s="110"/>
      <c r="AM84" s="110"/>
    </row>
    <row r="85" spans="1:39">
      <c r="A85" s="110"/>
      <c r="B85" s="110"/>
      <c r="C85" s="110"/>
      <c r="D85" s="110"/>
      <c r="E85" s="110"/>
      <c r="F85" s="110"/>
      <c r="G85" s="110"/>
      <c r="H85" s="110"/>
      <c r="I85" s="110"/>
      <c r="O85" s="110"/>
      <c r="P85" s="110"/>
      <c r="AC85" s="110"/>
      <c r="AD85" s="110"/>
      <c r="AL85" s="110"/>
      <c r="AM85" s="110"/>
    </row>
    <row r="86" spans="1:39">
      <c r="A86" s="110"/>
      <c r="B86" s="110"/>
      <c r="C86" s="110"/>
      <c r="D86" s="110"/>
      <c r="E86" s="110"/>
      <c r="F86" s="110"/>
      <c r="G86" s="110"/>
      <c r="H86" s="110"/>
      <c r="I86" s="110"/>
      <c r="O86" s="110"/>
      <c r="P86" s="110"/>
      <c r="AC86" s="110"/>
      <c r="AD86" s="110"/>
      <c r="AL86" s="110"/>
      <c r="AM86" s="110"/>
    </row>
    <row r="87" spans="1:39">
      <c r="A87" s="110"/>
      <c r="B87" s="110"/>
      <c r="C87" s="110"/>
      <c r="D87" s="110"/>
      <c r="E87" s="110"/>
      <c r="F87" s="110"/>
      <c r="G87" s="110"/>
      <c r="H87" s="110"/>
      <c r="I87" s="110"/>
      <c r="O87" s="110"/>
      <c r="P87" s="110"/>
      <c r="AC87" s="110"/>
      <c r="AD87" s="110"/>
      <c r="AL87" s="110"/>
      <c r="AM87" s="110"/>
    </row>
    <row r="88" spans="1:39">
      <c r="A88" s="110"/>
      <c r="B88" s="110"/>
      <c r="C88" s="110"/>
      <c r="D88" s="110"/>
      <c r="E88" s="110"/>
      <c r="F88" s="110"/>
      <c r="G88" s="110"/>
      <c r="H88" s="110"/>
      <c r="I88" s="110"/>
      <c r="O88" s="110"/>
      <c r="P88" s="110"/>
      <c r="AC88" s="110"/>
      <c r="AD88" s="110"/>
      <c r="AL88" s="110"/>
      <c r="AM88" s="110"/>
    </row>
    <row r="89" spans="1:39">
      <c r="A89" s="110"/>
      <c r="B89" s="110"/>
      <c r="C89" s="110"/>
      <c r="D89" s="110"/>
      <c r="E89" s="110"/>
      <c r="F89" s="110"/>
      <c r="G89" s="110"/>
      <c r="H89" s="110"/>
      <c r="I89" s="110"/>
      <c r="O89" s="110"/>
      <c r="P89" s="110"/>
      <c r="AC89" s="110"/>
      <c r="AD89" s="110"/>
      <c r="AL89" s="110"/>
      <c r="AM89" s="110"/>
    </row>
    <row r="90" spans="1:39">
      <c r="A90" s="110"/>
      <c r="B90" s="110"/>
      <c r="C90" s="110"/>
      <c r="D90" s="110"/>
      <c r="E90" s="110"/>
      <c r="F90" s="110"/>
      <c r="G90" s="110"/>
      <c r="H90" s="110"/>
      <c r="I90" s="110"/>
      <c r="O90" s="110"/>
      <c r="P90" s="110"/>
      <c r="AC90" s="110"/>
      <c r="AD90" s="110"/>
      <c r="AL90" s="110"/>
      <c r="AM90" s="110"/>
    </row>
    <row r="91" spans="1:39">
      <c r="A91" s="110"/>
      <c r="B91" s="110"/>
      <c r="C91" s="110"/>
      <c r="D91" s="110"/>
      <c r="E91" s="110"/>
      <c r="F91" s="110"/>
      <c r="G91" s="110"/>
      <c r="H91" s="110"/>
      <c r="I91" s="110"/>
      <c r="O91" s="110"/>
      <c r="P91" s="110"/>
      <c r="AC91" s="110"/>
      <c r="AD91" s="110"/>
      <c r="AL91" s="110"/>
      <c r="AM91" s="110"/>
    </row>
    <row r="92" spans="1:39">
      <c r="A92" s="110"/>
      <c r="B92" s="110"/>
      <c r="C92" s="110"/>
      <c r="D92" s="110"/>
      <c r="E92" s="110"/>
      <c r="F92" s="110"/>
      <c r="G92" s="110"/>
      <c r="H92" s="110"/>
      <c r="I92" s="110"/>
      <c r="O92" s="110"/>
      <c r="P92" s="110"/>
      <c r="AC92" s="110"/>
      <c r="AD92" s="110"/>
      <c r="AL92" s="110"/>
      <c r="AM92" s="110"/>
    </row>
    <row r="93" spans="1:39">
      <c r="A93" s="110"/>
      <c r="B93" s="110"/>
      <c r="C93" s="110"/>
      <c r="D93" s="110"/>
      <c r="E93" s="110"/>
      <c r="F93" s="110"/>
      <c r="G93" s="110"/>
      <c r="H93" s="110"/>
      <c r="I93" s="110"/>
      <c r="O93" s="110"/>
      <c r="P93" s="110"/>
      <c r="AC93" s="110"/>
      <c r="AD93" s="110"/>
      <c r="AL93" s="110"/>
      <c r="AM93" s="110"/>
    </row>
    <row r="94" spans="1:39">
      <c r="A94" s="110"/>
      <c r="B94" s="110"/>
      <c r="C94" s="110"/>
      <c r="D94" s="110"/>
      <c r="E94" s="110"/>
      <c r="F94" s="110"/>
      <c r="G94" s="110"/>
      <c r="H94" s="110"/>
      <c r="I94" s="110"/>
      <c r="O94" s="110"/>
      <c r="P94" s="110"/>
      <c r="AC94" s="110"/>
      <c r="AD94" s="110"/>
      <c r="AL94" s="110"/>
      <c r="AM94" s="110"/>
    </row>
    <row r="95" spans="1:39">
      <c r="A95" s="110"/>
      <c r="B95" s="110"/>
      <c r="C95" s="110"/>
      <c r="D95" s="110"/>
      <c r="E95" s="110"/>
      <c r="F95" s="110"/>
      <c r="G95" s="110"/>
      <c r="H95" s="110"/>
      <c r="I95" s="110"/>
      <c r="O95" s="110"/>
      <c r="P95" s="110"/>
      <c r="AC95" s="110"/>
      <c r="AD95" s="110"/>
      <c r="AL95" s="110"/>
      <c r="AM95" s="110"/>
    </row>
    <row r="96" spans="1:39">
      <c r="A96" s="110"/>
      <c r="B96" s="110"/>
      <c r="C96" s="110"/>
      <c r="D96" s="110"/>
      <c r="E96" s="110"/>
      <c r="F96" s="110"/>
      <c r="G96" s="110"/>
      <c r="H96" s="110"/>
      <c r="I96" s="110"/>
      <c r="O96" s="110"/>
      <c r="P96" s="110"/>
      <c r="AC96" s="110"/>
      <c r="AD96" s="110"/>
      <c r="AL96" s="110"/>
      <c r="AM96" s="110"/>
    </row>
    <row r="97" spans="1:39">
      <c r="A97" s="110"/>
      <c r="B97" s="110"/>
      <c r="C97" s="110"/>
      <c r="D97" s="110"/>
      <c r="E97" s="110"/>
      <c r="F97" s="110"/>
      <c r="G97" s="110"/>
      <c r="H97" s="110"/>
      <c r="I97" s="110"/>
      <c r="O97" s="110"/>
      <c r="P97" s="110"/>
      <c r="AC97" s="110"/>
      <c r="AD97" s="110"/>
      <c r="AL97" s="110"/>
      <c r="AM97" s="110"/>
    </row>
    <row r="98" spans="1:39">
      <c r="A98" s="110"/>
      <c r="B98" s="110"/>
      <c r="C98" s="110"/>
      <c r="D98" s="110"/>
      <c r="E98" s="110"/>
      <c r="F98" s="110"/>
      <c r="G98" s="110"/>
      <c r="H98" s="110"/>
      <c r="I98" s="110"/>
      <c r="O98" s="110"/>
      <c r="P98" s="110"/>
      <c r="AC98" s="110"/>
      <c r="AD98" s="110"/>
      <c r="AL98" s="110"/>
      <c r="AM98" s="110"/>
    </row>
    <row r="99" spans="1:39">
      <c r="A99" s="110"/>
      <c r="B99" s="110"/>
      <c r="C99" s="110"/>
      <c r="D99" s="110"/>
      <c r="E99" s="110"/>
      <c r="F99" s="110"/>
      <c r="G99" s="110"/>
      <c r="H99" s="110"/>
      <c r="I99" s="110"/>
      <c r="O99" s="110"/>
      <c r="P99" s="110"/>
      <c r="AC99" s="110"/>
      <c r="AD99" s="110"/>
      <c r="AL99" s="110"/>
      <c r="AM99" s="110"/>
    </row>
    <row r="100" spans="1:39">
      <c r="A100" s="110"/>
      <c r="B100" s="110"/>
      <c r="C100" s="110"/>
      <c r="D100" s="110"/>
      <c r="E100" s="110"/>
      <c r="F100" s="110"/>
      <c r="G100" s="110"/>
      <c r="H100" s="110"/>
      <c r="I100" s="110"/>
      <c r="O100" s="110"/>
      <c r="P100" s="110"/>
      <c r="AC100" s="110"/>
      <c r="AD100" s="110"/>
      <c r="AL100" s="110"/>
      <c r="AM100" s="110"/>
    </row>
    <row r="101" spans="1:39">
      <c r="A101" s="110"/>
      <c r="B101" s="110"/>
      <c r="C101" s="110"/>
      <c r="D101" s="110"/>
      <c r="E101" s="110"/>
      <c r="F101" s="110"/>
      <c r="G101" s="110"/>
      <c r="H101" s="110"/>
      <c r="I101" s="110"/>
      <c r="O101" s="110"/>
      <c r="P101" s="110"/>
      <c r="AC101" s="110"/>
      <c r="AD101" s="110"/>
      <c r="AL101" s="110"/>
      <c r="AM101" s="110"/>
    </row>
    <row r="102" spans="1:39">
      <c r="A102" s="110"/>
      <c r="B102" s="110"/>
      <c r="C102" s="110"/>
      <c r="D102" s="110"/>
      <c r="E102" s="110"/>
      <c r="F102" s="110"/>
      <c r="G102" s="110"/>
      <c r="H102" s="110"/>
      <c r="I102" s="110"/>
      <c r="O102" s="110"/>
      <c r="P102" s="110"/>
      <c r="AC102" s="110"/>
      <c r="AD102" s="110"/>
      <c r="AL102" s="110"/>
      <c r="AM102" s="110"/>
    </row>
    <row r="103" spans="1:39">
      <c r="A103" s="110"/>
      <c r="B103" s="110"/>
      <c r="C103" s="110"/>
      <c r="D103" s="110"/>
      <c r="E103" s="110"/>
      <c r="F103" s="110"/>
      <c r="G103" s="110"/>
      <c r="H103" s="110"/>
      <c r="I103" s="110"/>
      <c r="O103" s="110"/>
      <c r="P103" s="110"/>
      <c r="AC103" s="110"/>
      <c r="AD103" s="110"/>
      <c r="AL103" s="110"/>
      <c r="AM103" s="110"/>
    </row>
    <row r="104" spans="1:39">
      <c r="A104" s="110"/>
      <c r="B104" s="110"/>
      <c r="C104" s="110"/>
      <c r="D104" s="110"/>
      <c r="E104" s="110"/>
      <c r="F104" s="110"/>
      <c r="G104" s="110"/>
      <c r="H104" s="110"/>
      <c r="I104" s="110"/>
      <c r="O104" s="110"/>
      <c r="P104" s="110"/>
      <c r="AC104" s="110"/>
      <c r="AD104" s="110"/>
      <c r="AL104" s="110"/>
      <c r="AM104" s="110"/>
    </row>
    <row r="105" spans="1:39">
      <c r="A105" s="110"/>
      <c r="B105" s="110"/>
      <c r="C105" s="110"/>
      <c r="D105" s="110"/>
      <c r="E105" s="110"/>
      <c r="F105" s="110"/>
      <c r="G105" s="110"/>
      <c r="H105" s="110"/>
      <c r="I105" s="110"/>
      <c r="O105" s="110"/>
      <c r="P105" s="110"/>
      <c r="AC105" s="110"/>
      <c r="AD105" s="110"/>
      <c r="AL105" s="110"/>
      <c r="AM105" s="110"/>
    </row>
    <row r="106" spans="1:39">
      <c r="A106" s="110"/>
      <c r="B106" s="110"/>
      <c r="C106" s="110"/>
      <c r="D106" s="110"/>
      <c r="E106" s="110"/>
      <c r="F106" s="110"/>
      <c r="G106" s="110"/>
      <c r="H106" s="110"/>
      <c r="I106" s="110"/>
      <c r="O106" s="110"/>
      <c r="P106" s="110"/>
      <c r="AC106" s="110"/>
      <c r="AD106" s="110"/>
      <c r="AL106" s="110"/>
      <c r="AM106" s="110"/>
    </row>
    <row r="107" spans="1:39">
      <c r="A107" s="110"/>
      <c r="B107" s="110"/>
      <c r="C107" s="110"/>
      <c r="D107" s="110"/>
      <c r="E107" s="110"/>
      <c r="F107" s="110"/>
      <c r="G107" s="110"/>
      <c r="H107" s="110"/>
      <c r="I107" s="110"/>
      <c r="O107" s="110"/>
      <c r="P107" s="110"/>
      <c r="AC107" s="110"/>
      <c r="AD107" s="110"/>
      <c r="AL107" s="110"/>
      <c r="AM107" s="110"/>
    </row>
    <row r="108" spans="1:39">
      <c r="A108" s="110"/>
      <c r="B108" s="110"/>
      <c r="C108" s="110"/>
      <c r="D108" s="110"/>
      <c r="E108" s="110"/>
      <c r="F108" s="110"/>
      <c r="G108" s="110"/>
      <c r="H108" s="110"/>
      <c r="I108" s="110"/>
      <c r="O108" s="110"/>
      <c r="P108" s="110"/>
      <c r="AC108" s="110"/>
      <c r="AD108" s="110"/>
      <c r="AL108" s="110"/>
      <c r="AM108" s="110"/>
    </row>
    <row r="109" spans="1:39">
      <c r="A109" s="110"/>
      <c r="B109" s="110"/>
      <c r="C109" s="110"/>
      <c r="D109" s="110"/>
      <c r="E109" s="110"/>
      <c r="F109" s="110"/>
      <c r="G109" s="110"/>
      <c r="H109" s="110"/>
      <c r="I109" s="110"/>
      <c r="O109" s="110"/>
      <c r="P109" s="110"/>
      <c r="AC109" s="110"/>
      <c r="AD109" s="110"/>
      <c r="AL109" s="110"/>
      <c r="AM109" s="110"/>
    </row>
    <row r="110" spans="1:39">
      <c r="A110" s="110"/>
      <c r="B110" s="110"/>
      <c r="C110" s="110"/>
      <c r="D110" s="110"/>
      <c r="E110" s="110"/>
      <c r="F110" s="110"/>
      <c r="G110" s="110"/>
      <c r="H110" s="110"/>
      <c r="I110" s="110"/>
      <c r="O110" s="110"/>
      <c r="P110" s="110"/>
      <c r="AC110" s="110"/>
      <c r="AD110" s="110"/>
      <c r="AL110" s="110"/>
      <c r="AM110" s="110"/>
    </row>
    <row r="111" spans="1:39">
      <c r="A111" s="110"/>
      <c r="B111" s="110"/>
      <c r="C111" s="110"/>
      <c r="D111" s="110"/>
      <c r="E111" s="110"/>
      <c r="F111" s="110"/>
      <c r="G111" s="110"/>
      <c r="H111" s="110"/>
      <c r="I111" s="110"/>
      <c r="O111" s="110"/>
      <c r="P111" s="110"/>
      <c r="AC111" s="110"/>
      <c r="AD111" s="110"/>
      <c r="AL111" s="110"/>
      <c r="AM111" s="110"/>
    </row>
    <row r="112" spans="1:39">
      <c r="A112" s="110"/>
      <c r="B112" s="110"/>
      <c r="C112" s="110"/>
      <c r="D112" s="110"/>
      <c r="E112" s="110"/>
      <c r="F112" s="110"/>
      <c r="G112" s="110"/>
      <c r="H112" s="110"/>
      <c r="I112" s="110"/>
      <c r="O112" s="110"/>
      <c r="P112" s="110"/>
      <c r="AC112" s="110"/>
      <c r="AD112" s="110"/>
      <c r="AL112" s="110"/>
      <c r="AM112" s="110"/>
    </row>
    <row r="113" spans="1:39">
      <c r="A113" s="110"/>
      <c r="B113" s="110"/>
      <c r="C113" s="110"/>
      <c r="D113" s="110"/>
      <c r="E113" s="110"/>
      <c r="F113" s="110"/>
      <c r="G113" s="110"/>
      <c r="H113" s="110"/>
      <c r="I113" s="110"/>
      <c r="O113" s="110"/>
      <c r="P113" s="110"/>
      <c r="AC113" s="110"/>
      <c r="AD113" s="110"/>
      <c r="AL113" s="110"/>
      <c r="AM113" s="110"/>
    </row>
    <row r="114" spans="1:39">
      <c r="A114" s="110"/>
      <c r="B114" s="110"/>
      <c r="C114" s="110"/>
      <c r="D114" s="110"/>
      <c r="E114" s="110"/>
      <c r="F114" s="110"/>
      <c r="G114" s="110"/>
      <c r="H114" s="110"/>
      <c r="I114" s="110"/>
      <c r="O114" s="110"/>
      <c r="P114" s="110"/>
      <c r="AC114" s="110"/>
      <c r="AD114" s="110"/>
      <c r="AL114" s="110"/>
      <c r="AM114" s="110"/>
    </row>
    <row r="115" spans="1:39">
      <c r="A115" s="110"/>
      <c r="B115" s="110"/>
      <c r="C115" s="110"/>
      <c r="D115" s="110"/>
      <c r="E115" s="110"/>
      <c r="F115" s="110"/>
      <c r="G115" s="110"/>
      <c r="H115" s="110"/>
      <c r="I115" s="110"/>
      <c r="O115" s="110"/>
      <c r="P115" s="110"/>
      <c r="AC115" s="110"/>
      <c r="AD115" s="110"/>
      <c r="AL115" s="110"/>
      <c r="AM115" s="110"/>
    </row>
    <row r="116" spans="1:39">
      <c r="A116" s="110"/>
      <c r="B116" s="110"/>
      <c r="C116" s="110"/>
      <c r="D116" s="110"/>
      <c r="E116" s="110"/>
      <c r="F116" s="110"/>
      <c r="G116" s="110"/>
      <c r="H116" s="110"/>
      <c r="I116" s="110"/>
      <c r="O116" s="110"/>
      <c r="P116" s="110"/>
      <c r="AC116" s="110"/>
      <c r="AD116" s="110"/>
      <c r="AL116" s="110"/>
      <c r="AM116" s="110"/>
    </row>
    <row r="117" spans="1:39">
      <c r="A117" s="110"/>
      <c r="B117" s="110"/>
      <c r="C117" s="110"/>
      <c r="D117" s="110"/>
      <c r="E117" s="110"/>
      <c r="F117" s="110"/>
      <c r="G117" s="110"/>
      <c r="H117" s="110"/>
      <c r="I117" s="110"/>
      <c r="O117" s="110"/>
      <c r="P117" s="110"/>
      <c r="AC117" s="110"/>
      <c r="AD117" s="110"/>
      <c r="AL117" s="110"/>
      <c r="AM117" s="110"/>
    </row>
    <row r="118" spans="1:39">
      <c r="A118" s="110"/>
      <c r="B118" s="110"/>
      <c r="C118" s="110"/>
      <c r="D118" s="110"/>
      <c r="E118" s="110"/>
      <c r="F118" s="110"/>
      <c r="G118" s="110"/>
      <c r="H118" s="110"/>
      <c r="I118" s="110"/>
      <c r="O118" s="110"/>
      <c r="P118" s="110"/>
      <c r="AC118" s="110"/>
      <c r="AD118" s="110"/>
      <c r="AL118" s="110"/>
      <c r="AM118" s="110"/>
    </row>
    <row r="119" spans="1:39">
      <c r="A119" s="110"/>
      <c r="B119" s="110"/>
      <c r="C119" s="110"/>
      <c r="D119" s="110"/>
      <c r="E119" s="110"/>
      <c r="F119" s="110"/>
      <c r="G119" s="110"/>
      <c r="H119" s="110"/>
      <c r="I119" s="110"/>
      <c r="O119" s="110"/>
      <c r="P119" s="110"/>
      <c r="AC119" s="110"/>
      <c r="AD119" s="110"/>
      <c r="AL119" s="110"/>
      <c r="AM119" s="110"/>
    </row>
    <row r="120" spans="1:39">
      <c r="A120" s="110"/>
      <c r="B120" s="110"/>
      <c r="C120" s="110"/>
      <c r="D120" s="110"/>
      <c r="E120" s="110"/>
      <c r="F120" s="110"/>
      <c r="G120" s="110"/>
      <c r="H120" s="110"/>
      <c r="I120" s="110"/>
      <c r="O120" s="110"/>
      <c r="P120" s="110"/>
      <c r="AC120" s="110"/>
      <c r="AD120" s="110"/>
      <c r="AL120" s="110"/>
      <c r="AM120" s="110"/>
    </row>
    <row r="121" spans="1:39">
      <c r="A121" s="110"/>
      <c r="B121" s="110"/>
      <c r="C121" s="110"/>
      <c r="D121" s="110"/>
      <c r="E121" s="110"/>
      <c r="F121" s="110"/>
      <c r="G121" s="110"/>
      <c r="H121" s="110"/>
      <c r="I121" s="110"/>
      <c r="O121" s="110"/>
      <c r="P121" s="110"/>
      <c r="AC121" s="110"/>
      <c r="AD121" s="110"/>
      <c r="AL121" s="110"/>
      <c r="AM121" s="110"/>
    </row>
    <row r="122" spans="1:39">
      <c r="A122" s="110"/>
      <c r="B122" s="110"/>
      <c r="C122" s="110"/>
      <c r="D122" s="110"/>
      <c r="E122" s="110"/>
      <c r="F122" s="110"/>
      <c r="G122" s="110"/>
      <c r="H122" s="110"/>
      <c r="I122" s="110"/>
      <c r="O122" s="110"/>
      <c r="P122" s="110"/>
      <c r="AC122" s="110"/>
      <c r="AD122" s="110"/>
      <c r="AL122" s="110"/>
      <c r="AM122" s="110"/>
    </row>
    <row r="123" spans="1:39">
      <c r="A123" s="110"/>
      <c r="B123" s="110"/>
      <c r="C123" s="110"/>
      <c r="D123" s="110"/>
      <c r="E123" s="110"/>
      <c r="F123" s="110"/>
      <c r="G123" s="110"/>
      <c r="H123" s="110"/>
      <c r="I123" s="110"/>
      <c r="O123" s="110"/>
      <c r="P123" s="110"/>
      <c r="AC123" s="110"/>
      <c r="AD123" s="110"/>
      <c r="AL123" s="110"/>
      <c r="AM123" s="110"/>
    </row>
    <row r="124" spans="1:39">
      <c r="A124" s="110"/>
      <c r="B124" s="110"/>
      <c r="C124" s="110"/>
      <c r="D124" s="110"/>
      <c r="E124" s="110"/>
      <c r="F124" s="110"/>
      <c r="G124" s="110"/>
      <c r="H124" s="110"/>
      <c r="I124" s="110"/>
      <c r="O124" s="110"/>
      <c r="P124" s="110"/>
      <c r="AC124" s="110"/>
      <c r="AD124" s="110"/>
      <c r="AL124" s="110"/>
      <c r="AM124" s="110"/>
    </row>
    <row r="125" spans="1:39">
      <c r="A125" s="110"/>
      <c r="B125" s="110"/>
      <c r="C125" s="110"/>
      <c r="D125" s="110"/>
      <c r="E125" s="110"/>
      <c r="F125" s="110"/>
      <c r="G125" s="110"/>
      <c r="H125" s="110"/>
      <c r="I125" s="110"/>
      <c r="O125" s="110"/>
      <c r="P125" s="110"/>
      <c r="AC125" s="110"/>
      <c r="AD125" s="110"/>
      <c r="AL125" s="110"/>
      <c r="AM125" s="110"/>
    </row>
    <row r="126" spans="1:39">
      <c r="A126" s="110"/>
      <c r="B126" s="110"/>
      <c r="C126" s="110"/>
      <c r="D126" s="110"/>
      <c r="E126" s="110"/>
      <c r="F126" s="110"/>
      <c r="G126" s="110"/>
      <c r="H126" s="110"/>
      <c r="I126" s="110"/>
      <c r="O126" s="110"/>
      <c r="P126" s="110"/>
      <c r="AC126" s="110"/>
      <c r="AD126" s="110"/>
      <c r="AL126" s="110"/>
      <c r="AM126" s="110"/>
    </row>
    <row r="127" spans="1:39">
      <c r="A127" s="110"/>
      <c r="B127" s="110"/>
      <c r="C127" s="110"/>
      <c r="D127" s="110"/>
      <c r="E127" s="110"/>
      <c r="F127" s="110"/>
      <c r="G127" s="110"/>
      <c r="H127" s="110"/>
      <c r="I127" s="110"/>
      <c r="O127" s="110"/>
      <c r="P127" s="110"/>
      <c r="AC127" s="110"/>
      <c r="AD127" s="110"/>
      <c r="AL127" s="110"/>
      <c r="AM127" s="110"/>
    </row>
    <row r="128" spans="1:39">
      <c r="A128" s="110"/>
      <c r="B128" s="110"/>
      <c r="C128" s="110"/>
      <c r="D128" s="110"/>
      <c r="E128" s="110"/>
      <c r="F128" s="110"/>
      <c r="G128" s="110"/>
      <c r="H128" s="110"/>
      <c r="I128" s="110"/>
      <c r="O128" s="110"/>
      <c r="P128" s="110"/>
      <c r="AC128" s="110"/>
      <c r="AD128" s="110"/>
      <c r="AL128" s="110"/>
      <c r="AM128" s="110"/>
    </row>
    <row r="129" spans="1:39">
      <c r="A129" s="110"/>
      <c r="B129" s="110"/>
      <c r="C129" s="110"/>
      <c r="D129" s="110"/>
      <c r="E129" s="110"/>
      <c r="F129" s="110"/>
      <c r="G129" s="110"/>
      <c r="H129" s="110"/>
      <c r="I129" s="110"/>
      <c r="O129" s="110"/>
      <c r="P129" s="110"/>
      <c r="AC129" s="110"/>
      <c r="AD129" s="110"/>
      <c r="AL129" s="110"/>
      <c r="AM129" s="110"/>
    </row>
    <row r="130" spans="1:39">
      <c r="A130" s="110"/>
      <c r="B130" s="110"/>
      <c r="C130" s="110"/>
      <c r="D130" s="110"/>
      <c r="E130" s="110"/>
      <c r="F130" s="110"/>
      <c r="G130" s="110"/>
      <c r="H130" s="110"/>
      <c r="I130" s="110"/>
      <c r="O130" s="110"/>
      <c r="P130" s="110"/>
      <c r="AC130" s="110"/>
      <c r="AD130" s="110"/>
      <c r="AL130" s="110"/>
      <c r="AM130" s="110"/>
    </row>
    <row r="131" spans="1:39">
      <c r="A131" s="110"/>
      <c r="B131" s="110"/>
      <c r="C131" s="110"/>
      <c r="D131" s="110"/>
      <c r="E131" s="110"/>
      <c r="F131" s="110"/>
      <c r="G131" s="110"/>
      <c r="H131" s="110"/>
      <c r="I131" s="110"/>
      <c r="O131" s="110"/>
      <c r="P131" s="110"/>
      <c r="AC131" s="110"/>
      <c r="AD131" s="110"/>
      <c r="AL131" s="110"/>
      <c r="AM131" s="110"/>
    </row>
    <row r="132" spans="1:39">
      <c r="A132" s="110"/>
      <c r="B132" s="110"/>
      <c r="C132" s="110"/>
      <c r="D132" s="110"/>
      <c r="E132" s="110"/>
      <c r="F132" s="110"/>
      <c r="G132" s="110"/>
      <c r="H132" s="110"/>
      <c r="I132" s="110"/>
      <c r="O132" s="110"/>
      <c r="P132" s="110"/>
      <c r="AC132" s="110"/>
      <c r="AD132" s="110"/>
      <c r="AL132" s="110"/>
      <c r="AM132" s="110"/>
    </row>
    <row r="133" spans="1:39">
      <c r="A133" s="110"/>
      <c r="B133" s="110"/>
      <c r="C133" s="110"/>
      <c r="D133" s="110"/>
      <c r="E133" s="110"/>
      <c r="F133" s="110"/>
      <c r="G133" s="110"/>
      <c r="H133" s="110"/>
      <c r="I133" s="110"/>
      <c r="O133" s="110"/>
      <c r="P133" s="110"/>
      <c r="AC133" s="110"/>
      <c r="AD133" s="110"/>
      <c r="AL133" s="110"/>
      <c r="AM133" s="110"/>
    </row>
    <row r="134" spans="1:39">
      <c r="A134" s="110"/>
      <c r="B134" s="110"/>
      <c r="C134" s="110"/>
      <c r="D134" s="110"/>
      <c r="E134" s="110"/>
      <c r="F134" s="110"/>
      <c r="G134" s="110"/>
      <c r="H134" s="110"/>
      <c r="I134" s="110"/>
      <c r="O134" s="110"/>
      <c r="P134" s="110"/>
      <c r="AC134" s="110"/>
      <c r="AD134" s="110"/>
      <c r="AL134" s="110"/>
      <c r="AM134" s="110"/>
    </row>
    <row r="135" spans="1:39">
      <c r="A135" s="110"/>
      <c r="B135" s="110"/>
      <c r="C135" s="110"/>
      <c r="D135" s="110"/>
      <c r="E135" s="110"/>
      <c r="F135" s="110"/>
      <c r="G135" s="110"/>
      <c r="H135" s="110"/>
      <c r="I135" s="110"/>
      <c r="O135" s="110"/>
      <c r="P135" s="110"/>
      <c r="AC135" s="110"/>
      <c r="AD135" s="110"/>
      <c r="AL135" s="110"/>
      <c r="AM135" s="110"/>
    </row>
    <row r="136" spans="1:39">
      <c r="A136" s="110"/>
      <c r="B136" s="110"/>
      <c r="C136" s="110"/>
      <c r="D136" s="110"/>
      <c r="E136" s="110"/>
      <c r="F136" s="110"/>
      <c r="G136" s="110"/>
      <c r="H136" s="110"/>
      <c r="I136" s="110"/>
      <c r="O136" s="110"/>
      <c r="P136" s="110"/>
      <c r="AC136" s="110"/>
      <c r="AD136" s="110"/>
      <c r="AL136" s="110"/>
      <c r="AM136" s="110"/>
    </row>
    <row r="137" spans="1:39">
      <c r="A137" s="110"/>
      <c r="B137" s="110"/>
      <c r="C137" s="110"/>
      <c r="D137" s="110"/>
      <c r="E137" s="110"/>
      <c r="F137" s="110"/>
      <c r="G137" s="110"/>
      <c r="H137" s="110"/>
      <c r="I137" s="110"/>
      <c r="O137" s="110"/>
      <c r="P137" s="110"/>
      <c r="AC137" s="110"/>
      <c r="AD137" s="110"/>
      <c r="AL137" s="110"/>
      <c r="AM137" s="110"/>
    </row>
    <row r="138" spans="1:39">
      <c r="A138" s="110"/>
      <c r="B138" s="110"/>
      <c r="C138" s="110"/>
      <c r="D138" s="110"/>
      <c r="E138" s="110"/>
      <c r="F138" s="110"/>
      <c r="G138" s="110"/>
      <c r="H138" s="110"/>
      <c r="I138" s="110"/>
      <c r="O138" s="110"/>
      <c r="P138" s="110"/>
      <c r="AC138" s="110"/>
      <c r="AD138" s="110"/>
      <c r="AL138" s="110"/>
      <c r="AM138" s="110"/>
    </row>
    <row r="139" spans="1:39">
      <c r="A139" s="110"/>
      <c r="B139" s="110"/>
      <c r="C139" s="110"/>
      <c r="D139" s="110"/>
      <c r="E139" s="110"/>
      <c r="F139" s="110"/>
      <c r="G139" s="110"/>
      <c r="H139" s="110"/>
      <c r="I139" s="110"/>
      <c r="O139" s="110"/>
      <c r="P139" s="110"/>
      <c r="AC139" s="110"/>
      <c r="AD139" s="110"/>
      <c r="AL139" s="110"/>
      <c r="AM139" s="110"/>
    </row>
    <row r="140" spans="1:39">
      <c r="A140" s="110"/>
      <c r="B140" s="110"/>
      <c r="C140" s="110"/>
      <c r="D140" s="110"/>
      <c r="E140" s="110"/>
      <c r="F140" s="110"/>
      <c r="G140" s="110"/>
      <c r="H140" s="110"/>
      <c r="I140" s="110"/>
      <c r="O140" s="110"/>
      <c r="P140" s="110"/>
      <c r="AC140" s="110"/>
      <c r="AD140" s="110"/>
      <c r="AL140" s="110"/>
      <c r="AM140" s="110"/>
    </row>
    <row r="141" spans="1:39">
      <c r="A141" s="110"/>
      <c r="B141" s="110"/>
      <c r="C141" s="110"/>
      <c r="D141" s="110"/>
      <c r="E141" s="110"/>
      <c r="F141" s="110"/>
      <c r="G141" s="110"/>
      <c r="H141" s="110"/>
      <c r="I141" s="110"/>
      <c r="O141" s="110"/>
      <c r="P141" s="110"/>
      <c r="AC141" s="110"/>
      <c r="AD141" s="110"/>
      <c r="AL141" s="110"/>
      <c r="AM141" s="110"/>
    </row>
    <row r="142" spans="1:39">
      <c r="A142" s="110"/>
      <c r="B142" s="110"/>
      <c r="C142" s="110"/>
      <c r="D142" s="110"/>
      <c r="E142" s="110"/>
      <c r="F142" s="110"/>
      <c r="G142" s="110"/>
      <c r="H142" s="110"/>
      <c r="I142" s="110"/>
      <c r="O142" s="110"/>
      <c r="P142" s="110"/>
      <c r="AC142" s="110"/>
      <c r="AD142" s="110"/>
      <c r="AL142" s="110"/>
      <c r="AM142" s="110"/>
    </row>
    <row r="143" spans="1:39">
      <c r="A143" s="110"/>
      <c r="B143" s="110"/>
      <c r="C143" s="110"/>
      <c r="D143" s="110"/>
      <c r="E143" s="110"/>
      <c r="F143" s="110"/>
      <c r="G143" s="110"/>
      <c r="H143" s="110"/>
      <c r="I143" s="110"/>
      <c r="O143" s="110"/>
      <c r="P143" s="110"/>
      <c r="AC143" s="110"/>
      <c r="AD143" s="110"/>
      <c r="AL143" s="110"/>
      <c r="AM143" s="110"/>
    </row>
    <row r="144" spans="1:39">
      <c r="A144" s="110"/>
      <c r="B144" s="110"/>
      <c r="C144" s="110"/>
      <c r="D144" s="110"/>
      <c r="E144" s="110"/>
      <c r="F144" s="110"/>
      <c r="G144" s="110"/>
      <c r="H144" s="110"/>
      <c r="I144" s="110"/>
      <c r="O144" s="110"/>
      <c r="P144" s="110"/>
      <c r="AC144" s="110"/>
      <c r="AD144" s="110"/>
      <c r="AL144" s="110"/>
      <c r="AM144" s="110"/>
    </row>
    <row r="145" spans="1:39">
      <c r="A145" s="110"/>
      <c r="B145" s="110"/>
      <c r="C145" s="110"/>
      <c r="D145" s="110"/>
      <c r="E145" s="110"/>
      <c r="F145" s="110"/>
      <c r="G145" s="110"/>
      <c r="H145" s="110"/>
      <c r="I145" s="110"/>
      <c r="O145" s="110"/>
      <c r="P145" s="110"/>
      <c r="AC145" s="110"/>
      <c r="AD145" s="110"/>
      <c r="AL145" s="110"/>
      <c r="AM145" s="110"/>
    </row>
    <row r="146" spans="1:39">
      <c r="A146" s="110"/>
      <c r="B146" s="110"/>
      <c r="C146" s="110"/>
      <c r="D146" s="110"/>
      <c r="E146" s="110"/>
      <c r="F146" s="110"/>
      <c r="G146" s="110"/>
      <c r="H146" s="110"/>
      <c r="I146" s="110"/>
      <c r="O146" s="110"/>
      <c r="P146" s="110"/>
      <c r="AC146" s="110"/>
      <c r="AD146" s="110"/>
      <c r="AL146" s="110"/>
      <c r="AM146" s="110"/>
    </row>
    <row r="147" spans="1:39">
      <c r="A147" s="110"/>
      <c r="B147" s="110"/>
      <c r="C147" s="110"/>
      <c r="D147" s="110"/>
      <c r="E147" s="110"/>
      <c r="F147" s="110"/>
      <c r="G147" s="110"/>
      <c r="H147" s="110"/>
      <c r="I147" s="110"/>
      <c r="O147" s="110"/>
      <c r="P147" s="110"/>
      <c r="AC147" s="110"/>
      <c r="AD147" s="110"/>
      <c r="AL147" s="110"/>
      <c r="AM147" s="110"/>
    </row>
    <row r="148" spans="1:39">
      <c r="A148" s="110"/>
      <c r="B148" s="110"/>
      <c r="C148" s="110"/>
      <c r="D148" s="110"/>
      <c r="E148" s="110"/>
      <c r="F148" s="110"/>
      <c r="G148" s="110"/>
      <c r="H148" s="110"/>
      <c r="I148" s="110"/>
      <c r="O148" s="110"/>
      <c r="P148" s="110"/>
      <c r="AC148" s="110"/>
      <c r="AD148" s="110"/>
      <c r="AL148" s="110"/>
      <c r="AM148" s="110"/>
    </row>
    <row r="149" spans="1:39">
      <c r="A149" s="110"/>
      <c r="B149" s="110"/>
      <c r="C149" s="110"/>
      <c r="D149" s="110"/>
      <c r="E149" s="110"/>
      <c r="F149" s="110"/>
      <c r="G149" s="110"/>
      <c r="H149" s="110"/>
      <c r="I149" s="110"/>
      <c r="O149" s="110"/>
      <c r="P149" s="110"/>
      <c r="AC149" s="110"/>
      <c r="AD149" s="110"/>
      <c r="AL149" s="110"/>
      <c r="AM149" s="110"/>
    </row>
    <row r="150" spans="1:39">
      <c r="A150" s="110"/>
      <c r="B150" s="110"/>
      <c r="C150" s="110"/>
      <c r="D150" s="110"/>
      <c r="E150" s="110"/>
      <c r="F150" s="110"/>
      <c r="G150" s="110"/>
      <c r="H150" s="110"/>
      <c r="I150" s="110"/>
      <c r="O150" s="110"/>
      <c r="P150" s="110"/>
      <c r="AC150" s="110"/>
      <c r="AD150" s="110"/>
      <c r="AL150" s="110"/>
      <c r="AM150" s="110"/>
    </row>
    <row r="151" spans="1:39">
      <c r="A151" s="110"/>
      <c r="B151" s="110"/>
      <c r="C151" s="110"/>
      <c r="D151" s="110"/>
      <c r="E151" s="110"/>
      <c r="F151" s="110"/>
      <c r="G151" s="110"/>
      <c r="H151" s="110"/>
      <c r="I151" s="110"/>
      <c r="O151" s="110"/>
      <c r="P151" s="110"/>
      <c r="AC151" s="110"/>
      <c r="AD151" s="110"/>
      <c r="AL151" s="110"/>
      <c r="AM151" s="110"/>
    </row>
    <row r="152" spans="1:39">
      <c r="A152" s="110"/>
      <c r="B152" s="110"/>
      <c r="C152" s="110"/>
      <c r="D152" s="110"/>
      <c r="E152" s="110"/>
      <c r="F152" s="110"/>
      <c r="G152" s="110"/>
      <c r="H152" s="110"/>
      <c r="I152" s="110"/>
      <c r="O152" s="110"/>
      <c r="P152" s="110"/>
      <c r="AC152" s="110"/>
      <c r="AD152" s="110"/>
      <c r="AL152" s="110"/>
      <c r="AM152" s="110"/>
    </row>
    <row r="153" spans="1:39">
      <c r="A153" s="110"/>
      <c r="B153" s="110"/>
      <c r="C153" s="110"/>
      <c r="D153" s="110"/>
      <c r="E153" s="110"/>
      <c r="F153" s="110"/>
      <c r="G153" s="110"/>
      <c r="H153" s="110"/>
      <c r="I153" s="110"/>
      <c r="O153" s="110"/>
      <c r="P153" s="110"/>
      <c r="AC153" s="110"/>
      <c r="AD153" s="110"/>
      <c r="AL153" s="110"/>
      <c r="AM153" s="110"/>
    </row>
    <row r="154" spans="1:39">
      <c r="A154" s="110"/>
      <c r="B154" s="110"/>
      <c r="C154" s="110"/>
      <c r="D154" s="110"/>
      <c r="E154" s="110"/>
      <c r="F154" s="110"/>
      <c r="G154" s="110"/>
      <c r="H154" s="110"/>
      <c r="I154" s="110"/>
      <c r="O154" s="110"/>
      <c r="P154" s="110"/>
      <c r="AC154" s="110"/>
      <c r="AD154" s="110"/>
      <c r="AL154" s="110"/>
      <c r="AM154" s="110"/>
    </row>
    <row r="155" spans="1:39">
      <c r="A155" s="110"/>
      <c r="B155" s="110"/>
      <c r="C155" s="110"/>
      <c r="D155" s="110"/>
      <c r="E155" s="110"/>
      <c r="F155" s="110"/>
      <c r="G155" s="110"/>
      <c r="H155" s="110"/>
      <c r="I155" s="110"/>
      <c r="O155" s="110"/>
      <c r="P155" s="110"/>
      <c r="AC155" s="110"/>
      <c r="AD155" s="110"/>
      <c r="AL155" s="110"/>
      <c r="AM155" s="110"/>
    </row>
    <row r="156" spans="1:39">
      <c r="A156" s="110"/>
      <c r="B156" s="110"/>
      <c r="C156" s="110"/>
      <c r="D156" s="110"/>
      <c r="E156" s="110"/>
      <c r="F156" s="110"/>
      <c r="G156" s="110"/>
      <c r="H156" s="110"/>
      <c r="I156" s="110"/>
      <c r="O156" s="110"/>
      <c r="P156" s="110"/>
      <c r="AC156" s="110"/>
      <c r="AD156" s="110"/>
      <c r="AL156" s="110"/>
      <c r="AM156" s="110"/>
    </row>
    <row r="157" spans="1:39">
      <c r="A157" s="110"/>
      <c r="B157" s="110"/>
      <c r="C157" s="110"/>
      <c r="D157" s="110"/>
      <c r="E157" s="110"/>
      <c r="F157" s="110"/>
      <c r="G157" s="110"/>
      <c r="H157" s="110"/>
      <c r="I157" s="110"/>
      <c r="O157" s="110"/>
      <c r="P157" s="110"/>
      <c r="AC157" s="110"/>
      <c r="AD157" s="110"/>
      <c r="AL157" s="110"/>
      <c r="AM157" s="110"/>
    </row>
    <row r="158" spans="1:39">
      <c r="A158" s="110"/>
      <c r="B158" s="110"/>
      <c r="C158" s="110"/>
      <c r="D158" s="110"/>
      <c r="E158" s="110"/>
      <c r="F158" s="110"/>
      <c r="G158" s="110"/>
      <c r="H158" s="110"/>
      <c r="I158" s="110"/>
      <c r="O158" s="110"/>
      <c r="P158" s="110"/>
      <c r="AC158" s="110"/>
      <c r="AD158" s="110"/>
      <c r="AL158" s="110"/>
      <c r="AM158" s="110"/>
    </row>
    <row r="159" spans="1:39">
      <c r="A159" s="110"/>
      <c r="B159" s="110"/>
      <c r="C159" s="110"/>
      <c r="D159" s="110"/>
      <c r="E159" s="110"/>
      <c r="F159" s="110"/>
      <c r="G159" s="110"/>
      <c r="H159" s="110"/>
      <c r="I159" s="110"/>
      <c r="O159" s="110"/>
      <c r="P159" s="110"/>
      <c r="AC159" s="110"/>
      <c r="AD159" s="110"/>
      <c r="AL159" s="110"/>
      <c r="AM159" s="110"/>
    </row>
    <row r="160" spans="1:39">
      <c r="A160" s="110"/>
      <c r="B160" s="110"/>
      <c r="C160" s="110"/>
      <c r="D160" s="110"/>
      <c r="E160" s="110"/>
      <c r="F160" s="110"/>
      <c r="G160" s="110"/>
      <c r="H160" s="110"/>
      <c r="I160" s="110"/>
      <c r="O160" s="110"/>
      <c r="P160" s="110"/>
      <c r="AC160" s="110"/>
      <c r="AD160" s="110"/>
      <c r="AL160" s="110"/>
      <c r="AM160" s="110"/>
    </row>
    <row r="161" spans="1:39">
      <c r="A161" s="110"/>
      <c r="B161" s="110"/>
      <c r="C161" s="110"/>
      <c r="D161" s="110"/>
      <c r="E161" s="110"/>
      <c r="F161" s="110"/>
      <c r="G161" s="110"/>
      <c r="H161" s="110"/>
      <c r="I161" s="110"/>
      <c r="O161" s="110"/>
      <c r="P161" s="110"/>
      <c r="AC161" s="110"/>
      <c r="AD161" s="110"/>
      <c r="AL161" s="110"/>
      <c r="AM161" s="110"/>
    </row>
    <row r="162" spans="1:39">
      <c r="A162" s="110"/>
      <c r="B162" s="110"/>
      <c r="C162" s="110"/>
      <c r="D162" s="110"/>
      <c r="E162" s="110"/>
      <c r="F162" s="110"/>
      <c r="G162" s="110"/>
      <c r="H162" s="110"/>
      <c r="I162" s="110"/>
      <c r="O162" s="110"/>
      <c r="P162" s="110"/>
      <c r="AC162" s="110"/>
      <c r="AD162" s="110"/>
      <c r="AL162" s="110"/>
      <c r="AM162" s="110"/>
    </row>
    <row r="163" spans="1:39">
      <c r="A163" s="110"/>
      <c r="B163" s="110"/>
      <c r="C163" s="110"/>
      <c r="D163" s="110"/>
      <c r="E163" s="110"/>
      <c r="F163" s="110"/>
      <c r="G163" s="110"/>
      <c r="H163" s="110"/>
      <c r="I163" s="110"/>
      <c r="O163" s="110"/>
      <c r="P163" s="110"/>
      <c r="AC163" s="110"/>
      <c r="AD163" s="110"/>
      <c r="AL163" s="110"/>
      <c r="AM163" s="110"/>
    </row>
    <row r="164" spans="1:39">
      <c r="A164" s="110"/>
      <c r="B164" s="110"/>
      <c r="C164" s="110"/>
      <c r="D164" s="110"/>
      <c r="E164" s="110"/>
      <c r="F164" s="110"/>
      <c r="G164" s="110"/>
      <c r="H164" s="110"/>
      <c r="I164" s="110"/>
      <c r="O164" s="110"/>
      <c r="P164" s="110"/>
      <c r="AC164" s="110"/>
      <c r="AD164" s="110"/>
      <c r="AL164" s="110"/>
      <c r="AM164" s="110"/>
    </row>
    <row r="165" spans="1:39">
      <c r="A165" s="110"/>
      <c r="B165" s="110"/>
      <c r="C165" s="110"/>
      <c r="D165" s="110"/>
      <c r="E165" s="110"/>
      <c r="F165" s="110"/>
      <c r="G165" s="110"/>
      <c r="H165" s="110"/>
      <c r="I165" s="110"/>
      <c r="O165" s="110"/>
      <c r="P165" s="110"/>
      <c r="AC165" s="110"/>
      <c r="AD165" s="110"/>
      <c r="AL165" s="110"/>
      <c r="AM165" s="110"/>
    </row>
    <row r="166" spans="1:39">
      <c r="A166" s="110"/>
      <c r="B166" s="110"/>
      <c r="C166" s="110"/>
      <c r="D166" s="110"/>
      <c r="E166" s="110"/>
      <c r="F166" s="110"/>
      <c r="G166" s="110"/>
      <c r="H166" s="110"/>
      <c r="I166" s="110"/>
      <c r="O166" s="110"/>
      <c r="P166" s="110"/>
      <c r="AC166" s="110"/>
      <c r="AD166" s="110"/>
      <c r="AL166" s="110"/>
      <c r="AM166" s="110"/>
    </row>
    <row r="167" spans="1:39">
      <c r="A167" s="110"/>
      <c r="B167" s="110"/>
      <c r="C167" s="110"/>
      <c r="D167" s="110"/>
      <c r="E167" s="110"/>
      <c r="F167" s="110"/>
      <c r="G167" s="110"/>
      <c r="H167" s="110"/>
      <c r="I167" s="110"/>
      <c r="O167" s="110"/>
      <c r="P167" s="110"/>
      <c r="AC167" s="110"/>
      <c r="AD167" s="110"/>
      <c r="AL167" s="110"/>
      <c r="AM167" s="110"/>
    </row>
    <row r="168" spans="1:39">
      <c r="A168" s="110"/>
      <c r="B168" s="110"/>
      <c r="C168" s="110"/>
      <c r="D168" s="110"/>
      <c r="E168" s="110"/>
      <c r="F168" s="110"/>
      <c r="G168" s="110"/>
      <c r="H168" s="110"/>
      <c r="I168" s="110"/>
      <c r="O168" s="110"/>
      <c r="P168" s="110"/>
      <c r="AC168" s="110"/>
      <c r="AD168" s="110"/>
      <c r="AL168" s="110"/>
      <c r="AM168" s="110"/>
    </row>
    <row r="169" spans="1:39">
      <c r="A169" s="110"/>
      <c r="B169" s="110"/>
      <c r="C169" s="110"/>
      <c r="D169" s="110"/>
      <c r="E169" s="110"/>
      <c r="F169" s="110"/>
      <c r="G169" s="110"/>
      <c r="H169" s="110"/>
      <c r="I169" s="110"/>
      <c r="O169" s="110"/>
      <c r="P169" s="110"/>
      <c r="AC169" s="110"/>
      <c r="AD169" s="110"/>
      <c r="AL169" s="110"/>
      <c r="AM169" s="110"/>
    </row>
    <row r="170" spans="1:39">
      <c r="A170" s="110"/>
      <c r="B170" s="110"/>
      <c r="C170" s="110"/>
      <c r="D170" s="110"/>
      <c r="E170" s="110"/>
      <c r="F170" s="110"/>
      <c r="G170" s="110"/>
      <c r="H170" s="110"/>
      <c r="I170" s="110"/>
      <c r="O170" s="110"/>
      <c r="P170" s="110"/>
      <c r="AC170" s="110"/>
      <c r="AD170" s="110"/>
      <c r="AL170" s="110"/>
      <c r="AM170" s="110"/>
    </row>
    <row r="171" spans="1:39">
      <c r="A171" s="110"/>
      <c r="B171" s="110"/>
      <c r="C171" s="110"/>
      <c r="D171" s="110"/>
      <c r="E171" s="110"/>
      <c r="F171" s="110"/>
      <c r="G171" s="110"/>
      <c r="H171" s="110"/>
      <c r="I171" s="110"/>
      <c r="O171" s="110"/>
      <c r="P171" s="110"/>
      <c r="AC171" s="110"/>
      <c r="AD171" s="110"/>
      <c r="AL171" s="110"/>
      <c r="AM171" s="110"/>
    </row>
    <row r="172" spans="1:39">
      <c r="A172" s="110"/>
      <c r="B172" s="110"/>
      <c r="C172" s="110"/>
      <c r="D172" s="110"/>
      <c r="E172" s="110"/>
      <c r="F172" s="110"/>
      <c r="G172" s="110"/>
      <c r="H172" s="110"/>
      <c r="I172" s="110"/>
      <c r="O172" s="110"/>
      <c r="P172" s="110"/>
      <c r="AC172" s="110"/>
      <c r="AD172" s="110"/>
      <c r="AL172" s="110"/>
      <c r="AM172" s="110"/>
    </row>
    <row r="173" spans="1:39">
      <c r="A173" s="110"/>
      <c r="B173" s="110"/>
      <c r="C173" s="110"/>
      <c r="D173" s="110"/>
      <c r="E173" s="110"/>
      <c r="F173" s="110"/>
      <c r="G173" s="110"/>
      <c r="H173" s="110"/>
      <c r="I173" s="110"/>
      <c r="O173" s="110"/>
      <c r="P173" s="110"/>
      <c r="AC173" s="110"/>
      <c r="AD173" s="110"/>
      <c r="AL173" s="110"/>
      <c r="AM173" s="110"/>
    </row>
    <row r="174" spans="1:39">
      <c r="A174" s="110"/>
      <c r="B174" s="110"/>
      <c r="C174" s="110"/>
      <c r="D174" s="110"/>
      <c r="E174" s="110"/>
      <c r="F174" s="110"/>
      <c r="G174" s="110"/>
      <c r="H174" s="110"/>
      <c r="I174" s="110"/>
      <c r="O174" s="110"/>
      <c r="P174" s="110"/>
      <c r="AC174" s="110"/>
      <c r="AD174" s="110"/>
      <c r="AL174" s="110"/>
      <c r="AM174" s="110"/>
    </row>
    <row r="175" spans="1:39">
      <c r="A175" s="110"/>
      <c r="B175" s="110"/>
      <c r="C175" s="110"/>
      <c r="D175" s="110"/>
      <c r="E175" s="110"/>
      <c r="F175" s="110"/>
      <c r="G175" s="110"/>
      <c r="H175" s="110"/>
      <c r="I175" s="110"/>
      <c r="O175" s="110"/>
      <c r="P175" s="110"/>
      <c r="AC175" s="110"/>
      <c r="AD175" s="110"/>
      <c r="AL175" s="110"/>
      <c r="AM175" s="110"/>
    </row>
    <row r="176" spans="1:39">
      <c r="A176" s="110"/>
      <c r="B176" s="110"/>
      <c r="C176" s="110"/>
      <c r="D176" s="110"/>
      <c r="E176" s="110"/>
      <c r="F176" s="110"/>
      <c r="G176" s="110"/>
      <c r="H176" s="110"/>
      <c r="I176" s="110"/>
      <c r="O176" s="110"/>
      <c r="P176" s="110"/>
      <c r="AC176" s="110"/>
      <c r="AD176" s="110"/>
      <c r="AL176" s="110"/>
      <c r="AM176" s="110"/>
    </row>
    <row r="177" spans="1:39">
      <c r="A177" s="110"/>
      <c r="B177" s="110"/>
      <c r="C177" s="110"/>
      <c r="D177" s="110"/>
      <c r="E177" s="110"/>
      <c r="F177" s="110"/>
      <c r="G177" s="110"/>
      <c r="H177" s="110"/>
      <c r="I177" s="110"/>
      <c r="O177" s="110"/>
      <c r="P177" s="110"/>
      <c r="AC177" s="110"/>
      <c r="AD177" s="110"/>
      <c r="AL177" s="110"/>
      <c r="AM177" s="110"/>
    </row>
    <row r="178" spans="1:39">
      <c r="A178" s="110"/>
      <c r="B178" s="110"/>
      <c r="C178" s="110"/>
      <c r="D178" s="110"/>
      <c r="E178" s="110"/>
      <c r="F178" s="110"/>
      <c r="G178" s="110"/>
      <c r="H178" s="110"/>
      <c r="I178" s="110"/>
      <c r="O178" s="110"/>
      <c r="P178" s="110"/>
      <c r="AC178" s="110"/>
      <c r="AD178" s="110"/>
      <c r="AL178" s="110"/>
      <c r="AM178" s="110"/>
    </row>
    <row r="179" spans="1:39">
      <c r="A179" s="110"/>
      <c r="B179" s="110"/>
      <c r="C179" s="110"/>
      <c r="D179" s="110"/>
      <c r="E179" s="110"/>
      <c r="F179" s="110"/>
      <c r="G179" s="110"/>
      <c r="H179" s="110"/>
      <c r="I179" s="110"/>
      <c r="O179" s="110"/>
      <c r="P179" s="110"/>
      <c r="AC179" s="110"/>
      <c r="AD179" s="110"/>
      <c r="AL179" s="110"/>
      <c r="AM179" s="110"/>
    </row>
    <row r="180" spans="1:39">
      <c r="A180" s="110"/>
      <c r="B180" s="110"/>
      <c r="C180" s="110"/>
      <c r="D180" s="110"/>
      <c r="E180" s="110"/>
      <c r="F180" s="110"/>
      <c r="G180" s="110"/>
      <c r="H180" s="110"/>
      <c r="I180" s="110"/>
      <c r="O180" s="110"/>
      <c r="P180" s="110"/>
      <c r="AC180" s="110"/>
      <c r="AD180" s="110"/>
      <c r="AL180" s="110"/>
      <c r="AM180" s="110"/>
    </row>
    <row r="181" spans="1:39">
      <c r="A181" s="110"/>
      <c r="B181" s="110"/>
      <c r="C181" s="110"/>
      <c r="D181" s="110"/>
      <c r="E181" s="110"/>
      <c r="F181" s="110"/>
      <c r="G181" s="110"/>
      <c r="H181" s="110"/>
      <c r="I181" s="110"/>
      <c r="O181" s="110"/>
      <c r="P181" s="110"/>
      <c r="AC181" s="110"/>
      <c r="AD181" s="110"/>
      <c r="AL181" s="110"/>
      <c r="AM181" s="110"/>
    </row>
    <row r="182" spans="1:39">
      <c r="A182" s="110"/>
      <c r="B182" s="110"/>
      <c r="C182" s="110"/>
      <c r="D182" s="110"/>
      <c r="E182" s="110"/>
      <c r="F182" s="110"/>
      <c r="G182" s="110"/>
      <c r="H182" s="110"/>
      <c r="I182" s="110"/>
      <c r="O182" s="110"/>
      <c r="P182" s="110"/>
      <c r="AC182" s="110"/>
      <c r="AD182" s="110"/>
      <c r="AL182" s="110"/>
      <c r="AM182" s="110"/>
    </row>
    <row r="183" spans="1:39">
      <c r="A183" s="110"/>
      <c r="B183" s="110"/>
      <c r="C183" s="110"/>
      <c r="D183" s="110"/>
      <c r="E183" s="110"/>
      <c r="F183" s="110"/>
      <c r="G183" s="110"/>
      <c r="H183" s="110"/>
      <c r="I183" s="110"/>
      <c r="O183" s="110"/>
      <c r="P183" s="110"/>
      <c r="AC183" s="110"/>
      <c r="AD183" s="110"/>
      <c r="AL183" s="110"/>
      <c r="AM183" s="110"/>
    </row>
    <row r="184" spans="1:39">
      <c r="A184" s="110"/>
      <c r="B184" s="110"/>
      <c r="C184" s="110"/>
      <c r="D184" s="110"/>
      <c r="E184" s="110"/>
      <c r="F184" s="110"/>
      <c r="G184" s="110"/>
      <c r="H184" s="110"/>
      <c r="I184" s="110"/>
      <c r="O184" s="110"/>
      <c r="P184" s="110"/>
      <c r="AC184" s="110"/>
      <c r="AD184" s="110"/>
      <c r="AL184" s="110"/>
      <c r="AM184" s="110"/>
    </row>
    <row r="185" spans="1:39">
      <c r="A185" s="110"/>
      <c r="B185" s="110"/>
      <c r="C185" s="110"/>
      <c r="D185" s="110"/>
      <c r="E185" s="110"/>
      <c r="F185" s="110"/>
      <c r="G185" s="110"/>
      <c r="H185" s="110"/>
      <c r="I185" s="110"/>
      <c r="O185" s="110"/>
      <c r="P185" s="110"/>
      <c r="AC185" s="110"/>
      <c r="AD185" s="110"/>
      <c r="AL185" s="110"/>
      <c r="AM185" s="110"/>
    </row>
    <row r="186" spans="1:39">
      <c r="A186" s="110"/>
      <c r="B186" s="110"/>
      <c r="C186" s="110"/>
      <c r="D186" s="110"/>
      <c r="E186" s="110"/>
      <c r="F186" s="110"/>
      <c r="G186" s="110"/>
      <c r="H186" s="110"/>
      <c r="I186" s="110"/>
      <c r="O186" s="110"/>
      <c r="P186" s="110"/>
      <c r="AC186" s="110"/>
      <c r="AD186" s="110"/>
      <c r="AL186" s="110"/>
      <c r="AM186" s="110"/>
    </row>
    <row r="187" spans="1:39">
      <c r="A187" s="110"/>
      <c r="B187" s="110"/>
      <c r="C187" s="110"/>
      <c r="D187" s="110"/>
      <c r="E187" s="110"/>
      <c r="F187" s="110"/>
      <c r="G187" s="110"/>
      <c r="H187" s="110"/>
      <c r="I187" s="110"/>
      <c r="O187" s="110"/>
      <c r="P187" s="110"/>
      <c r="AC187" s="110"/>
      <c r="AD187" s="110"/>
      <c r="AL187" s="110"/>
      <c r="AM187" s="110"/>
    </row>
    <row r="188" spans="1:39">
      <c r="A188" s="110"/>
      <c r="B188" s="110"/>
      <c r="C188" s="110"/>
      <c r="D188" s="110"/>
      <c r="E188" s="110"/>
      <c r="F188" s="110"/>
      <c r="G188" s="110"/>
      <c r="H188" s="110"/>
      <c r="I188" s="110"/>
      <c r="O188" s="110"/>
      <c r="P188" s="110"/>
      <c r="AC188" s="110"/>
      <c r="AD188" s="110"/>
      <c r="AL188" s="110"/>
      <c r="AM188" s="110"/>
    </row>
    <row r="189" spans="1:39">
      <c r="A189" s="110"/>
      <c r="B189" s="110"/>
      <c r="C189" s="110"/>
      <c r="D189" s="110"/>
      <c r="E189" s="110"/>
      <c r="F189" s="110"/>
      <c r="G189" s="110"/>
      <c r="H189" s="110"/>
      <c r="I189" s="110"/>
      <c r="O189" s="110"/>
      <c r="P189" s="110"/>
      <c r="AC189" s="110"/>
      <c r="AD189" s="110"/>
      <c r="AL189" s="110"/>
      <c r="AM189" s="110"/>
    </row>
    <row r="190" spans="1:39">
      <c r="A190" s="110"/>
      <c r="B190" s="110"/>
      <c r="C190" s="110"/>
      <c r="D190" s="110"/>
      <c r="E190" s="110"/>
      <c r="F190" s="110"/>
      <c r="G190" s="110"/>
      <c r="H190" s="110"/>
      <c r="I190" s="110"/>
      <c r="O190" s="110"/>
      <c r="P190" s="110"/>
      <c r="AC190" s="110"/>
      <c r="AD190" s="110"/>
      <c r="AL190" s="110"/>
      <c r="AM190" s="110"/>
    </row>
    <row r="191" spans="1:39">
      <c r="A191" s="110"/>
      <c r="B191" s="110"/>
      <c r="C191" s="110"/>
      <c r="D191" s="110"/>
      <c r="E191" s="110"/>
      <c r="F191" s="110"/>
      <c r="G191" s="110"/>
      <c r="H191" s="110"/>
      <c r="I191" s="110"/>
      <c r="O191" s="110"/>
      <c r="P191" s="110"/>
      <c r="AC191" s="110"/>
      <c r="AD191" s="110"/>
      <c r="AL191" s="110"/>
      <c r="AM191" s="110"/>
    </row>
    <row r="192" spans="1:39">
      <c r="A192" s="110"/>
      <c r="B192" s="110"/>
      <c r="C192" s="110"/>
      <c r="D192" s="110"/>
      <c r="E192" s="110"/>
      <c r="F192" s="110"/>
      <c r="G192" s="110"/>
      <c r="H192" s="110"/>
      <c r="I192" s="110"/>
      <c r="O192" s="110"/>
      <c r="P192" s="110"/>
      <c r="AC192" s="110"/>
      <c r="AD192" s="110"/>
      <c r="AL192" s="110"/>
      <c r="AM192" s="110"/>
    </row>
    <row r="193" spans="1:39">
      <c r="A193" s="110"/>
      <c r="B193" s="110"/>
      <c r="C193" s="110"/>
      <c r="D193" s="110"/>
      <c r="E193" s="110"/>
      <c r="F193" s="110"/>
      <c r="G193" s="110"/>
      <c r="H193" s="110"/>
      <c r="I193" s="110"/>
      <c r="O193" s="110"/>
      <c r="P193" s="110"/>
      <c r="AC193" s="110"/>
      <c r="AD193" s="110"/>
      <c r="AL193" s="110"/>
      <c r="AM193" s="110"/>
    </row>
    <row r="194" spans="1:39">
      <c r="A194" s="110"/>
      <c r="B194" s="110"/>
      <c r="C194" s="110"/>
      <c r="D194" s="110"/>
      <c r="E194" s="110"/>
      <c r="F194" s="110"/>
      <c r="G194" s="110"/>
      <c r="H194" s="110"/>
      <c r="I194" s="110"/>
      <c r="O194" s="110"/>
      <c r="P194" s="110"/>
      <c r="AC194" s="110"/>
      <c r="AD194" s="110"/>
      <c r="AL194" s="110"/>
      <c r="AM194" s="110"/>
    </row>
    <row r="195" spans="1:39">
      <c r="A195" s="110"/>
      <c r="B195" s="110"/>
      <c r="C195" s="110"/>
      <c r="D195" s="110"/>
      <c r="E195" s="110"/>
      <c r="F195" s="110"/>
      <c r="G195" s="110"/>
      <c r="H195" s="110"/>
      <c r="I195" s="110"/>
      <c r="O195" s="110"/>
      <c r="P195" s="110"/>
      <c r="AC195" s="110"/>
      <c r="AD195" s="110"/>
      <c r="AL195" s="110"/>
      <c r="AM195" s="110"/>
    </row>
    <row r="196" spans="1:39">
      <c r="A196" s="110"/>
      <c r="B196" s="110"/>
      <c r="C196" s="110"/>
      <c r="D196" s="110"/>
      <c r="E196" s="110"/>
      <c r="F196" s="110"/>
      <c r="G196" s="110"/>
      <c r="H196" s="110"/>
      <c r="I196" s="110"/>
      <c r="O196" s="110"/>
      <c r="P196" s="110"/>
      <c r="AC196" s="110"/>
      <c r="AD196" s="110"/>
      <c r="AL196" s="110"/>
      <c r="AM196" s="110"/>
    </row>
    <row r="197" spans="1:39">
      <c r="A197" s="110"/>
      <c r="B197" s="110"/>
      <c r="C197" s="110"/>
      <c r="D197" s="110"/>
      <c r="E197" s="110"/>
      <c r="F197" s="110"/>
      <c r="G197" s="110"/>
      <c r="H197" s="110"/>
      <c r="I197" s="110"/>
      <c r="O197" s="110"/>
      <c r="P197" s="110"/>
      <c r="AC197" s="110"/>
      <c r="AD197" s="110"/>
      <c r="AL197" s="110"/>
      <c r="AM197" s="110"/>
    </row>
    <row r="198" spans="1:39">
      <c r="A198" s="110"/>
      <c r="B198" s="110"/>
      <c r="C198" s="110"/>
      <c r="D198" s="110"/>
      <c r="E198" s="110"/>
      <c r="F198" s="110"/>
      <c r="G198" s="110"/>
      <c r="H198" s="110"/>
      <c r="I198" s="110"/>
      <c r="O198" s="110"/>
      <c r="P198" s="110"/>
      <c r="AC198" s="110"/>
      <c r="AD198" s="110"/>
      <c r="AL198" s="110"/>
      <c r="AM198" s="110"/>
    </row>
    <row r="199" spans="1:39">
      <c r="A199" s="110"/>
      <c r="B199" s="110"/>
      <c r="C199" s="110"/>
      <c r="D199" s="110"/>
      <c r="E199" s="110"/>
      <c r="F199" s="110"/>
      <c r="G199" s="110"/>
      <c r="H199" s="110"/>
      <c r="I199" s="110"/>
      <c r="O199" s="110"/>
      <c r="P199" s="110"/>
      <c r="AC199" s="110"/>
      <c r="AD199" s="110"/>
      <c r="AL199" s="110"/>
      <c r="AM199" s="110"/>
    </row>
    <row r="200" spans="1:39">
      <c r="A200" s="110"/>
      <c r="B200" s="110"/>
      <c r="C200" s="110"/>
      <c r="D200" s="110"/>
      <c r="E200" s="110"/>
      <c r="F200" s="110"/>
      <c r="G200" s="110"/>
      <c r="H200" s="110"/>
      <c r="I200" s="110"/>
      <c r="O200" s="110"/>
      <c r="P200" s="110"/>
      <c r="AC200" s="110"/>
      <c r="AD200" s="110"/>
      <c r="AL200" s="110"/>
      <c r="AM200" s="110"/>
    </row>
    <row r="201" spans="1:39">
      <c r="A201" s="110"/>
      <c r="B201" s="110"/>
      <c r="C201" s="110"/>
      <c r="D201" s="110"/>
      <c r="E201" s="110"/>
      <c r="F201" s="110"/>
      <c r="G201" s="110"/>
      <c r="H201" s="110"/>
      <c r="I201" s="110"/>
      <c r="O201" s="110"/>
      <c r="P201" s="110"/>
      <c r="AC201" s="110"/>
      <c r="AD201" s="110"/>
      <c r="AL201" s="110"/>
      <c r="AM201" s="110"/>
    </row>
    <row r="202" spans="1:39">
      <c r="A202" s="110"/>
      <c r="B202" s="110"/>
      <c r="C202" s="110"/>
      <c r="D202" s="110"/>
      <c r="E202" s="110"/>
      <c r="F202" s="110"/>
      <c r="G202" s="110"/>
      <c r="H202" s="110"/>
      <c r="I202" s="110"/>
      <c r="O202" s="110"/>
      <c r="P202" s="110"/>
      <c r="AC202" s="110"/>
      <c r="AD202" s="110"/>
      <c r="AL202" s="110"/>
      <c r="AM202" s="110"/>
    </row>
    <row r="203" spans="1:39">
      <c r="A203" s="110"/>
      <c r="B203" s="110"/>
      <c r="C203" s="110"/>
      <c r="D203" s="110"/>
      <c r="E203" s="110"/>
      <c r="F203" s="110"/>
      <c r="G203" s="110"/>
      <c r="H203" s="110"/>
      <c r="I203" s="110"/>
      <c r="O203" s="110"/>
      <c r="P203" s="110"/>
      <c r="AC203" s="110"/>
      <c r="AD203" s="110"/>
      <c r="AL203" s="110"/>
      <c r="AM203" s="110"/>
    </row>
    <row r="204" spans="1:39">
      <c r="A204" s="110"/>
      <c r="B204" s="110"/>
      <c r="C204" s="110"/>
      <c r="D204" s="110"/>
      <c r="E204" s="110"/>
      <c r="F204" s="110"/>
      <c r="G204" s="110"/>
      <c r="H204" s="110"/>
      <c r="I204" s="110"/>
      <c r="O204" s="110"/>
      <c r="P204" s="110"/>
      <c r="AC204" s="110"/>
      <c r="AD204" s="110"/>
      <c r="AL204" s="110"/>
      <c r="AM204" s="110"/>
    </row>
    <row r="205" spans="1:39">
      <c r="A205" s="110"/>
      <c r="B205" s="110"/>
      <c r="C205" s="110"/>
      <c r="D205" s="110"/>
      <c r="E205" s="110"/>
      <c r="F205" s="110"/>
      <c r="G205" s="110"/>
      <c r="H205" s="110"/>
      <c r="I205" s="110"/>
      <c r="O205" s="110"/>
      <c r="P205" s="110"/>
      <c r="AC205" s="110"/>
      <c r="AD205" s="110"/>
      <c r="AL205" s="110"/>
      <c r="AM205" s="110"/>
    </row>
    <row r="206" spans="1:39">
      <c r="A206" s="110"/>
      <c r="B206" s="110"/>
      <c r="C206" s="110"/>
      <c r="D206" s="110"/>
      <c r="E206" s="110"/>
      <c r="F206" s="110"/>
      <c r="G206" s="110"/>
      <c r="H206" s="110"/>
      <c r="I206" s="110"/>
      <c r="O206" s="110"/>
      <c r="P206" s="110"/>
      <c r="AC206" s="110"/>
      <c r="AD206" s="110"/>
      <c r="AL206" s="110"/>
      <c r="AM206" s="110"/>
    </row>
    <row r="207" spans="1:39">
      <c r="A207" s="110"/>
      <c r="B207" s="110"/>
      <c r="C207" s="110"/>
      <c r="D207" s="110"/>
      <c r="E207" s="110"/>
      <c r="F207" s="110"/>
      <c r="G207" s="110"/>
      <c r="H207" s="110"/>
      <c r="I207" s="110"/>
      <c r="O207" s="110"/>
      <c r="P207" s="110"/>
      <c r="AC207" s="110"/>
      <c r="AD207" s="110"/>
      <c r="AL207" s="110"/>
      <c r="AM207" s="110"/>
    </row>
    <row r="208" spans="1:39">
      <c r="A208" s="110"/>
      <c r="B208" s="110"/>
      <c r="C208" s="110"/>
      <c r="D208" s="110"/>
      <c r="E208" s="110"/>
      <c r="F208" s="110"/>
      <c r="G208" s="110"/>
      <c r="H208" s="110"/>
      <c r="I208" s="110"/>
      <c r="O208" s="110"/>
      <c r="P208" s="110"/>
      <c r="AC208" s="110"/>
      <c r="AD208" s="110"/>
      <c r="AL208" s="110"/>
      <c r="AM208" s="110"/>
    </row>
    <row r="209" spans="1:39">
      <c r="A209" s="110"/>
      <c r="B209" s="110"/>
      <c r="C209" s="110"/>
      <c r="D209" s="110"/>
      <c r="E209" s="110"/>
      <c r="F209" s="110"/>
      <c r="G209" s="110"/>
      <c r="H209" s="110"/>
      <c r="I209" s="110"/>
      <c r="O209" s="110"/>
      <c r="P209" s="110"/>
      <c r="AC209" s="110"/>
      <c r="AD209" s="110"/>
      <c r="AL209" s="110"/>
      <c r="AM209" s="110"/>
    </row>
    <row r="210" spans="1:39">
      <c r="A210" s="110"/>
      <c r="B210" s="110"/>
      <c r="C210" s="110"/>
      <c r="D210" s="110"/>
      <c r="E210" s="110"/>
      <c r="F210" s="110"/>
      <c r="G210" s="110"/>
      <c r="H210" s="110"/>
      <c r="I210" s="110"/>
      <c r="O210" s="110"/>
      <c r="P210" s="110"/>
      <c r="AC210" s="110"/>
      <c r="AD210" s="110"/>
      <c r="AL210" s="110"/>
      <c r="AM210" s="110"/>
    </row>
    <row r="211" spans="1:39">
      <c r="A211" s="110"/>
      <c r="B211" s="110"/>
      <c r="C211" s="110"/>
      <c r="D211" s="110"/>
      <c r="E211" s="110"/>
      <c r="F211" s="110"/>
      <c r="G211" s="110"/>
      <c r="H211" s="110"/>
      <c r="I211" s="110"/>
      <c r="O211" s="110"/>
      <c r="P211" s="110"/>
      <c r="AC211" s="110"/>
      <c r="AD211" s="110"/>
      <c r="AL211" s="110"/>
      <c r="AM211" s="110"/>
    </row>
    <row r="212" spans="1:39">
      <c r="A212" s="110"/>
      <c r="B212" s="110"/>
      <c r="C212" s="110"/>
      <c r="D212" s="110"/>
      <c r="E212" s="110"/>
      <c r="F212" s="110"/>
      <c r="G212" s="110"/>
      <c r="H212" s="110"/>
      <c r="I212" s="110"/>
      <c r="O212" s="110"/>
      <c r="P212" s="110"/>
      <c r="AC212" s="110"/>
      <c r="AD212" s="110"/>
      <c r="AL212" s="110"/>
      <c r="AM212" s="110"/>
    </row>
    <row r="213" spans="1:39">
      <c r="A213" s="110"/>
      <c r="B213" s="110"/>
      <c r="C213" s="110"/>
      <c r="D213" s="110"/>
      <c r="E213" s="110"/>
      <c r="F213" s="110"/>
      <c r="G213" s="110"/>
      <c r="H213" s="110"/>
      <c r="I213" s="110"/>
      <c r="O213" s="110"/>
      <c r="P213" s="110"/>
      <c r="AC213" s="110"/>
      <c r="AD213" s="110"/>
      <c r="AL213" s="110"/>
      <c r="AM213" s="110"/>
    </row>
    <row r="214" spans="1:39">
      <c r="A214" s="110"/>
      <c r="B214" s="110"/>
      <c r="C214" s="110"/>
      <c r="D214" s="110"/>
      <c r="E214" s="110"/>
      <c r="F214" s="110"/>
      <c r="G214" s="110"/>
      <c r="H214" s="110"/>
      <c r="I214" s="110"/>
      <c r="O214" s="110"/>
      <c r="P214" s="110"/>
      <c r="AC214" s="110"/>
      <c r="AD214" s="110"/>
      <c r="AL214" s="110"/>
      <c r="AM214" s="110"/>
    </row>
    <row r="215" spans="1:39">
      <c r="A215" s="110"/>
      <c r="B215" s="110"/>
      <c r="C215" s="110"/>
      <c r="D215" s="110"/>
      <c r="E215" s="110"/>
      <c r="F215" s="110"/>
      <c r="G215" s="110"/>
      <c r="H215" s="110"/>
      <c r="I215" s="110"/>
      <c r="O215" s="110"/>
      <c r="P215" s="110"/>
      <c r="AC215" s="110"/>
      <c r="AD215" s="110"/>
      <c r="AL215" s="110"/>
      <c r="AM215" s="110"/>
    </row>
    <row r="216" spans="1:39">
      <c r="A216" s="110"/>
      <c r="B216" s="110"/>
      <c r="C216" s="110"/>
      <c r="D216" s="110"/>
      <c r="E216" s="110"/>
      <c r="F216" s="110"/>
      <c r="G216" s="110"/>
      <c r="H216" s="110"/>
      <c r="I216" s="110"/>
      <c r="O216" s="110"/>
      <c r="P216" s="110"/>
      <c r="AC216" s="110"/>
      <c r="AD216" s="110"/>
      <c r="AL216" s="110"/>
      <c r="AM216" s="110"/>
    </row>
    <row r="217" spans="1:39">
      <c r="A217" s="110"/>
      <c r="B217" s="110"/>
      <c r="C217" s="110"/>
      <c r="D217" s="110"/>
      <c r="E217" s="110"/>
      <c r="F217" s="110"/>
      <c r="G217" s="110"/>
      <c r="H217" s="110"/>
      <c r="I217" s="110"/>
      <c r="O217" s="110"/>
      <c r="P217" s="110"/>
      <c r="AC217" s="110"/>
      <c r="AD217" s="110"/>
      <c r="AL217" s="110"/>
      <c r="AM217" s="110"/>
    </row>
    <row r="218" spans="1:39">
      <c r="A218" s="110"/>
      <c r="B218" s="110"/>
      <c r="C218" s="110"/>
      <c r="D218" s="110"/>
      <c r="E218" s="110"/>
      <c r="F218" s="110"/>
      <c r="G218" s="110"/>
      <c r="H218" s="110"/>
      <c r="I218" s="110"/>
      <c r="O218" s="110"/>
      <c r="P218" s="110"/>
      <c r="AC218" s="110"/>
      <c r="AD218" s="110"/>
      <c r="AL218" s="110"/>
      <c r="AM218" s="110"/>
    </row>
    <row r="219" spans="1:39">
      <c r="A219" s="110"/>
      <c r="B219" s="110"/>
      <c r="C219" s="110"/>
      <c r="D219" s="110"/>
      <c r="E219" s="110"/>
      <c r="F219" s="110"/>
      <c r="G219" s="110"/>
      <c r="H219" s="110"/>
      <c r="I219" s="110"/>
      <c r="O219" s="110"/>
      <c r="P219" s="110"/>
      <c r="AC219" s="110"/>
      <c r="AD219" s="110"/>
      <c r="AL219" s="110"/>
      <c r="AM219" s="110"/>
    </row>
    <row r="220" spans="1:39">
      <c r="A220" s="110"/>
      <c r="B220" s="110"/>
      <c r="C220" s="110"/>
      <c r="D220" s="110"/>
      <c r="E220" s="110"/>
      <c r="F220" s="110"/>
      <c r="G220" s="110"/>
      <c r="H220" s="110"/>
      <c r="I220" s="110"/>
      <c r="O220" s="110"/>
      <c r="P220" s="110"/>
      <c r="AC220" s="110"/>
      <c r="AD220" s="110"/>
      <c r="AL220" s="110"/>
      <c r="AM220" s="110"/>
    </row>
    <row r="221" spans="1:39">
      <c r="A221" s="110"/>
      <c r="B221" s="110"/>
      <c r="C221" s="110"/>
      <c r="D221" s="110"/>
      <c r="E221" s="110"/>
      <c r="F221" s="110"/>
      <c r="G221" s="110"/>
      <c r="H221" s="110"/>
      <c r="I221" s="110"/>
      <c r="O221" s="110"/>
      <c r="P221" s="110"/>
      <c r="AC221" s="110"/>
      <c r="AD221" s="110"/>
      <c r="AL221" s="110"/>
      <c r="AM221" s="110"/>
    </row>
    <row r="222" spans="1:39">
      <c r="A222" s="110"/>
      <c r="B222" s="110"/>
      <c r="C222" s="110"/>
      <c r="D222" s="110"/>
      <c r="E222" s="110"/>
      <c r="F222" s="110"/>
      <c r="G222" s="110"/>
      <c r="H222" s="110"/>
      <c r="I222" s="110"/>
      <c r="O222" s="110"/>
      <c r="P222" s="110"/>
      <c r="AC222" s="110"/>
      <c r="AD222" s="110"/>
      <c r="AL222" s="110"/>
      <c r="AM222" s="110"/>
    </row>
    <row r="223" spans="1:39">
      <c r="A223" s="110"/>
      <c r="B223" s="110"/>
      <c r="C223" s="110"/>
      <c r="D223" s="110"/>
      <c r="E223" s="110"/>
      <c r="F223" s="110"/>
      <c r="G223" s="110"/>
      <c r="H223" s="110"/>
      <c r="I223" s="110"/>
      <c r="O223" s="110"/>
      <c r="P223" s="110"/>
      <c r="AC223" s="110"/>
      <c r="AD223" s="110"/>
      <c r="AL223" s="110"/>
      <c r="AM223" s="110"/>
    </row>
    <row r="224" spans="1:39">
      <c r="A224" s="110"/>
      <c r="B224" s="110"/>
      <c r="C224" s="110"/>
      <c r="D224" s="110"/>
      <c r="E224" s="110"/>
      <c r="F224" s="110"/>
      <c r="G224" s="110"/>
      <c r="H224" s="110"/>
      <c r="I224" s="110"/>
      <c r="O224" s="110"/>
      <c r="P224" s="110"/>
      <c r="AC224" s="110"/>
      <c r="AD224" s="110"/>
      <c r="AL224" s="110"/>
      <c r="AM224" s="110"/>
    </row>
    <row r="225" spans="1:39">
      <c r="A225" s="110"/>
      <c r="B225" s="110"/>
      <c r="C225" s="110"/>
      <c r="D225" s="110"/>
      <c r="E225" s="110"/>
      <c r="F225" s="110"/>
      <c r="G225" s="110"/>
      <c r="H225" s="110"/>
      <c r="I225" s="110"/>
      <c r="O225" s="110"/>
      <c r="P225" s="110"/>
      <c r="AC225" s="110"/>
      <c r="AD225" s="110"/>
      <c r="AL225" s="110"/>
      <c r="AM225" s="110"/>
    </row>
    <row r="226" spans="1:39">
      <c r="A226" s="110"/>
      <c r="B226" s="110"/>
      <c r="C226" s="110"/>
      <c r="D226" s="110"/>
      <c r="E226" s="110"/>
      <c r="F226" s="110"/>
      <c r="G226" s="110"/>
      <c r="H226" s="110"/>
      <c r="I226" s="110"/>
      <c r="O226" s="110"/>
      <c r="P226" s="110"/>
      <c r="AC226" s="110"/>
      <c r="AD226" s="110"/>
      <c r="AL226" s="110"/>
      <c r="AM226" s="110"/>
    </row>
    <row r="227" spans="1:39">
      <c r="A227" s="110"/>
      <c r="B227" s="110"/>
      <c r="C227" s="110"/>
      <c r="D227" s="110"/>
      <c r="E227" s="110"/>
      <c r="F227" s="110"/>
      <c r="G227" s="110"/>
      <c r="H227" s="110"/>
      <c r="I227" s="110"/>
      <c r="O227" s="110"/>
      <c r="P227" s="110"/>
      <c r="AC227" s="110"/>
      <c r="AD227" s="110"/>
      <c r="AL227" s="110"/>
      <c r="AM227" s="110"/>
    </row>
    <row r="228" spans="1:39">
      <c r="A228" s="110"/>
      <c r="B228" s="110"/>
      <c r="C228" s="110"/>
      <c r="D228" s="110"/>
      <c r="E228" s="110"/>
      <c r="F228" s="110"/>
      <c r="G228" s="110"/>
      <c r="H228" s="110"/>
      <c r="I228" s="110"/>
      <c r="O228" s="110"/>
      <c r="P228" s="110"/>
      <c r="AC228" s="110"/>
      <c r="AD228" s="110"/>
      <c r="AL228" s="110"/>
      <c r="AM228" s="110"/>
    </row>
    <row r="229" spans="1:39">
      <c r="A229" s="110"/>
      <c r="B229" s="110"/>
      <c r="C229" s="110"/>
      <c r="D229" s="110"/>
      <c r="E229" s="110"/>
      <c r="F229" s="110"/>
      <c r="G229" s="110"/>
      <c r="H229" s="110"/>
      <c r="I229" s="110"/>
      <c r="O229" s="110"/>
      <c r="P229" s="110"/>
      <c r="AC229" s="110"/>
      <c r="AD229" s="110"/>
      <c r="AL229" s="110"/>
      <c r="AM229" s="110"/>
    </row>
    <row r="230" spans="1:39">
      <c r="A230" s="110"/>
      <c r="B230" s="110"/>
      <c r="C230" s="110"/>
      <c r="D230" s="110"/>
      <c r="E230" s="110"/>
      <c r="F230" s="110"/>
      <c r="G230" s="110"/>
      <c r="H230" s="110"/>
      <c r="I230" s="110"/>
      <c r="O230" s="110"/>
      <c r="P230" s="110"/>
      <c r="AC230" s="110"/>
      <c r="AD230" s="110"/>
      <c r="AL230" s="110"/>
      <c r="AM230" s="110"/>
    </row>
    <row r="231" spans="1:39">
      <c r="A231" s="110"/>
      <c r="B231" s="110"/>
      <c r="C231" s="110"/>
      <c r="D231" s="110"/>
      <c r="E231" s="110"/>
      <c r="F231" s="110"/>
      <c r="G231" s="110"/>
      <c r="H231" s="110"/>
      <c r="I231" s="110"/>
      <c r="O231" s="110"/>
      <c r="P231" s="110"/>
      <c r="AC231" s="110"/>
      <c r="AD231" s="110"/>
      <c r="AL231" s="110"/>
      <c r="AM231" s="110"/>
    </row>
    <row r="232" spans="1:39">
      <c r="A232" s="110"/>
      <c r="B232" s="110"/>
      <c r="C232" s="110"/>
      <c r="D232" s="110"/>
      <c r="E232" s="110"/>
      <c r="F232" s="110"/>
      <c r="G232" s="110"/>
      <c r="H232" s="110"/>
      <c r="I232" s="110"/>
      <c r="O232" s="110"/>
      <c r="P232" s="110"/>
      <c r="AC232" s="110"/>
      <c r="AD232" s="110"/>
      <c r="AL232" s="110"/>
      <c r="AM232" s="110"/>
    </row>
    <row r="233" spans="1:39">
      <c r="A233" s="110"/>
      <c r="B233" s="110"/>
      <c r="C233" s="110"/>
      <c r="D233" s="110"/>
      <c r="E233" s="110"/>
      <c r="F233" s="110"/>
      <c r="G233" s="110"/>
      <c r="H233" s="110"/>
      <c r="I233" s="110"/>
      <c r="O233" s="110"/>
      <c r="P233" s="110"/>
      <c r="AC233" s="110"/>
      <c r="AD233" s="110"/>
      <c r="AL233" s="110"/>
      <c r="AM233" s="110"/>
    </row>
    <row r="234" spans="1:39">
      <c r="A234" s="110"/>
      <c r="B234" s="110"/>
      <c r="C234" s="110"/>
      <c r="D234" s="110"/>
      <c r="E234" s="110"/>
      <c r="F234" s="110"/>
      <c r="G234" s="110"/>
      <c r="H234" s="110"/>
      <c r="I234" s="110"/>
      <c r="O234" s="110"/>
      <c r="P234" s="110"/>
      <c r="AC234" s="110"/>
      <c r="AD234" s="110"/>
      <c r="AL234" s="110"/>
      <c r="AM234" s="110"/>
    </row>
  </sheetData>
  <mergeCells count="21">
    <mergeCell ref="C5:H5"/>
    <mergeCell ref="I5:N5"/>
    <mergeCell ref="Q5:V5"/>
    <mergeCell ref="W5:AB5"/>
    <mergeCell ref="AE5:AJ5"/>
    <mergeCell ref="A3:N3"/>
    <mergeCell ref="O3:AB3"/>
    <mergeCell ref="AC3:AK3"/>
    <mergeCell ref="AL3:AR3"/>
    <mergeCell ref="A4:N4"/>
    <mergeCell ref="O4:AB4"/>
    <mergeCell ref="AC4:AK4"/>
    <mergeCell ref="AL4:AR4"/>
    <mergeCell ref="A1:N1"/>
    <mergeCell ref="O1:AB1"/>
    <mergeCell ref="AC1:AK1"/>
    <mergeCell ref="AL1:AR1"/>
    <mergeCell ref="A2:N2"/>
    <mergeCell ref="O2:AB2"/>
    <mergeCell ref="AC2:AK2"/>
    <mergeCell ref="AL2:AR2"/>
  </mergeCells>
  <dataValidations count="1">
    <dataValidation allowBlank="1" showInputMessage="1" showErrorMessage="1" promptTitle="NAME" prompt="ENTER NAME IN CAPITAL LETTERS" sqref="B7:B30 P7:P30 AD7:AD30 AM7:AM30"/>
  </dataValidations>
  <pageMargins left="0.12" right="0.5" top="0.13" bottom="0.12" header="0.12" footer="0.12"/>
  <pageSetup paperSize="9" orientation="landscape"/>
  <colBreaks count="3" manualBreakCount="3">
    <brk id="14" max="1048575" man="1"/>
    <brk id="28" max="1048575" man="1"/>
    <brk id="3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27"/>
  <sheetViews>
    <sheetView topLeftCell="A577" workbookViewId="0">
      <selection activeCell="F580" sqref="F580"/>
    </sheetView>
  </sheetViews>
  <sheetFormatPr defaultColWidth="9" defaultRowHeight="16.5"/>
  <cols>
    <col min="1" max="1" width="25.28515625" style="41" customWidth="1"/>
    <col min="2" max="2" width="19" style="41" customWidth="1"/>
    <col min="3" max="3" width="13.140625" style="41" customWidth="1"/>
    <col min="4" max="4" width="18.85546875" style="41" customWidth="1"/>
    <col min="5" max="5" width="13.5703125" style="41" customWidth="1"/>
    <col min="6" max="6" width="10" style="41" customWidth="1"/>
    <col min="7" max="7" width="11.85546875" style="41" customWidth="1"/>
    <col min="8" max="8" width="11.5703125" style="41" customWidth="1"/>
    <col min="9" max="16384" width="9" style="41"/>
  </cols>
  <sheetData>
    <row r="1" spans="1:8">
      <c r="A1" s="330" t="s">
        <v>238</v>
      </c>
      <c r="B1" s="331"/>
      <c r="C1" s="331"/>
      <c r="D1" s="331"/>
      <c r="E1" s="331"/>
      <c r="F1" s="331"/>
      <c r="G1" s="331"/>
      <c r="H1" s="332"/>
    </row>
    <row r="2" spans="1:8">
      <c r="A2" s="333" t="s">
        <v>239</v>
      </c>
      <c r="B2" s="334"/>
      <c r="C2" s="334"/>
      <c r="D2" s="334"/>
      <c r="E2" s="334"/>
      <c r="F2" s="334"/>
      <c r="G2" s="334"/>
      <c r="H2" s="335"/>
    </row>
    <row r="3" spans="1:8">
      <c r="A3" s="333" t="s">
        <v>240</v>
      </c>
      <c r="B3" s="334"/>
      <c r="C3" s="334"/>
      <c r="D3" s="334"/>
      <c r="E3" s="334"/>
      <c r="F3" s="334"/>
      <c r="G3" s="334"/>
      <c r="H3" s="335"/>
    </row>
    <row r="4" spans="1:8">
      <c r="A4" s="333" t="s">
        <v>353</v>
      </c>
      <c r="B4" s="334"/>
      <c r="C4" s="334"/>
      <c r="D4" s="334"/>
      <c r="E4" s="334"/>
      <c r="F4" s="334"/>
      <c r="G4" s="334"/>
      <c r="H4" s="335"/>
    </row>
    <row r="5" spans="1:8">
      <c r="A5" s="333" t="s">
        <v>354</v>
      </c>
      <c r="B5" s="334"/>
      <c r="C5" s="334"/>
      <c r="D5" s="334"/>
      <c r="E5" s="334"/>
      <c r="F5" s="334"/>
      <c r="G5" s="334"/>
      <c r="H5" s="335"/>
    </row>
    <row r="6" spans="1:8">
      <c r="A6" s="45" t="s">
        <v>244</v>
      </c>
      <c r="B6" s="334" t="s">
        <v>1</v>
      </c>
      <c r="C6" s="334"/>
      <c r="D6" s="46"/>
      <c r="E6" s="43"/>
      <c r="F6" s="43"/>
      <c r="G6" s="46"/>
      <c r="H6" s="47"/>
    </row>
    <row r="7" spans="1:8">
      <c r="A7" s="45" t="s">
        <v>246</v>
      </c>
      <c r="B7" s="334" t="s">
        <v>29</v>
      </c>
      <c r="C7" s="334"/>
      <c r="D7" s="46"/>
      <c r="E7" s="48" t="s">
        <v>355</v>
      </c>
      <c r="F7" s="48"/>
      <c r="G7" s="336">
        <v>1</v>
      </c>
      <c r="H7" s="337"/>
    </row>
    <row r="8" spans="1:8">
      <c r="A8" s="45" t="s">
        <v>356</v>
      </c>
      <c r="B8" s="334">
        <v>1384</v>
      </c>
      <c r="C8" s="334"/>
      <c r="D8" s="43"/>
      <c r="E8" s="46"/>
      <c r="F8" s="46"/>
      <c r="G8" s="334"/>
      <c r="H8" s="335"/>
    </row>
    <row r="9" spans="1:8" ht="24.75" customHeight="1">
      <c r="A9" s="42" t="s">
        <v>357</v>
      </c>
      <c r="B9" s="334" t="s">
        <v>249</v>
      </c>
      <c r="C9" s="334"/>
      <c r="D9" s="46"/>
      <c r="E9" s="46" t="s">
        <v>358</v>
      </c>
      <c r="F9" s="46"/>
      <c r="G9" s="338" t="s">
        <v>251</v>
      </c>
      <c r="H9" s="339"/>
    </row>
    <row r="10" spans="1:8">
      <c r="A10" s="340" t="s">
        <v>359</v>
      </c>
      <c r="B10" s="341"/>
      <c r="C10" s="341"/>
      <c r="D10" s="341"/>
      <c r="E10" s="341"/>
      <c r="F10" s="341"/>
      <c r="G10" s="341"/>
      <c r="H10" s="342"/>
    </row>
    <row r="11" spans="1:8">
      <c r="A11" s="343" t="s">
        <v>335</v>
      </c>
      <c r="B11" s="344"/>
      <c r="C11" s="344"/>
      <c r="D11" s="344"/>
      <c r="E11" s="344"/>
      <c r="F11" s="344"/>
      <c r="G11" s="344"/>
      <c r="H11" s="345"/>
    </row>
    <row r="12" spans="1:8" ht="15" customHeight="1">
      <c r="A12" s="395" t="s">
        <v>252</v>
      </c>
      <c r="B12" s="394" t="s">
        <v>253</v>
      </c>
      <c r="C12" s="352" t="s">
        <v>340</v>
      </c>
      <c r="D12" s="352" t="s">
        <v>360</v>
      </c>
      <c r="E12" s="352" t="s">
        <v>342</v>
      </c>
      <c r="F12" s="355" t="s">
        <v>343</v>
      </c>
      <c r="G12" s="352" t="s">
        <v>344</v>
      </c>
      <c r="H12" s="358" t="s">
        <v>255</v>
      </c>
    </row>
    <row r="13" spans="1:8" ht="15" customHeight="1">
      <c r="A13" s="395"/>
      <c r="B13" s="394"/>
      <c r="C13" s="353"/>
      <c r="D13" s="353"/>
      <c r="E13" s="353"/>
      <c r="F13" s="356"/>
      <c r="G13" s="353"/>
      <c r="H13" s="359"/>
    </row>
    <row r="14" spans="1:8" ht="22.5" customHeight="1">
      <c r="A14" s="395"/>
      <c r="B14" s="394"/>
      <c r="C14" s="354"/>
      <c r="D14" s="354"/>
      <c r="E14" s="354"/>
      <c r="F14" s="357"/>
      <c r="G14" s="354"/>
      <c r="H14" s="360"/>
    </row>
    <row r="15" spans="1:8">
      <c r="A15" s="51">
        <v>1</v>
      </c>
      <c r="B15" s="52" t="s">
        <v>257</v>
      </c>
      <c r="C15" s="53">
        <v>9</v>
      </c>
      <c r="D15" s="54">
        <v>5</v>
      </c>
      <c r="E15" s="54">
        <v>5</v>
      </c>
      <c r="F15" s="53">
        <v>70</v>
      </c>
      <c r="G15" s="55">
        <f>SUM(C15:F15)</f>
        <v>89</v>
      </c>
      <c r="H15" s="56" t="str">
        <f>IF(G15&gt;=91,"A1",IF(G15&gt;=81,"A2",IF(G15&gt;=71,"B1",IF(G15&gt;=61,"B2",IF(G15&gt;=51,"C1",IF(G15&gt;=41,"C2",IF(G15&gt;=33,"D","E")))))))</f>
        <v>A2</v>
      </c>
    </row>
    <row r="16" spans="1:8">
      <c r="A16" s="51">
        <v>2</v>
      </c>
      <c r="B16" s="52" t="s">
        <v>259</v>
      </c>
      <c r="C16" s="53">
        <v>9.25</v>
      </c>
      <c r="D16" s="54">
        <v>5</v>
      </c>
      <c r="E16" s="54">
        <v>5</v>
      </c>
      <c r="F16" s="54">
        <v>71.5</v>
      </c>
      <c r="G16" s="55">
        <f t="shared" ref="G16:G19" si="0">SUM(C16:F16)</f>
        <v>90.75</v>
      </c>
      <c r="H16" s="56" t="str">
        <f t="shared" ref="H16:H19" si="1">IF(G16&gt;=91,"A1",IF(G16&gt;=81,"A2",IF(G16&gt;=71,"B1",IF(G16&gt;=61,"B2",IF(G16&gt;=51,"C1",IF(G16&gt;=41,"C2",IF(G16&gt;=33,"D","E")))))))</f>
        <v>A2</v>
      </c>
    </row>
    <row r="17" spans="1:8">
      <c r="A17" s="51">
        <v>3</v>
      </c>
      <c r="B17" s="52" t="s">
        <v>260</v>
      </c>
      <c r="C17" s="53">
        <v>9.5</v>
      </c>
      <c r="D17" s="54">
        <v>5</v>
      </c>
      <c r="E17" s="54">
        <v>5</v>
      </c>
      <c r="F17" s="54">
        <v>73</v>
      </c>
      <c r="G17" s="55">
        <f t="shared" si="0"/>
        <v>92.5</v>
      </c>
      <c r="H17" s="56" t="str">
        <f t="shared" si="1"/>
        <v>A1</v>
      </c>
    </row>
    <row r="18" spans="1:8">
      <c r="A18" s="51">
        <v>4</v>
      </c>
      <c r="B18" s="52" t="s">
        <v>261</v>
      </c>
      <c r="C18" s="11">
        <v>9.75</v>
      </c>
      <c r="D18" s="54">
        <v>5</v>
      </c>
      <c r="E18" s="54">
        <v>5</v>
      </c>
      <c r="F18" s="54">
        <v>78</v>
      </c>
      <c r="G18" s="55">
        <f t="shared" si="0"/>
        <v>97.75</v>
      </c>
      <c r="H18" s="56" t="str">
        <f t="shared" si="1"/>
        <v>A1</v>
      </c>
    </row>
    <row r="19" spans="1:8">
      <c r="A19" s="51">
        <v>5</v>
      </c>
      <c r="B19" s="52" t="s">
        <v>361</v>
      </c>
      <c r="C19" s="53">
        <v>9.5</v>
      </c>
      <c r="D19" s="54">
        <v>5</v>
      </c>
      <c r="E19" s="54">
        <v>5</v>
      </c>
      <c r="F19" s="54">
        <v>77</v>
      </c>
      <c r="G19" s="55">
        <f t="shared" si="0"/>
        <v>96.5</v>
      </c>
      <c r="H19" s="56" t="str">
        <f t="shared" si="1"/>
        <v>A1</v>
      </c>
    </row>
    <row r="20" spans="1:8">
      <c r="A20" s="51">
        <v>6</v>
      </c>
      <c r="B20" s="57" t="s">
        <v>362</v>
      </c>
      <c r="C20" s="54"/>
      <c r="D20" s="54"/>
      <c r="E20" s="54"/>
      <c r="F20" s="54"/>
      <c r="G20" s="55">
        <v>47</v>
      </c>
      <c r="H20" s="56"/>
    </row>
    <row r="21" spans="1:8">
      <c r="A21" s="51">
        <v>7</v>
      </c>
      <c r="B21" s="52" t="s">
        <v>363</v>
      </c>
      <c r="C21" s="58"/>
      <c r="D21" s="58"/>
      <c r="E21" s="58"/>
      <c r="F21" s="59"/>
      <c r="G21" s="55">
        <v>48</v>
      </c>
      <c r="H21" s="56"/>
    </row>
    <row r="22" spans="1:8">
      <c r="A22" s="51">
        <v>8</v>
      </c>
      <c r="B22" s="60" t="s">
        <v>364</v>
      </c>
      <c r="C22" s="61"/>
      <c r="D22" s="61"/>
      <c r="E22" s="61"/>
      <c r="F22" s="62"/>
      <c r="G22" s="55">
        <v>47</v>
      </c>
      <c r="H22" s="56"/>
    </row>
    <row r="23" spans="1:8">
      <c r="A23" s="63" t="s">
        <v>235</v>
      </c>
      <c r="B23" s="64"/>
      <c r="C23" s="65"/>
      <c r="D23" s="65"/>
      <c r="E23" s="65"/>
      <c r="F23" s="66"/>
      <c r="G23" s="67">
        <f>SUM(G15:G20)</f>
        <v>513.5</v>
      </c>
      <c r="H23" s="68"/>
    </row>
    <row r="24" spans="1:8">
      <c r="A24" s="63" t="s">
        <v>365</v>
      </c>
      <c r="B24" s="64"/>
      <c r="C24" s="65"/>
      <c r="D24" s="65"/>
      <c r="E24" s="65"/>
      <c r="F24" s="66"/>
      <c r="G24" s="69">
        <f>G23*100/550</f>
        <v>93.36363636363636</v>
      </c>
      <c r="H24" s="68" t="str">
        <f t="shared" ref="H24" si="2">IF(G24&gt;=91,"A1",IF(G24&gt;=81,"A2",IF(G24&gt;=71,"B1",IF(G24&gt;=61,"B2",IF(G24&gt;=51,"C1",IF(G24&gt;=41,"C2",IF(G24&gt;=33,"D","E")))))))</f>
        <v>A1</v>
      </c>
    </row>
    <row r="25" spans="1:8">
      <c r="A25" s="346" t="s">
        <v>366</v>
      </c>
      <c r="B25" s="347"/>
      <c r="C25" s="347"/>
      <c r="D25" s="347"/>
      <c r="E25" s="347"/>
      <c r="F25" s="347"/>
      <c r="G25" s="347"/>
      <c r="H25" s="348"/>
    </row>
    <row r="26" spans="1:8" ht="30.75" customHeight="1">
      <c r="A26" s="349" t="s">
        <v>367</v>
      </c>
      <c r="B26" s="350"/>
      <c r="C26" s="350"/>
      <c r="D26" s="350"/>
      <c r="E26" s="350"/>
      <c r="F26" s="350"/>
      <c r="G26" s="350"/>
      <c r="H26" s="351"/>
    </row>
    <row r="27" spans="1:8">
      <c r="A27" s="343" t="s">
        <v>368</v>
      </c>
      <c r="B27" s="344"/>
      <c r="C27" s="344"/>
      <c r="D27" s="344"/>
      <c r="E27" s="344"/>
      <c r="F27" s="344"/>
      <c r="G27" s="344"/>
      <c r="H27" s="345"/>
    </row>
    <row r="28" spans="1:8">
      <c r="A28" s="343" t="s">
        <v>369</v>
      </c>
      <c r="B28" s="344"/>
      <c r="C28" s="344"/>
      <c r="D28" s="344"/>
      <c r="E28" s="344"/>
      <c r="F28" s="361"/>
      <c r="G28" s="362" t="s">
        <v>370</v>
      </c>
      <c r="H28" s="345"/>
    </row>
    <row r="29" spans="1:8">
      <c r="A29" s="70" t="s">
        <v>371</v>
      </c>
      <c r="B29" s="71"/>
      <c r="C29" s="71"/>
      <c r="D29" s="71"/>
      <c r="E29" s="71"/>
      <c r="F29" s="72"/>
      <c r="G29" s="363" t="s">
        <v>372</v>
      </c>
      <c r="H29" s="364"/>
    </row>
    <row r="30" spans="1:8">
      <c r="A30" s="343" t="s">
        <v>373</v>
      </c>
      <c r="B30" s="344"/>
      <c r="C30" s="344"/>
      <c r="D30" s="344"/>
      <c r="E30" s="344"/>
      <c r="F30" s="361"/>
      <c r="G30" s="1"/>
      <c r="H30" s="50"/>
    </row>
    <row r="31" spans="1:8">
      <c r="A31" s="343" t="s">
        <v>369</v>
      </c>
      <c r="B31" s="344"/>
      <c r="C31" s="344"/>
      <c r="D31" s="344"/>
      <c r="E31" s="344"/>
      <c r="F31" s="361"/>
      <c r="G31" s="362" t="s">
        <v>370</v>
      </c>
      <c r="H31" s="345"/>
    </row>
    <row r="32" spans="1:8">
      <c r="A32" s="365" t="s">
        <v>374</v>
      </c>
      <c r="B32" s="366"/>
      <c r="C32" s="366"/>
      <c r="D32" s="366"/>
      <c r="E32" s="366"/>
      <c r="F32" s="367"/>
      <c r="G32" s="362" t="s">
        <v>375</v>
      </c>
      <c r="H32" s="345"/>
    </row>
    <row r="33" spans="1:8">
      <c r="A33" s="365" t="s">
        <v>376</v>
      </c>
      <c r="B33" s="366"/>
      <c r="C33" s="366"/>
      <c r="D33" s="366"/>
      <c r="E33" s="366"/>
      <c r="F33" s="367"/>
      <c r="G33" s="363" t="s">
        <v>372</v>
      </c>
      <c r="H33" s="364"/>
    </row>
    <row r="34" spans="1:8">
      <c r="A34" s="365" t="s">
        <v>377</v>
      </c>
      <c r="B34" s="366"/>
      <c r="C34" s="366"/>
      <c r="D34" s="366"/>
      <c r="E34" s="366"/>
      <c r="F34" s="366"/>
      <c r="G34" s="363" t="s">
        <v>372</v>
      </c>
      <c r="H34" s="364"/>
    </row>
    <row r="35" spans="1:8">
      <c r="A35" s="365" t="s">
        <v>378</v>
      </c>
      <c r="B35" s="366"/>
      <c r="C35" s="366"/>
      <c r="D35" s="366"/>
      <c r="E35" s="366"/>
      <c r="F35" s="366"/>
      <c r="G35" s="363" t="s">
        <v>372</v>
      </c>
      <c r="H35" s="364"/>
    </row>
    <row r="36" spans="1:8">
      <c r="A36" s="343" t="s">
        <v>379</v>
      </c>
      <c r="B36" s="344"/>
      <c r="C36" s="344"/>
      <c r="D36" s="344"/>
      <c r="E36" s="344"/>
      <c r="F36" s="344"/>
      <c r="G36" s="344"/>
      <c r="H36" s="345"/>
    </row>
    <row r="37" spans="1:8">
      <c r="A37" s="343" t="s">
        <v>369</v>
      </c>
      <c r="B37" s="344"/>
      <c r="C37" s="344"/>
      <c r="D37" s="344"/>
      <c r="E37" s="344"/>
      <c r="F37" s="344"/>
      <c r="G37" s="344"/>
      <c r="H37" s="345"/>
    </row>
    <row r="38" spans="1:8">
      <c r="A38" s="70" t="s">
        <v>380</v>
      </c>
      <c r="B38" s="362" t="s">
        <v>381</v>
      </c>
      <c r="C38" s="344"/>
      <c r="D38" s="344"/>
      <c r="E38" s="344"/>
      <c r="F38" s="344"/>
      <c r="G38" s="344"/>
      <c r="H38" s="345"/>
    </row>
    <row r="39" spans="1:8">
      <c r="A39" s="73" t="s">
        <v>382</v>
      </c>
      <c r="B39" s="363"/>
      <c r="C39" s="368"/>
      <c r="D39" s="368"/>
      <c r="E39" s="368"/>
      <c r="F39" s="368"/>
      <c r="G39" s="368"/>
      <c r="H39" s="364"/>
    </row>
    <row r="40" spans="1:8">
      <c r="A40" s="340" t="s">
        <v>383</v>
      </c>
      <c r="B40" s="341"/>
      <c r="C40" s="341"/>
      <c r="D40" s="341"/>
      <c r="E40" s="74"/>
      <c r="F40" s="75"/>
      <c r="G40" s="1" t="s">
        <v>384</v>
      </c>
      <c r="H40" s="76"/>
    </row>
    <row r="41" spans="1:8" ht="59.25" customHeight="1">
      <c r="A41" s="77" t="s">
        <v>385</v>
      </c>
      <c r="B41" s="78" t="s">
        <v>255</v>
      </c>
      <c r="C41" s="78" t="s">
        <v>385</v>
      </c>
      <c r="D41" s="78" t="s">
        <v>255</v>
      </c>
      <c r="E41" s="79"/>
      <c r="F41" s="369" t="s">
        <v>386</v>
      </c>
      <c r="G41" s="369"/>
      <c r="H41" s="80" t="s">
        <v>255</v>
      </c>
    </row>
    <row r="42" spans="1:8">
      <c r="A42" s="51" t="s">
        <v>387</v>
      </c>
      <c r="B42" s="54" t="s">
        <v>388</v>
      </c>
      <c r="C42" s="54" t="s">
        <v>389</v>
      </c>
      <c r="D42" s="54" t="s">
        <v>390</v>
      </c>
      <c r="E42" s="81"/>
      <c r="F42" s="370">
        <v>3</v>
      </c>
      <c r="G42" s="370"/>
      <c r="H42" s="82" t="s">
        <v>372</v>
      </c>
    </row>
    <row r="43" spans="1:8">
      <c r="A43" s="51" t="s">
        <v>391</v>
      </c>
      <c r="B43" s="54" t="s">
        <v>392</v>
      </c>
      <c r="C43" s="54" t="s">
        <v>393</v>
      </c>
      <c r="D43" s="54" t="s">
        <v>394</v>
      </c>
      <c r="E43" s="81"/>
      <c r="F43" s="370">
        <v>2</v>
      </c>
      <c r="G43" s="370"/>
      <c r="H43" s="82" t="s">
        <v>375</v>
      </c>
    </row>
    <row r="44" spans="1:8">
      <c r="A44" s="51" t="s">
        <v>395</v>
      </c>
      <c r="B44" s="54" t="s">
        <v>396</v>
      </c>
      <c r="C44" s="54" t="s">
        <v>397</v>
      </c>
      <c r="D44" s="54" t="s">
        <v>398</v>
      </c>
      <c r="E44" s="81"/>
      <c r="F44" s="370">
        <v>1</v>
      </c>
      <c r="G44" s="370"/>
      <c r="H44" s="82" t="s">
        <v>399</v>
      </c>
    </row>
    <row r="45" spans="1:8">
      <c r="A45" s="51" t="s">
        <v>400</v>
      </c>
      <c r="B45" s="54" t="s">
        <v>401</v>
      </c>
      <c r="C45" s="83" t="s">
        <v>402</v>
      </c>
      <c r="D45" s="83" t="s">
        <v>403</v>
      </c>
      <c r="E45" s="84"/>
      <c r="F45" s="371"/>
      <c r="G45" s="372"/>
      <c r="H45" s="85"/>
    </row>
    <row r="46" spans="1:8" ht="58.5" customHeight="1">
      <c r="A46" s="373" t="s">
        <v>404</v>
      </c>
      <c r="B46" s="374"/>
      <c r="C46" s="86" t="s">
        <v>405</v>
      </c>
      <c r="D46" s="87"/>
      <c r="E46" s="87"/>
      <c r="F46" s="375" t="s">
        <v>406</v>
      </c>
      <c r="G46" s="375"/>
      <c r="H46" s="376"/>
    </row>
    <row r="48" spans="1:8">
      <c r="A48" s="330" t="s">
        <v>238</v>
      </c>
      <c r="B48" s="331"/>
      <c r="C48" s="331"/>
      <c r="D48" s="331"/>
      <c r="E48" s="331"/>
      <c r="F48" s="331"/>
      <c r="G48" s="331"/>
      <c r="H48" s="332"/>
    </row>
    <row r="49" spans="1:9">
      <c r="A49" s="333" t="s">
        <v>239</v>
      </c>
      <c r="B49" s="334"/>
      <c r="C49" s="334"/>
      <c r="D49" s="334"/>
      <c r="E49" s="334"/>
      <c r="F49" s="334"/>
      <c r="G49" s="334"/>
      <c r="H49" s="335"/>
    </row>
    <row r="50" spans="1:9">
      <c r="A50" s="333" t="s">
        <v>240</v>
      </c>
      <c r="B50" s="334"/>
      <c r="C50" s="334"/>
      <c r="D50" s="334"/>
      <c r="E50" s="334"/>
      <c r="F50" s="334"/>
      <c r="G50" s="334"/>
      <c r="H50" s="335"/>
    </row>
    <row r="51" spans="1:9">
      <c r="A51" s="333" t="s">
        <v>353</v>
      </c>
      <c r="B51" s="334"/>
      <c r="C51" s="334"/>
      <c r="D51" s="334"/>
      <c r="E51" s="334"/>
      <c r="F51" s="334"/>
      <c r="G51" s="334"/>
      <c r="H51" s="335"/>
    </row>
    <row r="52" spans="1:9">
      <c r="A52" s="333" t="s">
        <v>354</v>
      </c>
      <c r="B52" s="334"/>
      <c r="C52" s="334"/>
      <c r="D52" s="334"/>
      <c r="E52" s="334"/>
      <c r="F52" s="334"/>
      <c r="G52" s="334"/>
      <c r="H52" s="335"/>
    </row>
    <row r="53" spans="1:9">
      <c r="A53" s="45" t="s">
        <v>244</v>
      </c>
      <c r="B53" s="43" t="s">
        <v>1</v>
      </c>
      <c r="C53" s="43"/>
      <c r="D53" s="46"/>
      <c r="E53" s="43"/>
      <c r="F53" s="43"/>
      <c r="G53" s="43"/>
      <c r="H53" s="47"/>
      <c r="I53" s="88"/>
    </row>
    <row r="54" spans="1:9">
      <c r="A54" s="45" t="s">
        <v>246</v>
      </c>
      <c r="B54" s="334" t="s">
        <v>45</v>
      </c>
      <c r="C54" s="334"/>
      <c r="D54" s="46"/>
      <c r="E54" s="48" t="s">
        <v>355</v>
      </c>
      <c r="F54" s="48"/>
      <c r="G54" s="334">
        <v>2</v>
      </c>
      <c r="H54" s="335"/>
      <c r="I54" s="88"/>
    </row>
    <row r="55" spans="1:9">
      <c r="A55" s="45" t="s">
        <v>356</v>
      </c>
      <c r="B55" s="334">
        <v>1313</v>
      </c>
      <c r="C55" s="334"/>
      <c r="D55" s="43"/>
      <c r="E55" s="46"/>
      <c r="F55" s="46"/>
      <c r="G55" s="334"/>
      <c r="H55" s="335"/>
      <c r="I55" s="88"/>
    </row>
    <row r="56" spans="1:9">
      <c r="A56" s="45" t="s">
        <v>357</v>
      </c>
      <c r="B56" s="334" t="s">
        <v>269</v>
      </c>
      <c r="C56" s="334"/>
      <c r="D56" s="46"/>
      <c r="E56" s="46" t="s">
        <v>358</v>
      </c>
      <c r="F56" s="46"/>
      <c r="G56" s="377" t="s">
        <v>270</v>
      </c>
      <c r="H56" s="378"/>
      <c r="I56" s="88"/>
    </row>
    <row r="57" spans="1:9">
      <c r="A57" s="340" t="s">
        <v>359</v>
      </c>
      <c r="B57" s="341"/>
      <c r="C57" s="341"/>
      <c r="D57" s="341"/>
      <c r="E57" s="341"/>
      <c r="F57" s="341"/>
      <c r="G57" s="341"/>
      <c r="H57" s="342"/>
    </row>
    <row r="58" spans="1:9">
      <c r="A58" s="343" t="s">
        <v>335</v>
      </c>
      <c r="B58" s="344"/>
      <c r="C58" s="344"/>
      <c r="D58" s="344"/>
      <c r="E58" s="344"/>
      <c r="F58" s="344"/>
      <c r="G58" s="344"/>
      <c r="H58" s="345"/>
    </row>
    <row r="59" spans="1:9">
      <c r="A59" s="395" t="s">
        <v>252</v>
      </c>
      <c r="B59" s="394" t="s">
        <v>253</v>
      </c>
      <c r="C59" s="352" t="s">
        <v>340</v>
      </c>
      <c r="D59" s="352" t="s">
        <v>360</v>
      </c>
      <c r="E59" s="352" t="s">
        <v>342</v>
      </c>
      <c r="F59" s="355" t="s">
        <v>343</v>
      </c>
      <c r="G59" s="352" t="s">
        <v>344</v>
      </c>
      <c r="H59" s="358" t="s">
        <v>255</v>
      </c>
    </row>
    <row r="60" spans="1:9">
      <c r="A60" s="395"/>
      <c r="B60" s="394"/>
      <c r="C60" s="353"/>
      <c r="D60" s="353"/>
      <c r="E60" s="353"/>
      <c r="F60" s="356"/>
      <c r="G60" s="353"/>
      <c r="H60" s="359"/>
    </row>
    <row r="61" spans="1:9">
      <c r="A61" s="395"/>
      <c r="B61" s="394"/>
      <c r="C61" s="354"/>
      <c r="D61" s="354"/>
      <c r="E61" s="354"/>
      <c r="F61" s="357"/>
      <c r="G61" s="354"/>
      <c r="H61" s="360"/>
    </row>
    <row r="62" spans="1:9">
      <c r="A62" s="51">
        <v>1</v>
      </c>
      <c r="B62" s="52" t="s">
        <v>257</v>
      </c>
      <c r="C62" s="53">
        <v>5.5</v>
      </c>
      <c r="D62" s="54">
        <v>4</v>
      </c>
      <c r="E62" s="54">
        <v>5</v>
      </c>
      <c r="F62" s="53">
        <v>32.5</v>
      </c>
      <c r="G62" s="55">
        <f>SUM(C62:F62)</f>
        <v>47</v>
      </c>
      <c r="H62" s="56" t="str">
        <f>IF(G62&gt;=91,"A1",IF(G62&gt;=81,"A2",IF(G62&gt;=71,"B1",IF(G62&gt;=61,"B2",IF(G62&gt;=51,"C1",IF(G62&gt;=41,"C2",IF(G62&gt;=33,"D","E")))))))</f>
        <v>C2</v>
      </c>
    </row>
    <row r="63" spans="1:9">
      <c r="A63" s="51">
        <v>2</v>
      </c>
      <c r="B63" s="52" t="s">
        <v>259</v>
      </c>
      <c r="C63" s="53">
        <v>6.25</v>
      </c>
      <c r="D63" s="54">
        <v>4</v>
      </c>
      <c r="E63" s="54">
        <v>4</v>
      </c>
      <c r="F63" s="54">
        <v>45</v>
      </c>
      <c r="G63" s="55">
        <f t="shared" ref="G63:G66" si="3">SUM(C63:F63)</f>
        <v>59.25</v>
      </c>
      <c r="H63" s="56" t="str">
        <f t="shared" ref="H63:H66" si="4">IF(G63&gt;=91,"A1",IF(G63&gt;=81,"A2",IF(G63&gt;=71,"B1",IF(G63&gt;=61,"B2",IF(G63&gt;=51,"C1",IF(G63&gt;=41,"C2",IF(G63&gt;=33,"D","E")))))))</f>
        <v>C1</v>
      </c>
    </row>
    <row r="64" spans="1:9">
      <c r="A64" s="51">
        <v>3</v>
      </c>
      <c r="B64" s="52" t="s">
        <v>260</v>
      </c>
      <c r="C64" s="53">
        <v>5.5</v>
      </c>
      <c r="D64" s="54">
        <v>3</v>
      </c>
      <c r="E64" s="54">
        <v>3</v>
      </c>
      <c r="F64" s="54">
        <v>24</v>
      </c>
      <c r="G64" s="55">
        <f t="shared" si="3"/>
        <v>35.5</v>
      </c>
      <c r="H64" s="56" t="str">
        <f t="shared" si="4"/>
        <v>D</v>
      </c>
    </row>
    <row r="65" spans="1:8">
      <c r="A65" s="51">
        <v>4</v>
      </c>
      <c r="B65" s="52" t="s">
        <v>261</v>
      </c>
      <c r="C65" s="89">
        <v>7.25</v>
      </c>
      <c r="D65" s="54">
        <v>3</v>
      </c>
      <c r="E65" s="54">
        <v>5</v>
      </c>
      <c r="F65" s="54">
        <v>45</v>
      </c>
      <c r="G65" s="55">
        <f t="shared" si="3"/>
        <v>60.25</v>
      </c>
      <c r="H65" s="56" t="str">
        <f t="shared" si="4"/>
        <v>C1</v>
      </c>
    </row>
    <row r="66" spans="1:8">
      <c r="A66" s="51">
        <v>5</v>
      </c>
      <c r="B66" s="52" t="s">
        <v>361</v>
      </c>
      <c r="C66" s="53">
        <v>6.25</v>
      </c>
      <c r="D66" s="54">
        <v>4.5</v>
      </c>
      <c r="E66" s="54">
        <v>5</v>
      </c>
      <c r="F66" s="54">
        <v>29</v>
      </c>
      <c r="G66" s="55">
        <f t="shared" si="3"/>
        <v>44.75</v>
      </c>
      <c r="H66" s="56" t="str">
        <f t="shared" si="4"/>
        <v>C2</v>
      </c>
    </row>
    <row r="67" spans="1:8">
      <c r="A67" s="51">
        <v>6</v>
      </c>
      <c r="B67" s="57" t="s">
        <v>362</v>
      </c>
      <c r="C67" s="54"/>
      <c r="D67" s="54"/>
      <c r="E67" s="54"/>
      <c r="F67" s="54"/>
      <c r="G67" s="55">
        <v>29.5</v>
      </c>
      <c r="H67" s="56"/>
    </row>
    <row r="68" spans="1:8">
      <c r="A68" s="51">
        <v>7</v>
      </c>
      <c r="B68" s="52" t="s">
        <v>363</v>
      </c>
      <c r="C68" s="58"/>
      <c r="D68" s="58"/>
      <c r="E68" s="58"/>
      <c r="F68" s="59"/>
      <c r="G68" s="55">
        <v>40</v>
      </c>
      <c r="H68" s="56"/>
    </row>
    <row r="69" spans="1:8">
      <c r="A69" s="51">
        <v>8</v>
      </c>
      <c r="B69" s="60" t="s">
        <v>364</v>
      </c>
      <c r="C69" s="61"/>
      <c r="D69" s="61"/>
      <c r="E69" s="61"/>
      <c r="F69" s="62"/>
      <c r="G69" s="55">
        <v>25</v>
      </c>
      <c r="H69" s="56"/>
    </row>
    <row r="70" spans="1:8">
      <c r="A70" s="63" t="s">
        <v>235</v>
      </c>
      <c r="B70" s="64"/>
      <c r="C70" s="65"/>
      <c r="D70" s="65"/>
      <c r="E70" s="65"/>
      <c r="F70" s="66"/>
      <c r="G70" s="67">
        <f>SUM(G62:G67)</f>
        <v>276.25</v>
      </c>
      <c r="H70" s="68"/>
    </row>
    <row r="71" spans="1:8">
      <c r="A71" s="63" t="s">
        <v>365</v>
      </c>
      <c r="B71" s="64"/>
      <c r="C71" s="65"/>
      <c r="D71" s="65"/>
      <c r="E71" s="65"/>
      <c r="F71" s="66"/>
      <c r="G71" s="69">
        <f>G70*100/550</f>
        <v>50.227272727272727</v>
      </c>
      <c r="H71" s="68" t="str">
        <f t="shared" ref="H71" si="5">IF(G71&gt;=91,"A1",IF(G71&gt;=81,"A2",IF(G71&gt;=71,"B1",IF(G71&gt;=61,"B2",IF(G71&gt;=51,"C1",IF(G71&gt;=41,"C2",IF(G71&gt;=33,"D","E")))))))</f>
        <v>C2</v>
      </c>
    </row>
    <row r="72" spans="1:8">
      <c r="A72" s="346" t="s">
        <v>407</v>
      </c>
      <c r="B72" s="347"/>
      <c r="C72" s="347"/>
      <c r="D72" s="347"/>
      <c r="E72" s="347"/>
      <c r="F72" s="347"/>
      <c r="G72" s="347"/>
      <c r="H72" s="348"/>
    </row>
    <row r="73" spans="1:8">
      <c r="A73" s="349" t="s">
        <v>367</v>
      </c>
      <c r="B73" s="350"/>
      <c r="C73" s="350"/>
      <c r="D73" s="350"/>
      <c r="E73" s="350"/>
      <c r="F73" s="350"/>
      <c r="G73" s="350"/>
      <c r="H73" s="351"/>
    </row>
    <row r="74" spans="1:8">
      <c r="A74" s="343" t="s">
        <v>368</v>
      </c>
      <c r="B74" s="344"/>
      <c r="C74" s="344"/>
      <c r="D74" s="344"/>
      <c r="E74" s="344"/>
      <c r="F74" s="344"/>
      <c r="G74" s="344"/>
      <c r="H74" s="345"/>
    </row>
    <row r="75" spans="1:8">
      <c r="A75" s="343" t="s">
        <v>369</v>
      </c>
      <c r="B75" s="344"/>
      <c r="C75" s="344"/>
      <c r="D75" s="344"/>
      <c r="E75" s="344"/>
      <c r="F75" s="361"/>
      <c r="G75" s="362" t="s">
        <v>370</v>
      </c>
      <c r="H75" s="345"/>
    </row>
    <row r="76" spans="1:8">
      <c r="A76" s="70" t="s">
        <v>371</v>
      </c>
      <c r="B76" s="71"/>
      <c r="C76" s="71"/>
      <c r="D76" s="71"/>
      <c r="E76" s="71"/>
      <c r="F76" s="72"/>
      <c r="G76" s="363" t="s">
        <v>372</v>
      </c>
      <c r="H76" s="364"/>
    </row>
    <row r="77" spans="1:8">
      <c r="A77" s="343" t="s">
        <v>373</v>
      </c>
      <c r="B77" s="344"/>
      <c r="C77" s="344"/>
      <c r="D77" s="344"/>
      <c r="E77" s="344"/>
      <c r="F77" s="361"/>
      <c r="G77" s="1"/>
      <c r="H77" s="50"/>
    </row>
    <row r="78" spans="1:8">
      <c r="A78" s="343" t="s">
        <v>369</v>
      </c>
      <c r="B78" s="344"/>
      <c r="C78" s="344"/>
      <c r="D78" s="344"/>
      <c r="E78" s="344"/>
      <c r="F78" s="361"/>
      <c r="G78" s="362" t="s">
        <v>370</v>
      </c>
      <c r="H78" s="345"/>
    </row>
    <row r="79" spans="1:8">
      <c r="A79" s="365" t="s">
        <v>374</v>
      </c>
      <c r="B79" s="366"/>
      <c r="C79" s="366"/>
      <c r="D79" s="366"/>
      <c r="E79" s="366"/>
      <c r="F79" s="367"/>
      <c r="G79" s="362" t="s">
        <v>375</v>
      </c>
      <c r="H79" s="345"/>
    </row>
    <row r="80" spans="1:8">
      <c r="A80" s="365" t="s">
        <v>376</v>
      </c>
      <c r="B80" s="366"/>
      <c r="C80" s="366"/>
      <c r="D80" s="366"/>
      <c r="E80" s="366"/>
      <c r="F80" s="367"/>
      <c r="G80" s="363" t="s">
        <v>372</v>
      </c>
      <c r="H80" s="364"/>
    </row>
    <row r="81" spans="1:8">
      <c r="A81" s="365" t="s">
        <v>377</v>
      </c>
      <c r="B81" s="366"/>
      <c r="C81" s="366"/>
      <c r="D81" s="366"/>
      <c r="E81" s="366"/>
      <c r="F81" s="366"/>
      <c r="G81" s="363" t="s">
        <v>372</v>
      </c>
      <c r="H81" s="364"/>
    </row>
    <row r="82" spans="1:8">
      <c r="A82" s="365" t="s">
        <v>378</v>
      </c>
      <c r="B82" s="366"/>
      <c r="C82" s="366"/>
      <c r="D82" s="366"/>
      <c r="E82" s="366"/>
      <c r="F82" s="366"/>
      <c r="G82" s="363" t="s">
        <v>372</v>
      </c>
      <c r="H82" s="364"/>
    </row>
    <row r="83" spans="1:8">
      <c r="A83" s="343" t="s">
        <v>379</v>
      </c>
      <c r="B83" s="344"/>
      <c r="C83" s="344"/>
      <c r="D83" s="344"/>
      <c r="E83" s="344"/>
      <c r="F83" s="344"/>
      <c r="G83" s="344"/>
      <c r="H83" s="345"/>
    </row>
    <row r="84" spans="1:8">
      <c r="A84" s="343" t="s">
        <v>369</v>
      </c>
      <c r="B84" s="344"/>
      <c r="C84" s="344"/>
      <c r="D84" s="344"/>
      <c r="E84" s="344"/>
      <c r="F84" s="344"/>
      <c r="G84" s="344"/>
      <c r="H84" s="345"/>
    </row>
    <row r="85" spans="1:8">
      <c r="A85" s="70" t="s">
        <v>380</v>
      </c>
      <c r="B85" s="362" t="s">
        <v>408</v>
      </c>
      <c r="C85" s="344"/>
      <c r="D85" s="344"/>
      <c r="E85" s="344"/>
      <c r="F85" s="344"/>
      <c r="G85" s="344"/>
      <c r="H85" s="345"/>
    </row>
    <row r="86" spans="1:8">
      <c r="A86" s="73" t="s">
        <v>382</v>
      </c>
      <c r="B86" s="363"/>
      <c r="C86" s="368"/>
      <c r="D86" s="368"/>
      <c r="E86" s="368"/>
      <c r="F86" s="368"/>
      <c r="G86" s="368"/>
      <c r="H86" s="364"/>
    </row>
    <row r="87" spans="1:8">
      <c r="A87" s="340" t="s">
        <v>383</v>
      </c>
      <c r="B87" s="341"/>
      <c r="C87" s="341"/>
      <c r="D87" s="341"/>
      <c r="E87" s="74"/>
      <c r="F87" s="75"/>
      <c r="G87" s="1" t="s">
        <v>384</v>
      </c>
      <c r="H87" s="76"/>
    </row>
    <row r="88" spans="1:8" ht="59.25" customHeight="1">
      <c r="A88" s="77" t="s">
        <v>385</v>
      </c>
      <c r="B88" s="78" t="s">
        <v>255</v>
      </c>
      <c r="C88" s="78" t="s">
        <v>385</v>
      </c>
      <c r="D88" s="78" t="s">
        <v>255</v>
      </c>
      <c r="E88" s="79"/>
      <c r="F88" s="369" t="s">
        <v>386</v>
      </c>
      <c r="G88" s="369"/>
      <c r="H88" s="80" t="s">
        <v>255</v>
      </c>
    </row>
    <row r="89" spans="1:8">
      <c r="A89" s="51" t="s">
        <v>387</v>
      </c>
      <c r="B89" s="54" t="s">
        <v>388</v>
      </c>
      <c r="C89" s="54" t="s">
        <v>389</v>
      </c>
      <c r="D89" s="54" t="s">
        <v>390</v>
      </c>
      <c r="E89" s="81"/>
      <c r="F89" s="370">
        <v>3</v>
      </c>
      <c r="G89" s="370"/>
      <c r="H89" s="82" t="s">
        <v>372</v>
      </c>
    </row>
    <row r="90" spans="1:8">
      <c r="A90" s="51" t="s">
        <v>391</v>
      </c>
      <c r="B90" s="54" t="s">
        <v>392</v>
      </c>
      <c r="C90" s="54" t="s">
        <v>393</v>
      </c>
      <c r="D90" s="54" t="s">
        <v>394</v>
      </c>
      <c r="E90" s="81"/>
      <c r="F90" s="370">
        <v>2</v>
      </c>
      <c r="G90" s="370"/>
      <c r="H90" s="82" t="s">
        <v>375</v>
      </c>
    </row>
    <row r="91" spans="1:8">
      <c r="A91" s="51" t="s">
        <v>395</v>
      </c>
      <c r="B91" s="54" t="s">
        <v>396</v>
      </c>
      <c r="C91" s="54" t="s">
        <v>397</v>
      </c>
      <c r="D91" s="54" t="s">
        <v>398</v>
      </c>
      <c r="E91" s="81"/>
      <c r="F91" s="370">
        <v>1</v>
      </c>
      <c r="G91" s="370"/>
      <c r="H91" s="82" t="s">
        <v>399</v>
      </c>
    </row>
    <row r="92" spans="1:8">
      <c r="A92" s="51" t="s">
        <v>400</v>
      </c>
      <c r="B92" s="54" t="s">
        <v>401</v>
      </c>
      <c r="C92" s="83" t="s">
        <v>402</v>
      </c>
      <c r="D92" s="83" t="s">
        <v>403</v>
      </c>
      <c r="E92" s="84"/>
      <c r="F92" s="371"/>
      <c r="G92" s="372"/>
      <c r="H92" s="85"/>
    </row>
    <row r="93" spans="1:8" ht="60" customHeight="1">
      <c r="A93" s="373" t="s">
        <v>404</v>
      </c>
      <c r="B93" s="374"/>
      <c r="C93" s="379" t="s">
        <v>405</v>
      </c>
      <c r="D93" s="375"/>
      <c r="E93" s="375"/>
      <c r="F93" s="375"/>
      <c r="G93" s="379" t="s">
        <v>406</v>
      </c>
      <c r="H93" s="376"/>
    </row>
    <row r="95" spans="1:8">
      <c r="A95" s="330" t="s">
        <v>238</v>
      </c>
      <c r="B95" s="331"/>
      <c r="C95" s="331"/>
      <c r="D95" s="331"/>
      <c r="E95" s="331"/>
      <c r="F95" s="331"/>
      <c r="G95" s="331"/>
      <c r="H95" s="332"/>
    </row>
    <row r="96" spans="1:8">
      <c r="A96" s="333" t="s">
        <v>239</v>
      </c>
      <c r="B96" s="334"/>
      <c r="C96" s="334"/>
      <c r="D96" s="334"/>
      <c r="E96" s="334"/>
      <c r="F96" s="334"/>
      <c r="G96" s="334"/>
      <c r="H96" s="335"/>
    </row>
    <row r="97" spans="1:8">
      <c r="A97" s="333" t="s">
        <v>240</v>
      </c>
      <c r="B97" s="334"/>
      <c r="C97" s="334"/>
      <c r="D97" s="334"/>
      <c r="E97" s="334"/>
      <c r="F97" s="334"/>
      <c r="G97" s="334"/>
      <c r="H97" s="335"/>
    </row>
    <row r="98" spans="1:8">
      <c r="A98" s="333" t="s">
        <v>353</v>
      </c>
      <c r="B98" s="334"/>
      <c r="C98" s="334"/>
      <c r="D98" s="334"/>
      <c r="E98" s="334"/>
      <c r="F98" s="334"/>
      <c r="G98" s="334"/>
      <c r="H98" s="335"/>
    </row>
    <row r="99" spans="1:8">
      <c r="A99" s="333" t="s">
        <v>354</v>
      </c>
      <c r="B99" s="334"/>
      <c r="C99" s="334"/>
      <c r="D99" s="334"/>
      <c r="E99" s="334"/>
      <c r="F99" s="334"/>
      <c r="G99" s="334"/>
      <c r="H99" s="335"/>
    </row>
    <row r="100" spans="1:8">
      <c r="A100" s="45" t="s">
        <v>244</v>
      </c>
      <c r="B100" s="334" t="s">
        <v>1</v>
      </c>
      <c r="C100" s="334"/>
      <c r="D100" s="46"/>
      <c r="E100" s="46"/>
      <c r="F100" s="43"/>
      <c r="G100" s="43"/>
      <c r="H100" s="44"/>
    </row>
    <row r="101" spans="1:8">
      <c r="A101" s="45" t="s">
        <v>246</v>
      </c>
      <c r="B101" s="334" t="s">
        <v>272</v>
      </c>
      <c r="C101" s="334"/>
      <c r="D101" s="46"/>
      <c r="E101" s="48" t="s">
        <v>355</v>
      </c>
      <c r="F101" s="48"/>
      <c r="G101" s="334">
        <v>3</v>
      </c>
      <c r="H101" s="335"/>
    </row>
    <row r="102" spans="1:8">
      <c r="A102" s="45" t="s">
        <v>356</v>
      </c>
      <c r="B102" s="334">
        <v>1401</v>
      </c>
      <c r="C102" s="334"/>
      <c r="D102" s="43"/>
      <c r="E102" s="46"/>
      <c r="F102" s="46"/>
      <c r="G102" s="334"/>
      <c r="H102" s="335"/>
    </row>
    <row r="103" spans="1:8">
      <c r="A103" s="45" t="s">
        <v>357</v>
      </c>
      <c r="B103" s="334" t="s">
        <v>273</v>
      </c>
      <c r="C103" s="334"/>
      <c r="D103" s="46"/>
      <c r="E103" s="46" t="s">
        <v>358</v>
      </c>
      <c r="F103" s="46"/>
      <c r="G103" s="336" t="s">
        <v>274</v>
      </c>
      <c r="H103" s="337"/>
    </row>
    <row r="104" spans="1:8">
      <c r="A104" s="340" t="s">
        <v>359</v>
      </c>
      <c r="B104" s="341"/>
      <c r="C104" s="341"/>
      <c r="D104" s="341"/>
      <c r="E104" s="341"/>
      <c r="F104" s="341"/>
      <c r="G104" s="341"/>
      <c r="H104" s="342"/>
    </row>
    <row r="105" spans="1:8">
      <c r="A105" s="343" t="s">
        <v>335</v>
      </c>
      <c r="B105" s="344"/>
      <c r="C105" s="344"/>
      <c r="D105" s="344"/>
      <c r="E105" s="344"/>
      <c r="F105" s="344"/>
      <c r="G105" s="344"/>
      <c r="H105" s="345"/>
    </row>
    <row r="106" spans="1:8">
      <c r="A106" s="395" t="s">
        <v>252</v>
      </c>
      <c r="B106" s="394" t="s">
        <v>253</v>
      </c>
      <c r="C106" s="352" t="s">
        <v>340</v>
      </c>
      <c r="D106" s="352" t="s">
        <v>360</v>
      </c>
      <c r="E106" s="352" t="s">
        <v>342</v>
      </c>
      <c r="F106" s="355" t="s">
        <v>343</v>
      </c>
      <c r="G106" s="352" t="s">
        <v>344</v>
      </c>
      <c r="H106" s="358" t="s">
        <v>255</v>
      </c>
    </row>
    <row r="107" spans="1:8">
      <c r="A107" s="395"/>
      <c r="B107" s="394"/>
      <c r="C107" s="353"/>
      <c r="D107" s="353"/>
      <c r="E107" s="353"/>
      <c r="F107" s="356"/>
      <c r="G107" s="353"/>
      <c r="H107" s="359"/>
    </row>
    <row r="108" spans="1:8">
      <c r="A108" s="395"/>
      <c r="B108" s="394"/>
      <c r="C108" s="354"/>
      <c r="D108" s="354"/>
      <c r="E108" s="354"/>
      <c r="F108" s="357"/>
      <c r="G108" s="354"/>
      <c r="H108" s="360"/>
    </row>
    <row r="109" spans="1:8">
      <c r="A109" s="51">
        <v>1</v>
      </c>
      <c r="B109" s="52" t="s">
        <v>257</v>
      </c>
      <c r="C109" s="53">
        <v>6.75</v>
      </c>
      <c r="D109" s="54">
        <v>5</v>
      </c>
      <c r="E109" s="54">
        <v>5</v>
      </c>
      <c r="F109" s="72">
        <v>39.5</v>
      </c>
      <c r="G109" s="55">
        <f>SUM(C109:F109)</f>
        <v>56.25</v>
      </c>
      <c r="H109" s="56" t="str">
        <f>IF(G109&gt;=91,"A1",IF(G109&gt;=81,"A2",IF(G109&gt;=71,"B1",IF(G109&gt;=61,"B2",IF(G109&gt;=51,"C1",IF(G109&gt;=41,"C2",IF(G109&gt;=33,"D","E")))))))</f>
        <v>C1</v>
      </c>
    </row>
    <row r="110" spans="1:8">
      <c r="A110" s="51">
        <v>2</v>
      </c>
      <c r="B110" s="52" t="s">
        <v>259</v>
      </c>
      <c r="C110" s="53">
        <v>8.25</v>
      </c>
      <c r="D110" s="54">
        <v>4</v>
      </c>
      <c r="E110" s="54">
        <v>4</v>
      </c>
      <c r="F110" s="54">
        <v>43.5</v>
      </c>
      <c r="G110" s="55">
        <f t="shared" ref="G110:G113" si="6">SUM(C110:F110)</f>
        <v>59.75</v>
      </c>
      <c r="H110" s="56" t="str">
        <f t="shared" ref="H110:H113" si="7">IF(G110&gt;=91,"A1",IF(G110&gt;=81,"A2",IF(G110&gt;=71,"B1",IF(G110&gt;=61,"B2",IF(G110&gt;=51,"C1",IF(G110&gt;=41,"C2",IF(G110&gt;=33,"D","E")))))))</f>
        <v>C1</v>
      </c>
    </row>
    <row r="111" spans="1:8">
      <c r="A111" s="51">
        <v>3</v>
      </c>
      <c r="B111" s="52" t="s">
        <v>260</v>
      </c>
      <c r="C111" s="53">
        <v>5.75</v>
      </c>
      <c r="D111" s="54">
        <v>4</v>
      </c>
      <c r="E111" s="54">
        <v>3</v>
      </c>
      <c r="F111" s="54">
        <v>28</v>
      </c>
      <c r="G111" s="55">
        <f t="shared" si="6"/>
        <v>40.75</v>
      </c>
      <c r="H111" s="56" t="str">
        <f t="shared" si="7"/>
        <v>D</v>
      </c>
    </row>
    <row r="112" spans="1:8">
      <c r="A112" s="51">
        <v>4</v>
      </c>
      <c r="B112" s="52" t="s">
        <v>261</v>
      </c>
      <c r="C112" s="11">
        <v>8.75</v>
      </c>
      <c r="D112" s="54">
        <v>3.5</v>
      </c>
      <c r="E112" s="54">
        <v>5</v>
      </c>
      <c r="F112" s="54">
        <v>62</v>
      </c>
      <c r="G112" s="55">
        <f t="shared" si="6"/>
        <v>79.25</v>
      </c>
      <c r="H112" s="56" t="str">
        <f t="shared" si="7"/>
        <v>B1</v>
      </c>
    </row>
    <row r="113" spans="1:8">
      <c r="A113" s="51">
        <v>5</v>
      </c>
      <c r="B113" s="52" t="s">
        <v>361</v>
      </c>
      <c r="C113" s="53">
        <v>7.75</v>
      </c>
      <c r="D113" s="54">
        <v>4.5</v>
      </c>
      <c r="E113" s="54">
        <v>5</v>
      </c>
      <c r="F113" s="54">
        <v>41</v>
      </c>
      <c r="G113" s="55">
        <f t="shared" si="6"/>
        <v>58.25</v>
      </c>
      <c r="H113" s="56" t="str">
        <f t="shared" si="7"/>
        <v>C1</v>
      </c>
    </row>
    <row r="114" spans="1:8">
      <c r="A114" s="51">
        <v>6</v>
      </c>
      <c r="B114" s="57" t="s">
        <v>362</v>
      </c>
      <c r="C114" s="54"/>
      <c r="D114" s="54"/>
      <c r="E114" s="54"/>
      <c r="F114" s="54"/>
      <c r="G114" s="55">
        <v>34.5</v>
      </c>
      <c r="H114" s="56"/>
    </row>
    <row r="115" spans="1:8">
      <c r="A115" s="51">
        <v>7</v>
      </c>
      <c r="B115" s="52" t="s">
        <v>363</v>
      </c>
      <c r="C115" s="58"/>
      <c r="D115" s="58"/>
      <c r="E115" s="58"/>
      <c r="F115" s="59"/>
      <c r="G115" s="55">
        <v>40</v>
      </c>
      <c r="H115" s="56"/>
    </row>
    <row r="116" spans="1:8">
      <c r="A116" s="51">
        <v>8</v>
      </c>
      <c r="B116" s="60" t="s">
        <v>364</v>
      </c>
      <c r="C116" s="61"/>
      <c r="D116" s="61"/>
      <c r="E116" s="61"/>
      <c r="F116" s="62"/>
      <c r="G116" s="55">
        <v>29</v>
      </c>
      <c r="H116" s="56"/>
    </row>
    <row r="117" spans="1:8">
      <c r="A117" s="63" t="s">
        <v>235</v>
      </c>
      <c r="B117" s="64"/>
      <c r="C117" s="65"/>
      <c r="D117" s="65"/>
      <c r="E117" s="65"/>
      <c r="F117" s="66"/>
      <c r="G117" s="67">
        <f>SUM(G109:G114)</f>
        <v>328.75</v>
      </c>
      <c r="H117" s="68"/>
    </row>
    <row r="118" spans="1:8">
      <c r="A118" s="63" t="s">
        <v>365</v>
      </c>
      <c r="B118" s="64"/>
      <c r="C118" s="65"/>
      <c r="D118" s="65"/>
      <c r="E118" s="65"/>
      <c r="F118" s="66"/>
      <c r="G118" s="69">
        <f>G117*100/550</f>
        <v>59.772727272727273</v>
      </c>
      <c r="H118" s="68" t="str">
        <f t="shared" ref="H118" si="8">IF(G118&gt;=91,"A1",IF(G118&gt;=81,"A2",IF(G118&gt;=71,"B1",IF(G118&gt;=61,"B2",IF(G118&gt;=51,"C1",IF(G118&gt;=41,"C2",IF(G118&gt;=33,"D","E")))))))</f>
        <v>C1</v>
      </c>
    </row>
    <row r="119" spans="1:8">
      <c r="A119" s="346" t="s">
        <v>409</v>
      </c>
      <c r="B119" s="347"/>
      <c r="C119" s="347"/>
      <c r="D119" s="347"/>
      <c r="E119" s="347"/>
      <c r="F119" s="347"/>
      <c r="G119" s="347"/>
      <c r="H119" s="348"/>
    </row>
    <row r="120" spans="1:8">
      <c r="A120" s="349" t="s">
        <v>367</v>
      </c>
      <c r="B120" s="350"/>
      <c r="C120" s="350"/>
      <c r="D120" s="350"/>
      <c r="E120" s="350"/>
      <c r="F120" s="350"/>
      <c r="G120" s="350"/>
      <c r="H120" s="351"/>
    </row>
    <row r="121" spans="1:8">
      <c r="A121" s="343" t="s">
        <v>368</v>
      </c>
      <c r="B121" s="344"/>
      <c r="C121" s="344"/>
      <c r="D121" s="344"/>
      <c r="E121" s="344"/>
      <c r="F121" s="344"/>
      <c r="G121" s="344"/>
      <c r="H121" s="345"/>
    </row>
    <row r="122" spans="1:8">
      <c r="A122" s="343" t="s">
        <v>369</v>
      </c>
      <c r="B122" s="344"/>
      <c r="C122" s="344"/>
      <c r="D122" s="344"/>
      <c r="E122" s="344"/>
      <c r="F122" s="361"/>
      <c r="G122" s="362" t="s">
        <v>370</v>
      </c>
      <c r="H122" s="345"/>
    </row>
    <row r="123" spans="1:8">
      <c r="A123" s="70" t="s">
        <v>371</v>
      </c>
      <c r="B123" s="71"/>
      <c r="C123" s="71"/>
      <c r="D123" s="71"/>
      <c r="E123" s="71"/>
      <c r="F123" s="72"/>
      <c r="G123" s="363" t="s">
        <v>372</v>
      </c>
      <c r="H123" s="364"/>
    </row>
    <row r="124" spans="1:8">
      <c r="A124" s="343" t="s">
        <v>373</v>
      </c>
      <c r="B124" s="344"/>
      <c r="C124" s="344"/>
      <c r="D124" s="344"/>
      <c r="E124" s="344"/>
      <c r="F124" s="361"/>
      <c r="G124" s="1"/>
      <c r="H124" s="50"/>
    </row>
    <row r="125" spans="1:8">
      <c r="A125" s="343" t="s">
        <v>369</v>
      </c>
      <c r="B125" s="344"/>
      <c r="C125" s="344"/>
      <c r="D125" s="344"/>
      <c r="E125" s="344"/>
      <c r="F125" s="361"/>
      <c r="G125" s="362" t="s">
        <v>370</v>
      </c>
      <c r="H125" s="345"/>
    </row>
    <row r="126" spans="1:8">
      <c r="A126" s="365" t="s">
        <v>374</v>
      </c>
      <c r="B126" s="366"/>
      <c r="C126" s="366"/>
      <c r="D126" s="366"/>
      <c r="E126" s="366"/>
      <c r="F126" s="367"/>
      <c r="G126" s="362" t="s">
        <v>375</v>
      </c>
      <c r="H126" s="345"/>
    </row>
    <row r="127" spans="1:8">
      <c r="A127" s="365" t="s">
        <v>376</v>
      </c>
      <c r="B127" s="366"/>
      <c r="C127" s="366"/>
      <c r="D127" s="366"/>
      <c r="E127" s="366"/>
      <c r="F127" s="367"/>
      <c r="G127" s="363" t="s">
        <v>372</v>
      </c>
      <c r="H127" s="364"/>
    </row>
    <row r="128" spans="1:8">
      <c r="A128" s="365" t="s">
        <v>377</v>
      </c>
      <c r="B128" s="366"/>
      <c r="C128" s="366"/>
      <c r="D128" s="366"/>
      <c r="E128" s="366"/>
      <c r="F128" s="366"/>
      <c r="G128" s="363" t="s">
        <v>372</v>
      </c>
      <c r="H128" s="364"/>
    </row>
    <row r="129" spans="1:8">
      <c r="A129" s="365" t="s">
        <v>378</v>
      </c>
      <c r="B129" s="366"/>
      <c r="C129" s="366"/>
      <c r="D129" s="366"/>
      <c r="E129" s="366"/>
      <c r="F129" s="366"/>
      <c r="G129" s="363" t="s">
        <v>372</v>
      </c>
      <c r="H129" s="364"/>
    </row>
    <row r="130" spans="1:8">
      <c r="A130" s="343" t="s">
        <v>379</v>
      </c>
      <c r="B130" s="344"/>
      <c r="C130" s="344"/>
      <c r="D130" s="344"/>
      <c r="E130" s="344"/>
      <c r="F130" s="344"/>
      <c r="G130" s="344"/>
      <c r="H130" s="345"/>
    </row>
    <row r="131" spans="1:8">
      <c r="A131" s="343" t="s">
        <v>369</v>
      </c>
      <c r="B131" s="344"/>
      <c r="C131" s="344"/>
      <c r="D131" s="344"/>
      <c r="E131" s="344"/>
      <c r="F131" s="344"/>
      <c r="G131" s="344"/>
      <c r="H131" s="345"/>
    </row>
    <row r="132" spans="1:8">
      <c r="A132" s="70" t="s">
        <v>380</v>
      </c>
      <c r="B132" s="362" t="s">
        <v>381</v>
      </c>
      <c r="C132" s="344"/>
      <c r="D132" s="344"/>
      <c r="E132" s="344"/>
      <c r="F132" s="344"/>
      <c r="G132" s="344"/>
      <c r="H132" s="345"/>
    </row>
    <row r="133" spans="1:8">
      <c r="A133" s="73" t="s">
        <v>382</v>
      </c>
      <c r="B133" s="363"/>
      <c r="C133" s="368"/>
      <c r="D133" s="368"/>
      <c r="E133" s="368"/>
      <c r="F133" s="368"/>
      <c r="G133" s="368"/>
      <c r="H133" s="364"/>
    </row>
    <row r="134" spans="1:8">
      <c r="A134" s="340" t="s">
        <v>383</v>
      </c>
      <c r="B134" s="341"/>
      <c r="C134" s="341"/>
      <c r="D134" s="341"/>
      <c r="E134" s="74"/>
      <c r="F134" s="75"/>
      <c r="G134" s="1" t="s">
        <v>384</v>
      </c>
      <c r="H134" s="76"/>
    </row>
    <row r="135" spans="1:8" ht="59.25" customHeight="1">
      <c r="A135" s="77" t="s">
        <v>385</v>
      </c>
      <c r="B135" s="78" t="s">
        <v>255</v>
      </c>
      <c r="C135" s="78" t="s">
        <v>385</v>
      </c>
      <c r="D135" s="78" t="s">
        <v>255</v>
      </c>
      <c r="E135" s="79"/>
      <c r="F135" s="369" t="s">
        <v>386</v>
      </c>
      <c r="G135" s="369"/>
      <c r="H135" s="80" t="s">
        <v>255</v>
      </c>
    </row>
    <row r="136" spans="1:8">
      <c r="A136" s="51" t="s">
        <v>387</v>
      </c>
      <c r="B136" s="54" t="s">
        <v>388</v>
      </c>
      <c r="C136" s="54" t="s">
        <v>389</v>
      </c>
      <c r="D136" s="54" t="s">
        <v>390</v>
      </c>
      <c r="E136" s="81"/>
      <c r="F136" s="370">
        <v>3</v>
      </c>
      <c r="G136" s="370"/>
      <c r="H136" s="82" t="s">
        <v>372</v>
      </c>
    </row>
    <row r="137" spans="1:8">
      <c r="A137" s="51" t="s">
        <v>391</v>
      </c>
      <c r="B137" s="54" t="s">
        <v>392</v>
      </c>
      <c r="C137" s="54" t="s">
        <v>393</v>
      </c>
      <c r="D137" s="54" t="s">
        <v>394</v>
      </c>
      <c r="E137" s="81"/>
      <c r="F137" s="370">
        <v>2</v>
      </c>
      <c r="G137" s="370"/>
      <c r="H137" s="82" t="s">
        <v>375</v>
      </c>
    </row>
    <row r="138" spans="1:8">
      <c r="A138" s="51" t="s">
        <v>395</v>
      </c>
      <c r="B138" s="54" t="s">
        <v>396</v>
      </c>
      <c r="C138" s="54" t="s">
        <v>397</v>
      </c>
      <c r="D138" s="54" t="s">
        <v>398</v>
      </c>
      <c r="E138" s="81"/>
      <c r="F138" s="370">
        <v>1</v>
      </c>
      <c r="G138" s="370"/>
      <c r="H138" s="82" t="s">
        <v>399</v>
      </c>
    </row>
    <row r="139" spans="1:8">
      <c r="A139" s="51" t="s">
        <v>400</v>
      </c>
      <c r="B139" s="54" t="s">
        <v>401</v>
      </c>
      <c r="C139" s="83" t="s">
        <v>402</v>
      </c>
      <c r="D139" s="83" t="s">
        <v>403</v>
      </c>
      <c r="E139" s="84"/>
      <c r="F139" s="371"/>
      <c r="G139" s="372"/>
      <c r="H139" s="85"/>
    </row>
    <row r="140" spans="1:8" ht="55.5" customHeight="1">
      <c r="A140" s="373" t="s">
        <v>404</v>
      </c>
      <c r="B140" s="374"/>
      <c r="C140" s="379" t="s">
        <v>405</v>
      </c>
      <c r="D140" s="375"/>
      <c r="E140" s="375"/>
      <c r="F140" s="375"/>
      <c r="G140" s="379" t="s">
        <v>406</v>
      </c>
      <c r="H140" s="376"/>
    </row>
    <row r="142" spans="1:8">
      <c r="A142" s="330" t="s">
        <v>238</v>
      </c>
      <c r="B142" s="331"/>
      <c r="C142" s="331"/>
      <c r="D142" s="331"/>
      <c r="E142" s="331"/>
      <c r="F142" s="331"/>
      <c r="G142" s="331"/>
      <c r="H142" s="332"/>
    </row>
    <row r="143" spans="1:8">
      <c r="A143" s="333" t="s">
        <v>239</v>
      </c>
      <c r="B143" s="334"/>
      <c r="C143" s="334"/>
      <c r="D143" s="334"/>
      <c r="E143" s="334"/>
      <c r="F143" s="334"/>
      <c r="G143" s="334"/>
      <c r="H143" s="335"/>
    </row>
    <row r="144" spans="1:8">
      <c r="A144" s="333" t="s">
        <v>240</v>
      </c>
      <c r="B144" s="334"/>
      <c r="C144" s="334"/>
      <c r="D144" s="334"/>
      <c r="E144" s="334"/>
      <c r="F144" s="334"/>
      <c r="G144" s="334"/>
      <c r="H144" s="335"/>
    </row>
    <row r="145" spans="1:8">
      <c r="A145" s="333" t="s">
        <v>353</v>
      </c>
      <c r="B145" s="334"/>
      <c r="C145" s="334"/>
      <c r="D145" s="334"/>
      <c r="E145" s="334"/>
      <c r="F145" s="334"/>
      <c r="G145" s="334"/>
      <c r="H145" s="335"/>
    </row>
    <row r="146" spans="1:8">
      <c r="A146" s="333" t="s">
        <v>354</v>
      </c>
      <c r="B146" s="334"/>
      <c r="C146" s="334"/>
      <c r="D146" s="334"/>
      <c r="E146" s="334"/>
      <c r="F146" s="334"/>
      <c r="G146" s="334"/>
      <c r="H146" s="335"/>
    </row>
    <row r="147" spans="1:8">
      <c r="A147" s="45" t="s">
        <v>244</v>
      </c>
      <c r="B147" s="334" t="s">
        <v>1</v>
      </c>
      <c r="C147" s="334"/>
      <c r="D147" s="46"/>
      <c r="E147" s="46"/>
      <c r="F147" s="43"/>
      <c r="G147" s="43"/>
      <c r="H147" s="44"/>
    </row>
    <row r="148" spans="1:8">
      <c r="A148" s="45" t="s">
        <v>246</v>
      </c>
      <c r="B148" s="334" t="s">
        <v>64</v>
      </c>
      <c r="C148" s="334"/>
      <c r="D148" s="46"/>
      <c r="E148" s="48" t="s">
        <v>355</v>
      </c>
      <c r="F148" s="48"/>
      <c r="G148" s="334">
        <v>4</v>
      </c>
      <c r="H148" s="335"/>
    </row>
    <row r="149" spans="1:8">
      <c r="A149" s="45" t="s">
        <v>356</v>
      </c>
      <c r="B149" s="334">
        <v>995</v>
      </c>
      <c r="C149" s="334"/>
      <c r="D149" s="43"/>
      <c r="E149" s="46"/>
      <c r="F149" s="46"/>
      <c r="G149" s="334"/>
      <c r="H149" s="335"/>
    </row>
    <row r="150" spans="1:8">
      <c r="A150" s="45" t="s">
        <v>357</v>
      </c>
      <c r="B150" s="334" t="s">
        <v>276</v>
      </c>
      <c r="C150" s="334"/>
      <c r="D150" s="46"/>
      <c r="E150" s="46" t="s">
        <v>358</v>
      </c>
      <c r="F150" s="46"/>
      <c r="G150" s="336" t="s">
        <v>277</v>
      </c>
      <c r="H150" s="337"/>
    </row>
    <row r="151" spans="1:8">
      <c r="A151" s="340" t="s">
        <v>359</v>
      </c>
      <c r="B151" s="341"/>
      <c r="C151" s="341"/>
      <c r="D151" s="341"/>
      <c r="E151" s="341"/>
      <c r="F151" s="341"/>
      <c r="G151" s="341"/>
      <c r="H151" s="342"/>
    </row>
    <row r="152" spans="1:8">
      <c r="A152" s="343" t="s">
        <v>335</v>
      </c>
      <c r="B152" s="344"/>
      <c r="C152" s="344"/>
      <c r="D152" s="344"/>
      <c r="E152" s="344"/>
      <c r="F152" s="344"/>
      <c r="G152" s="344"/>
      <c r="H152" s="345"/>
    </row>
    <row r="153" spans="1:8">
      <c r="A153" s="395" t="s">
        <v>252</v>
      </c>
      <c r="B153" s="394" t="s">
        <v>253</v>
      </c>
      <c r="C153" s="352" t="s">
        <v>340</v>
      </c>
      <c r="D153" s="352" t="s">
        <v>360</v>
      </c>
      <c r="E153" s="352" t="s">
        <v>342</v>
      </c>
      <c r="F153" s="355" t="s">
        <v>343</v>
      </c>
      <c r="G153" s="352" t="s">
        <v>344</v>
      </c>
      <c r="H153" s="358" t="s">
        <v>255</v>
      </c>
    </row>
    <row r="154" spans="1:8">
      <c r="A154" s="395"/>
      <c r="B154" s="394"/>
      <c r="C154" s="353"/>
      <c r="D154" s="353"/>
      <c r="E154" s="353"/>
      <c r="F154" s="356"/>
      <c r="G154" s="353"/>
      <c r="H154" s="359"/>
    </row>
    <row r="155" spans="1:8">
      <c r="A155" s="395"/>
      <c r="B155" s="394"/>
      <c r="C155" s="354"/>
      <c r="D155" s="354"/>
      <c r="E155" s="354"/>
      <c r="F155" s="357"/>
      <c r="G155" s="354"/>
      <c r="H155" s="360"/>
    </row>
    <row r="156" spans="1:8">
      <c r="A156" s="51">
        <v>1</v>
      </c>
      <c r="B156" s="52" t="s">
        <v>257</v>
      </c>
      <c r="C156" s="53">
        <v>10</v>
      </c>
      <c r="D156" s="54">
        <v>5</v>
      </c>
      <c r="E156" s="54">
        <v>5</v>
      </c>
      <c r="F156" s="72">
        <v>71.5</v>
      </c>
      <c r="G156" s="55">
        <f>SUM(C156:F156)</f>
        <v>91.5</v>
      </c>
      <c r="H156" s="56" t="str">
        <f>IF(G156&gt;=91,"A1",IF(G156&gt;=81,"A2",IF(G156&gt;=71,"B1",IF(G156&gt;=61,"B2",IF(G156&gt;=51,"C1",IF(G156&gt;=41,"C2",IF(G156&gt;=33,"D","E")))))))</f>
        <v>A1</v>
      </c>
    </row>
    <row r="157" spans="1:8">
      <c r="A157" s="51">
        <v>2</v>
      </c>
      <c r="B157" s="52" t="s">
        <v>259</v>
      </c>
      <c r="C157" s="53">
        <v>9.25</v>
      </c>
      <c r="D157" s="54">
        <v>5</v>
      </c>
      <c r="E157" s="54">
        <v>5</v>
      </c>
      <c r="F157" s="54">
        <v>74</v>
      </c>
      <c r="G157" s="55">
        <f t="shared" ref="G157:G160" si="9">SUM(C157:F157)</f>
        <v>93.25</v>
      </c>
      <c r="H157" s="56" t="str">
        <f t="shared" ref="H157:H160" si="10">IF(G157&gt;=91,"A1",IF(G157&gt;=81,"A2",IF(G157&gt;=71,"B1",IF(G157&gt;=61,"B2",IF(G157&gt;=51,"C1",IF(G157&gt;=41,"C2",IF(G157&gt;=33,"D","E")))))))</f>
        <v>A1</v>
      </c>
    </row>
    <row r="158" spans="1:8">
      <c r="A158" s="51">
        <v>3</v>
      </c>
      <c r="B158" s="52" t="s">
        <v>260</v>
      </c>
      <c r="C158" s="53">
        <v>10</v>
      </c>
      <c r="D158" s="54">
        <v>5</v>
      </c>
      <c r="E158" s="54">
        <v>5</v>
      </c>
      <c r="F158" s="54">
        <v>75.5</v>
      </c>
      <c r="G158" s="55">
        <f t="shared" si="9"/>
        <v>95.5</v>
      </c>
      <c r="H158" s="56" t="str">
        <f t="shared" si="10"/>
        <v>A1</v>
      </c>
    </row>
    <row r="159" spans="1:8">
      <c r="A159" s="51">
        <v>4</v>
      </c>
      <c r="B159" s="52" t="s">
        <v>261</v>
      </c>
      <c r="C159" s="11">
        <v>8.75</v>
      </c>
      <c r="D159" s="54">
        <v>5</v>
      </c>
      <c r="E159" s="54">
        <v>5</v>
      </c>
      <c r="F159" s="54">
        <v>78.5</v>
      </c>
      <c r="G159" s="55">
        <f t="shared" si="9"/>
        <v>97.25</v>
      </c>
      <c r="H159" s="56" t="str">
        <f t="shared" si="10"/>
        <v>A1</v>
      </c>
    </row>
    <row r="160" spans="1:8">
      <c r="A160" s="51">
        <v>5</v>
      </c>
      <c r="B160" s="52" t="s">
        <v>361</v>
      </c>
      <c r="C160" s="53">
        <v>9.5</v>
      </c>
      <c r="D160" s="54">
        <v>5</v>
      </c>
      <c r="E160" s="54">
        <v>5</v>
      </c>
      <c r="F160" s="54">
        <v>76</v>
      </c>
      <c r="G160" s="55">
        <f t="shared" si="9"/>
        <v>95.5</v>
      </c>
      <c r="H160" s="56" t="str">
        <f t="shared" si="10"/>
        <v>A1</v>
      </c>
    </row>
    <row r="161" spans="1:8">
      <c r="A161" s="51">
        <v>6</v>
      </c>
      <c r="B161" s="57" t="s">
        <v>362</v>
      </c>
      <c r="C161" s="54"/>
      <c r="D161" s="54"/>
      <c r="E161" s="54"/>
      <c r="F161" s="54"/>
      <c r="G161" s="55">
        <v>50</v>
      </c>
      <c r="H161" s="56"/>
    </row>
    <row r="162" spans="1:8">
      <c r="A162" s="51">
        <v>7</v>
      </c>
      <c r="B162" s="52" t="s">
        <v>363</v>
      </c>
      <c r="C162" s="58"/>
      <c r="D162" s="58"/>
      <c r="E162" s="58"/>
      <c r="F162" s="59"/>
      <c r="G162" s="55">
        <v>49</v>
      </c>
      <c r="H162" s="56"/>
    </row>
    <row r="163" spans="1:8">
      <c r="A163" s="51">
        <v>8</v>
      </c>
      <c r="B163" s="60" t="s">
        <v>364</v>
      </c>
      <c r="C163" s="61"/>
      <c r="D163" s="61"/>
      <c r="E163" s="61"/>
      <c r="F163" s="62"/>
      <c r="G163" s="55">
        <v>48</v>
      </c>
      <c r="H163" s="56"/>
    </row>
    <row r="164" spans="1:8">
      <c r="A164" s="63" t="s">
        <v>235</v>
      </c>
      <c r="B164" s="64"/>
      <c r="C164" s="65"/>
      <c r="D164" s="65"/>
      <c r="E164" s="65"/>
      <c r="F164" s="66"/>
      <c r="G164" s="67">
        <f>SUM(G156:G161)</f>
        <v>523</v>
      </c>
      <c r="H164" s="68"/>
    </row>
    <row r="165" spans="1:8">
      <c r="A165" s="63" t="s">
        <v>365</v>
      </c>
      <c r="B165" s="64"/>
      <c r="C165" s="65"/>
      <c r="D165" s="65"/>
      <c r="E165" s="65"/>
      <c r="F165" s="66"/>
      <c r="G165" s="69">
        <f>G164*100/550</f>
        <v>95.090909090909093</v>
      </c>
      <c r="H165" s="68" t="str">
        <f t="shared" ref="H165" si="11">IF(G165&gt;=91,"A1",IF(G165&gt;=81,"A2",IF(G165&gt;=71,"B1",IF(G165&gt;=61,"B2",IF(G165&gt;=51,"C1",IF(G165&gt;=41,"C2",IF(G165&gt;=33,"D","E")))))))</f>
        <v>A1</v>
      </c>
    </row>
    <row r="166" spans="1:8">
      <c r="A166" s="346" t="s">
        <v>366</v>
      </c>
      <c r="B166" s="347"/>
      <c r="C166" s="347"/>
      <c r="D166" s="347"/>
      <c r="E166" s="347"/>
      <c r="F166" s="347"/>
      <c r="G166" s="347"/>
      <c r="H166" s="348"/>
    </row>
    <row r="167" spans="1:8">
      <c r="A167" s="349" t="s">
        <v>367</v>
      </c>
      <c r="B167" s="350"/>
      <c r="C167" s="350"/>
      <c r="D167" s="350"/>
      <c r="E167" s="350"/>
      <c r="F167" s="350"/>
      <c r="G167" s="350"/>
      <c r="H167" s="351"/>
    </row>
    <row r="168" spans="1:8">
      <c r="A168" s="343" t="s">
        <v>368</v>
      </c>
      <c r="B168" s="344"/>
      <c r="C168" s="344"/>
      <c r="D168" s="344"/>
      <c r="E168" s="344"/>
      <c r="F168" s="344"/>
      <c r="G168" s="344"/>
      <c r="H168" s="345"/>
    </row>
    <row r="169" spans="1:8">
      <c r="A169" s="343" t="s">
        <v>369</v>
      </c>
      <c r="B169" s="344"/>
      <c r="C169" s="344"/>
      <c r="D169" s="344"/>
      <c r="E169" s="344"/>
      <c r="F169" s="361"/>
      <c r="G169" s="362" t="s">
        <v>370</v>
      </c>
      <c r="H169" s="345"/>
    </row>
    <row r="170" spans="1:8">
      <c r="A170" s="70" t="s">
        <v>371</v>
      </c>
      <c r="B170" s="71"/>
      <c r="C170" s="71"/>
      <c r="D170" s="71"/>
      <c r="E170" s="71"/>
      <c r="F170" s="72"/>
      <c r="G170" s="90" t="s">
        <v>372</v>
      </c>
      <c r="H170" s="91"/>
    </row>
    <row r="171" spans="1:8">
      <c r="A171" s="343" t="s">
        <v>373</v>
      </c>
      <c r="B171" s="344"/>
      <c r="C171" s="344"/>
      <c r="D171" s="344"/>
      <c r="E171" s="344"/>
      <c r="F171" s="361"/>
      <c r="G171" s="1"/>
      <c r="H171" s="50"/>
    </row>
    <row r="172" spans="1:8">
      <c r="A172" s="343" t="s">
        <v>369</v>
      </c>
      <c r="B172" s="344"/>
      <c r="C172" s="344"/>
      <c r="D172" s="344"/>
      <c r="E172" s="344"/>
      <c r="F172" s="361"/>
      <c r="G172" s="362" t="s">
        <v>370</v>
      </c>
      <c r="H172" s="345"/>
    </row>
    <row r="173" spans="1:8">
      <c r="A173" s="365" t="s">
        <v>374</v>
      </c>
      <c r="B173" s="366"/>
      <c r="C173" s="366"/>
      <c r="D173" s="366"/>
      <c r="E173" s="366"/>
      <c r="F173" s="367"/>
      <c r="G173" s="1" t="s">
        <v>375</v>
      </c>
      <c r="H173" s="50"/>
    </row>
    <row r="174" spans="1:8">
      <c r="A174" s="365" t="s">
        <v>376</v>
      </c>
      <c r="B174" s="366"/>
      <c r="C174" s="366"/>
      <c r="D174" s="366"/>
      <c r="E174" s="366"/>
      <c r="F174" s="367"/>
      <c r="G174" s="72" t="s">
        <v>372</v>
      </c>
      <c r="H174" s="91"/>
    </row>
    <row r="175" spans="1:8">
      <c r="A175" s="365" t="s">
        <v>377</v>
      </c>
      <c r="B175" s="366"/>
      <c r="C175" s="366"/>
      <c r="D175" s="366"/>
      <c r="E175" s="366"/>
      <c r="F175" s="366"/>
      <c r="G175" s="72" t="s">
        <v>375</v>
      </c>
      <c r="H175" s="91"/>
    </row>
    <row r="176" spans="1:8">
      <c r="A176" s="365" t="s">
        <v>378</v>
      </c>
      <c r="B176" s="366"/>
      <c r="C176" s="366"/>
      <c r="D176" s="366"/>
      <c r="E176" s="366"/>
      <c r="F176" s="366"/>
      <c r="G176" s="72" t="s">
        <v>372</v>
      </c>
      <c r="H176" s="91"/>
    </row>
    <row r="177" spans="1:8">
      <c r="A177" s="343" t="s">
        <v>379</v>
      </c>
      <c r="B177" s="344"/>
      <c r="C177" s="344"/>
      <c r="D177" s="344"/>
      <c r="E177" s="344"/>
      <c r="F177" s="344"/>
      <c r="G177" s="344"/>
      <c r="H177" s="345"/>
    </row>
    <row r="178" spans="1:8">
      <c r="A178" s="343" t="s">
        <v>369</v>
      </c>
      <c r="B178" s="344"/>
      <c r="C178" s="344"/>
      <c r="D178" s="344"/>
      <c r="E178" s="344"/>
      <c r="F178" s="344"/>
      <c r="G178" s="344"/>
      <c r="H178" s="345"/>
    </row>
    <row r="179" spans="1:8">
      <c r="A179" s="70" t="s">
        <v>380</v>
      </c>
      <c r="B179" s="362" t="s">
        <v>410</v>
      </c>
      <c r="C179" s="344"/>
      <c r="D179" s="344"/>
      <c r="E179" s="344"/>
      <c r="F179" s="344"/>
      <c r="G179" s="344"/>
      <c r="H179" s="345"/>
    </row>
    <row r="180" spans="1:8">
      <c r="A180" s="73" t="s">
        <v>382</v>
      </c>
      <c r="B180" s="363"/>
      <c r="C180" s="368"/>
      <c r="D180" s="368"/>
      <c r="E180" s="368"/>
      <c r="F180" s="368"/>
      <c r="G180" s="368"/>
      <c r="H180" s="364"/>
    </row>
    <row r="181" spans="1:8">
      <c r="A181" s="340" t="s">
        <v>383</v>
      </c>
      <c r="B181" s="341"/>
      <c r="C181" s="341"/>
      <c r="D181" s="341"/>
      <c r="E181" s="74"/>
      <c r="F181" s="75"/>
      <c r="G181" s="1" t="s">
        <v>384</v>
      </c>
      <c r="H181" s="76"/>
    </row>
    <row r="182" spans="1:8" ht="59.25" customHeight="1">
      <c r="A182" s="77" t="s">
        <v>385</v>
      </c>
      <c r="B182" s="78" t="s">
        <v>255</v>
      </c>
      <c r="C182" s="78" t="s">
        <v>385</v>
      </c>
      <c r="D182" s="78" t="s">
        <v>255</v>
      </c>
      <c r="E182" s="79"/>
      <c r="F182" s="369" t="s">
        <v>386</v>
      </c>
      <c r="G182" s="369"/>
      <c r="H182" s="80" t="s">
        <v>255</v>
      </c>
    </row>
    <row r="183" spans="1:8">
      <c r="A183" s="51" t="s">
        <v>387</v>
      </c>
      <c r="B183" s="54" t="s">
        <v>388</v>
      </c>
      <c r="C183" s="54" t="s">
        <v>389</v>
      </c>
      <c r="D183" s="54" t="s">
        <v>390</v>
      </c>
      <c r="E183" s="81"/>
      <c r="F183" s="370">
        <v>3</v>
      </c>
      <c r="G183" s="370"/>
      <c r="H183" s="82" t="s">
        <v>372</v>
      </c>
    </row>
    <row r="184" spans="1:8">
      <c r="A184" s="51" t="s">
        <v>391</v>
      </c>
      <c r="B184" s="54" t="s">
        <v>392</v>
      </c>
      <c r="C184" s="54" t="s">
        <v>393</v>
      </c>
      <c r="D184" s="54" t="s">
        <v>394</v>
      </c>
      <c r="E184" s="81"/>
      <c r="F184" s="370">
        <v>2</v>
      </c>
      <c r="G184" s="370"/>
      <c r="H184" s="82" t="s">
        <v>375</v>
      </c>
    </row>
    <row r="185" spans="1:8">
      <c r="A185" s="51" t="s">
        <v>395</v>
      </c>
      <c r="B185" s="54" t="s">
        <v>396</v>
      </c>
      <c r="C185" s="54" t="s">
        <v>397</v>
      </c>
      <c r="D185" s="54" t="s">
        <v>398</v>
      </c>
      <c r="E185" s="81"/>
      <c r="F185" s="370">
        <v>1</v>
      </c>
      <c r="G185" s="370"/>
      <c r="H185" s="82" t="s">
        <v>399</v>
      </c>
    </row>
    <row r="186" spans="1:8">
      <c r="A186" s="51" t="s">
        <v>400</v>
      </c>
      <c r="B186" s="54" t="s">
        <v>401</v>
      </c>
      <c r="C186" s="83" t="s">
        <v>402</v>
      </c>
      <c r="D186" s="83" t="s">
        <v>403</v>
      </c>
      <c r="E186" s="84"/>
      <c r="F186" s="371"/>
      <c r="G186" s="372"/>
      <c r="H186" s="85"/>
    </row>
    <row r="187" spans="1:8" ht="54" customHeight="1">
      <c r="A187" s="373" t="s">
        <v>404</v>
      </c>
      <c r="B187" s="374"/>
      <c r="C187" s="379" t="s">
        <v>405</v>
      </c>
      <c r="D187" s="375"/>
      <c r="E187" s="375"/>
      <c r="F187" s="375"/>
      <c r="G187" s="379" t="s">
        <v>406</v>
      </c>
      <c r="H187" s="376"/>
    </row>
    <row r="189" spans="1:8">
      <c r="A189" s="330" t="s">
        <v>238</v>
      </c>
      <c r="B189" s="331"/>
      <c r="C189" s="331"/>
      <c r="D189" s="331"/>
      <c r="E189" s="331"/>
      <c r="F189" s="331"/>
      <c r="G189" s="331"/>
      <c r="H189" s="332"/>
    </row>
    <row r="190" spans="1:8">
      <c r="A190" s="333" t="s">
        <v>239</v>
      </c>
      <c r="B190" s="334"/>
      <c r="C190" s="334"/>
      <c r="D190" s="334"/>
      <c r="E190" s="334"/>
      <c r="F190" s="334"/>
      <c r="G190" s="334"/>
      <c r="H190" s="335"/>
    </row>
    <row r="191" spans="1:8">
      <c r="A191" s="333" t="s">
        <v>240</v>
      </c>
      <c r="B191" s="334"/>
      <c r="C191" s="334"/>
      <c r="D191" s="334"/>
      <c r="E191" s="334"/>
      <c r="F191" s="334"/>
      <c r="G191" s="334"/>
      <c r="H191" s="335"/>
    </row>
    <row r="192" spans="1:8">
      <c r="A192" s="333" t="s">
        <v>353</v>
      </c>
      <c r="B192" s="334"/>
      <c r="C192" s="334"/>
      <c r="D192" s="334"/>
      <c r="E192" s="334"/>
      <c r="F192" s="334"/>
      <c r="G192" s="334"/>
      <c r="H192" s="335"/>
    </row>
    <row r="193" spans="1:10">
      <c r="A193" s="333" t="s">
        <v>354</v>
      </c>
      <c r="B193" s="334"/>
      <c r="C193" s="334"/>
      <c r="D193" s="334"/>
      <c r="E193" s="334"/>
      <c r="F193" s="334"/>
      <c r="G193" s="334"/>
      <c r="H193" s="335"/>
    </row>
    <row r="194" spans="1:10">
      <c r="A194" s="45" t="s">
        <v>244</v>
      </c>
      <c r="B194" s="334" t="s">
        <v>1</v>
      </c>
      <c r="C194" s="334"/>
      <c r="D194" s="46"/>
      <c r="E194" s="43"/>
      <c r="F194" s="43"/>
      <c r="G194" s="334"/>
      <c r="H194" s="335"/>
    </row>
    <row r="195" spans="1:10">
      <c r="A195" s="45" t="s">
        <v>246</v>
      </c>
      <c r="B195" s="334" t="s">
        <v>76</v>
      </c>
      <c r="C195" s="334"/>
      <c r="D195" s="46"/>
      <c r="E195" s="48" t="s">
        <v>355</v>
      </c>
      <c r="F195" s="48"/>
      <c r="G195" s="336">
        <v>5</v>
      </c>
      <c r="H195" s="337"/>
    </row>
    <row r="196" spans="1:10">
      <c r="A196" s="45" t="s">
        <v>356</v>
      </c>
      <c r="B196" s="334">
        <v>1470</v>
      </c>
      <c r="C196" s="334"/>
      <c r="D196" s="43"/>
      <c r="E196" s="46"/>
      <c r="F196" s="46"/>
      <c r="G196" s="334"/>
      <c r="H196" s="335"/>
    </row>
    <row r="197" spans="1:10">
      <c r="A197" s="45" t="s">
        <v>357</v>
      </c>
      <c r="B197" s="334" t="s">
        <v>279</v>
      </c>
      <c r="C197" s="334"/>
      <c r="D197" s="46"/>
      <c r="E197" s="46" t="s">
        <v>358</v>
      </c>
      <c r="F197" s="46"/>
      <c r="G197" s="328" t="s">
        <v>280</v>
      </c>
      <c r="H197" s="329"/>
    </row>
    <row r="198" spans="1:10">
      <c r="A198" s="340" t="s">
        <v>359</v>
      </c>
      <c r="B198" s="341"/>
      <c r="C198" s="341"/>
      <c r="D198" s="341"/>
      <c r="E198" s="341"/>
      <c r="F198" s="341"/>
      <c r="G198" s="341"/>
      <c r="H198" s="342"/>
      <c r="I198" s="328" t="s">
        <v>280</v>
      </c>
      <c r="J198" s="329"/>
    </row>
    <row r="199" spans="1:10">
      <c r="A199" s="343" t="s">
        <v>335</v>
      </c>
      <c r="B199" s="344"/>
      <c r="C199" s="344"/>
      <c r="D199" s="344"/>
      <c r="E199" s="344"/>
      <c r="F199" s="344"/>
      <c r="G199" s="344"/>
      <c r="H199" s="345"/>
    </row>
    <row r="200" spans="1:10">
      <c r="A200" s="395" t="s">
        <v>252</v>
      </c>
      <c r="B200" s="394" t="s">
        <v>253</v>
      </c>
      <c r="C200" s="352" t="s">
        <v>340</v>
      </c>
      <c r="D200" s="352" t="s">
        <v>360</v>
      </c>
      <c r="E200" s="352" t="s">
        <v>342</v>
      </c>
      <c r="F200" s="355" t="s">
        <v>343</v>
      </c>
      <c r="G200" s="352" t="s">
        <v>344</v>
      </c>
      <c r="H200" s="358" t="s">
        <v>255</v>
      </c>
    </row>
    <row r="201" spans="1:10">
      <c r="A201" s="395"/>
      <c r="B201" s="394"/>
      <c r="C201" s="353"/>
      <c r="D201" s="353"/>
      <c r="E201" s="353"/>
      <c r="F201" s="356"/>
      <c r="G201" s="353"/>
      <c r="H201" s="359"/>
    </row>
    <row r="202" spans="1:10">
      <c r="A202" s="395"/>
      <c r="B202" s="394"/>
      <c r="C202" s="354"/>
      <c r="D202" s="354"/>
      <c r="E202" s="354"/>
      <c r="F202" s="357"/>
      <c r="G202" s="354"/>
      <c r="H202" s="360"/>
    </row>
    <row r="203" spans="1:10">
      <c r="A203" s="51">
        <v>1</v>
      </c>
      <c r="B203" s="52" t="s">
        <v>257</v>
      </c>
      <c r="C203" s="53">
        <v>7.75</v>
      </c>
      <c r="D203" s="54">
        <v>4</v>
      </c>
      <c r="E203" s="54">
        <v>5</v>
      </c>
      <c r="F203" s="72">
        <v>60</v>
      </c>
      <c r="G203" s="55">
        <f>SUM(C203:F203)</f>
        <v>76.75</v>
      </c>
      <c r="H203" s="56" t="str">
        <f>IF(G203&gt;=91,"A1",IF(G203&gt;=81,"A2",IF(G203&gt;=71,"B1",IF(G203&gt;=61,"B2",IF(G203&gt;=51,"C1",IF(G203&gt;=41,"C2",IF(G203&gt;=33,"D","E")))))))</f>
        <v>B1</v>
      </c>
    </row>
    <row r="204" spans="1:10">
      <c r="A204" s="51">
        <v>2</v>
      </c>
      <c r="B204" s="52" t="s">
        <v>259</v>
      </c>
      <c r="C204" s="53">
        <v>8.5</v>
      </c>
      <c r="D204" s="54">
        <v>4</v>
      </c>
      <c r="E204" s="54">
        <v>4</v>
      </c>
      <c r="F204" s="54">
        <v>60</v>
      </c>
      <c r="G204" s="55">
        <f t="shared" ref="G204:G207" si="12">SUM(C204:F204)</f>
        <v>76.5</v>
      </c>
      <c r="H204" s="56" t="str">
        <f t="shared" ref="H204:H207" si="13">IF(G204&gt;=91,"A1",IF(G204&gt;=81,"A2",IF(G204&gt;=71,"B1",IF(G204&gt;=61,"B2",IF(G204&gt;=51,"C1",IF(G204&gt;=41,"C2",IF(G204&gt;=33,"D","E")))))))</f>
        <v>B1</v>
      </c>
    </row>
    <row r="205" spans="1:10">
      <c r="A205" s="51">
        <v>3</v>
      </c>
      <c r="B205" s="52" t="s">
        <v>260</v>
      </c>
      <c r="C205" s="53">
        <v>8.5</v>
      </c>
      <c r="D205" s="54">
        <v>4</v>
      </c>
      <c r="E205" s="54">
        <v>4</v>
      </c>
      <c r="F205" s="54">
        <v>55.5</v>
      </c>
      <c r="G205" s="55">
        <f t="shared" si="12"/>
        <v>72</v>
      </c>
      <c r="H205" s="56" t="str">
        <f t="shared" si="13"/>
        <v>B1</v>
      </c>
    </row>
    <row r="206" spans="1:10">
      <c r="A206" s="51">
        <v>4</v>
      </c>
      <c r="B206" s="52" t="s">
        <v>261</v>
      </c>
      <c r="C206" s="11">
        <v>8.75</v>
      </c>
      <c r="D206" s="54">
        <v>3</v>
      </c>
      <c r="E206" s="54">
        <v>4</v>
      </c>
      <c r="F206" s="54">
        <v>68.5</v>
      </c>
      <c r="G206" s="55">
        <f t="shared" si="12"/>
        <v>84.25</v>
      </c>
      <c r="H206" s="56" t="str">
        <f t="shared" si="13"/>
        <v>A2</v>
      </c>
    </row>
    <row r="207" spans="1:10">
      <c r="A207" s="51">
        <v>5</v>
      </c>
      <c r="B207" s="52" t="s">
        <v>361</v>
      </c>
      <c r="C207" s="53">
        <v>7.5</v>
      </c>
      <c r="D207" s="54">
        <v>4</v>
      </c>
      <c r="E207" s="54">
        <v>3</v>
      </c>
      <c r="F207" s="54">
        <v>57.5</v>
      </c>
      <c r="G207" s="55">
        <f t="shared" si="12"/>
        <v>72</v>
      </c>
      <c r="H207" s="56" t="str">
        <f t="shared" si="13"/>
        <v>B1</v>
      </c>
    </row>
    <row r="208" spans="1:10">
      <c r="A208" s="51">
        <v>6</v>
      </c>
      <c r="B208" s="57" t="s">
        <v>362</v>
      </c>
      <c r="C208" s="54"/>
      <c r="D208" s="54"/>
      <c r="E208" s="54"/>
      <c r="F208" s="54"/>
      <c r="G208" s="55">
        <v>39</v>
      </c>
      <c r="H208" s="56"/>
    </row>
    <row r="209" spans="1:8">
      <c r="A209" s="51">
        <v>7</v>
      </c>
      <c r="B209" s="52" t="s">
        <v>363</v>
      </c>
      <c r="C209" s="58"/>
      <c r="D209" s="58"/>
      <c r="E209" s="58"/>
      <c r="F209" s="59"/>
      <c r="G209" s="55">
        <v>44</v>
      </c>
      <c r="H209" s="56"/>
    </row>
    <row r="210" spans="1:8">
      <c r="A210" s="51">
        <v>8</v>
      </c>
      <c r="B210" s="60" t="s">
        <v>364</v>
      </c>
      <c r="C210" s="61"/>
      <c r="D210" s="61"/>
      <c r="E210" s="61"/>
      <c r="F210" s="62"/>
      <c r="G210" s="55">
        <v>43.5</v>
      </c>
      <c r="H210" s="56"/>
    </row>
    <row r="211" spans="1:8">
      <c r="A211" s="63" t="s">
        <v>235</v>
      </c>
      <c r="B211" s="64"/>
      <c r="C211" s="65"/>
      <c r="D211" s="65"/>
      <c r="E211" s="65"/>
      <c r="F211" s="66"/>
      <c r="G211" s="67">
        <f>SUM(G203:G208)</f>
        <v>420.5</v>
      </c>
      <c r="H211" s="68"/>
    </row>
    <row r="212" spans="1:8">
      <c r="A212" s="63" t="s">
        <v>365</v>
      </c>
      <c r="B212" s="64"/>
      <c r="C212" s="65"/>
      <c r="D212" s="65"/>
      <c r="E212" s="65"/>
      <c r="F212" s="66"/>
      <c r="G212" s="69">
        <f>G211*100/550</f>
        <v>76.454545454545453</v>
      </c>
      <c r="H212" s="68" t="str">
        <f t="shared" ref="H212" si="14">IF(G212&gt;=91,"A1",IF(G212&gt;=81,"A2",IF(G212&gt;=71,"B1",IF(G212&gt;=61,"B2",IF(G212&gt;=51,"C1",IF(G212&gt;=41,"C2",IF(G212&gt;=33,"D","E")))))))</f>
        <v>B1</v>
      </c>
    </row>
    <row r="213" spans="1:8">
      <c r="A213" s="346" t="s">
        <v>411</v>
      </c>
      <c r="B213" s="347"/>
      <c r="C213" s="347"/>
      <c r="D213" s="347"/>
      <c r="E213" s="347"/>
      <c r="F213" s="347"/>
      <c r="G213" s="347"/>
      <c r="H213" s="348"/>
    </row>
    <row r="214" spans="1:8">
      <c r="A214" s="349" t="s">
        <v>367</v>
      </c>
      <c r="B214" s="350"/>
      <c r="C214" s="350"/>
      <c r="D214" s="350"/>
      <c r="E214" s="350"/>
      <c r="F214" s="350"/>
      <c r="G214" s="350"/>
      <c r="H214" s="351"/>
    </row>
    <row r="215" spans="1:8">
      <c r="A215" s="343" t="s">
        <v>368</v>
      </c>
      <c r="B215" s="344"/>
      <c r="C215" s="344"/>
      <c r="D215" s="344"/>
      <c r="E215" s="344"/>
      <c r="F215" s="344"/>
      <c r="G215" s="344"/>
      <c r="H215" s="345"/>
    </row>
    <row r="216" spans="1:8">
      <c r="A216" s="343" t="s">
        <v>369</v>
      </c>
      <c r="B216" s="344"/>
      <c r="C216" s="344"/>
      <c r="D216" s="344"/>
      <c r="E216" s="344"/>
      <c r="F216" s="361"/>
      <c r="G216" s="362" t="s">
        <v>370</v>
      </c>
      <c r="H216" s="345"/>
    </row>
    <row r="217" spans="1:8">
      <c r="A217" s="70" t="s">
        <v>371</v>
      </c>
      <c r="B217" s="71"/>
      <c r="C217" s="71"/>
      <c r="D217" s="71"/>
      <c r="E217" s="71"/>
      <c r="F217" s="72"/>
      <c r="G217" s="72" t="s">
        <v>375</v>
      </c>
      <c r="H217" s="91"/>
    </row>
    <row r="218" spans="1:8">
      <c r="A218" s="343" t="s">
        <v>373</v>
      </c>
      <c r="B218" s="344"/>
      <c r="C218" s="344"/>
      <c r="D218" s="344"/>
      <c r="E218" s="344"/>
      <c r="F218" s="361"/>
      <c r="G218" s="1"/>
      <c r="H218" s="50"/>
    </row>
    <row r="219" spans="1:8">
      <c r="A219" s="343" t="s">
        <v>369</v>
      </c>
      <c r="B219" s="344"/>
      <c r="C219" s="344"/>
      <c r="D219" s="344"/>
      <c r="E219" s="344"/>
      <c r="F219" s="361"/>
      <c r="G219" s="362" t="s">
        <v>370</v>
      </c>
      <c r="H219" s="345"/>
    </row>
    <row r="220" spans="1:8">
      <c r="A220" s="365" t="s">
        <v>374</v>
      </c>
      <c r="B220" s="366"/>
      <c r="C220" s="366"/>
      <c r="D220" s="366"/>
      <c r="E220" s="366"/>
      <c r="F220" s="367"/>
      <c r="G220" s="1" t="s">
        <v>375</v>
      </c>
      <c r="H220" s="50"/>
    </row>
    <row r="221" spans="1:8">
      <c r="A221" s="365" t="s">
        <v>376</v>
      </c>
      <c r="B221" s="366"/>
      <c r="C221" s="366"/>
      <c r="D221" s="366"/>
      <c r="E221" s="366"/>
      <c r="F221" s="367"/>
      <c r="G221" s="72" t="s">
        <v>372</v>
      </c>
      <c r="H221" s="91"/>
    </row>
    <row r="222" spans="1:8">
      <c r="A222" s="365" t="s">
        <v>377</v>
      </c>
      <c r="B222" s="366"/>
      <c r="C222" s="366"/>
      <c r="D222" s="366"/>
      <c r="E222" s="366"/>
      <c r="F222" s="366"/>
      <c r="G222" s="72" t="s">
        <v>372</v>
      </c>
      <c r="H222" s="91"/>
    </row>
    <row r="223" spans="1:8">
      <c r="A223" s="365" t="s">
        <v>378</v>
      </c>
      <c r="B223" s="366"/>
      <c r="C223" s="366"/>
      <c r="D223" s="366"/>
      <c r="E223" s="366"/>
      <c r="F223" s="366"/>
      <c r="G223" s="72" t="s">
        <v>372</v>
      </c>
      <c r="H223" s="91"/>
    </row>
    <row r="224" spans="1:8">
      <c r="A224" s="343" t="s">
        <v>379</v>
      </c>
      <c r="B224" s="344"/>
      <c r="C224" s="344"/>
      <c r="D224" s="344"/>
      <c r="E224" s="344"/>
      <c r="F224" s="344"/>
      <c r="G224" s="344"/>
      <c r="H224" s="345"/>
    </row>
    <row r="225" spans="1:8">
      <c r="A225" s="343" t="s">
        <v>369</v>
      </c>
      <c r="B225" s="344"/>
      <c r="C225" s="344"/>
      <c r="D225" s="344"/>
      <c r="E225" s="344"/>
      <c r="F225" s="344"/>
      <c r="G225" s="344"/>
      <c r="H225" s="345"/>
    </row>
    <row r="226" spans="1:8">
      <c r="A226" s="70" t="s">
        <v>380</v>
      </c>
      <c r="B226" s="362" t="s">
        <v>412</v>
      </c>
      <c r="C226" s="344"/>
      <c r="D226" s="344"/>
      <c r="E226" s="344"/>
      <c r="F226" s="344"/>
      <c r="G226" s="344"/>
      <c r="H226" s="345"/>
    </row>
    <row r="227" spans="1:8">
      <c r="A227" s="73" t="s">
        <v>382</v>
      </c>
      <c r="B227" s="363"/>
      <c r="C227" s="368"/>
      <c r="D227" s="368"/>
      <c r="E227" s="368"/>
      <c r="F227" s="368"/>
      <c r="G227" s="368"/>
      <c r="H227" s="364"/>
    </row>
    <row r="228" spans="1:8">
      <c r="A228" s="340" t="s">
        <v>383</v>
      </c>
      <c r="B228" s="341"/>
      <c r="C228" s="341"/>
      <c r="D228" s="341"/>
      <c r="E228" s="74"/>
      <c r="F228" s="75"/>
      <c r="G228" s="1" t="s">
        <v>384</v>
      </c>
      <c r="H228" s="76"/>
    </row>
    <row r="229" spans="1:8" ht="59.25" customHeight="1">
      <c r="A229" s="77" t="s">
        <v>385</v>
      </c>
      <c r="B229" s="78" t="s">
        <v>255</v>
      </c>
      <c r="C229" s="78" t="s">
        <v>385</v>
      </c>
      <c r="D229" s="78" t="s">
        <v>255</v>
      </c>
      <c r="E229" s="79"/>
      <c r="F229" s="369" t="s">
        <v>386</v>
      </c>
      <c r="G229" s="369"/>
      <c r="H229" s="80" t="s">
        <v>255</v>
      </c>
    </row>
    <row r="230" spans="1:8">
      <c r="A230" s="51" t="s">
        <v>387</v>
      </c>
      <c r="B230" s="54" t="s">
        <v>388</v>
      </c>
      <c r="C230" s="54" t="s">
        <v>389</v>
      </c>
      <c r="D230" s="54" t="s">
        <v>390</v>
      </c>
      <c r="E230" s="81"/>
      <c r="F230" s="370">
        <v>3</v>
      </c>
      <c r="G230" s="370"/>
      <c r="H230" s="82" t="s">
        <v>372</v>
      </c>
    </row>
    <row r="231" spans="1:8">
      <c r="A231" s="51" t="s">
        <v>391</v>
      </c>
      <c r="B231" s="54" t="s">
        <v>392</v>
      </c>
      <c r="C231" s="54" t="s">
        <v>393</v>
      </c>
      <c r="D231" s="54" t="s">
        <v>394</v>
      </c>
      <c r="E231" s="81"/>
      <c r="F231" s="370">
        <v>2</v>
      </c>
      <c r="G231" s="370"/>
      <c r="H231" s="82" t="s">
        <v>375</v>
      </c>
    </row>
    <row r="232" spans="1:8">
      <c r="A232" s="51" t="s">
        <v>395</v>
      </c>
      <c r="B232" s="54" t="s">
        <v>396</v>
      </c>
      <c r="C232" s="54" t="s">
        <v>397</v>
      </c>
      <c r="D232" s="54" t="s">
        <v>398</v>
      </c>
      <c r="E232" s="81"/>
      <c r="F232" s="370">
        <v>1</v>
      </c>
      <c r="G232" s="370"/>
      <c r="H232" s="82" t="s">
        <v>399</v>
      </c>
    </row>
    <row r="233" spans="1:8">
      <c r="A233" s="51" t="s">
        <v>400</v>
      </c>
      <c r="B233" s="54" t="s">
        <v>401</v>
      </c>
      <c r="C233" s="83" t="s">
        <v>402</v>
      </c>
      <c r="D233" s="83" t="s">
        <v>403</v>
      </c>
      <c r="E233" s="84"/>
      <c r="F233" s="371"/>
      <c r="G233" s="372"/>
      <c r="H233" s="85"/>
    </row>
    <row r="234" spans="1:8" ht="46.5" customHeight="1">
      <c r="A234" s="373" t="s">
        <v>404</v>
      </c>
      <c r="B234" s="374"/>
      <c r="C234" s="379" t="s">
        <v>405</v>
      </c>
      <c r="D234" s="375"/>
      <c r="E234" s="375"/>
      <c r="F234" s="375"/>
      <c r="G234" s="379" t="s">
        <v>406</v>
      </c>
      <c r="H234" s="376"/>
    </row>
    <row r="236" spans="1:8">
      <c r="A236" s="330" t="s">
        <v>238</v>
      </c>
      <c r="B236" s="331"/>
      <c r="C236" s="331"/>
      <c r="D236" s="331"/>
      <c r="E236" s="331"/>
      <c r="F236" s="331"/>
      <c r="G236" s="331"/>
      <c r="H236" s="332"/>
    </row>
    <row r="237" spans="1:8">
      <c r="A237" s="333" t="s">
        <v>239</v>
      </c>
      <c r="B237" s="334"/>
      <c r="C237" s="334"/>
      <c r="D237" s="334"/>
      <c r="E237" s="334"/>
      <c r="F237" s="334"/>
      <c r="G237" s="334"/>
      <c r="H237" s="335"/>
    </row>
    <row r="238" spans="1:8">
      <c r="A238" s="333" t="s">
        <v>240</v>
      </c>
      <c r="B238" s="334"/>
      <c r="C238" s="334"/>
      <c r="D238" s="334"/>
      <c r="E238" s="334"/>
      <c r="F238" s="334"/>
      <c r="G238" s="334"/>
      <c r="H238" s="335"/>
    </row>
    <row r="239" spans="1:8">
      <c r="A239" s="333" t="s">
        <v>353</v>
      </c>
      <c r="B239" s="334"/>
      <c r="C239" s="334"/>
      <c r="D239" s="334"/>
      <c r="E239" s="334"/>
      <c r="F239" s="334"/>
      <c r="G239" s="334"/>
      <c r="H239" s="335"/>
    </row>
    <row r="240" spans="1:8">
      <c r="A240" s="333" t="s">
        <v>354</v>
      </c>
      <c r="B240" s="334"/>
      <c r="C240" s="334"/>
      <c r="D240" s="334"/>
      <c r="E240" s="334"/>
      <c r="F240" s="334"/>
      <c r="G240" s="334"/>
      <c r="H240" s="335"/>
    </row>
    <row r="241" spans="1:8">
      <c r="A241" s="45" t="s">
        <v>244</v>
      </c>
      <c r="B241" s="334" t="s">
        <v>1</v>
      </c>
      <c r="C241" s="334"/>
      <c r="D241" s="46"/>
      <c r="E241" s="43"/>
      <c r="F241" s="43"/>
      <c r="G241" s="334"/>
      <c r="H241" s="335"/>
    </row>
    <row r="242" spans="1:8">
      <c r="A242" s="45" t="s">
        <v>246</v>
      </c>
      <c r="B242" s="334" t="s">
        <v>82</v>
      </c>
      <c r="C242" s="334"/>
      <c r="D242" s="46"/>
      <c r="E242" s="48" t="s">
        <v>355</v>
      </c>
      <c r="F242" s="48"/>
      <c r="G242" s="334">
        <v>6</v>
      </c>
      <c r="H242" s="335"/>
    </row>
    <row r="243" spans="1:8">
      <c r="A243" s="45" t="s">
        <v>356</v>
      </c>
      <c r="B243" s="334">
        <v>1565</v>
      </c>
      <c r="C243" s="334"/>
      <c r="D243" s="43"/>
      <c r="E243" s="46"/>
      <c r="F243" s="46"/>
      <c r="G243" s="334"/>
      <c r="H243" s="335"/>
    </row>
    <row r="244" spans="1:8">
      <c r="A244" s="45" t="s">
        <v>357</v>
      </c>
      <c r="B244" s="334" t="s">
        <v>283</v>
      </c>
      <c r="C244" s="334"/>
      <c r="D244" s="46"/>
      <c r="E244" s="46" t="s">
        <v>358</v>
      </c>
      <c r="F244" s="46"/>
      <c r="G244" s="48" t="s">
        <v>284</v>
      </c>
      <c r="H244" s="47"/>
    </row>
    <row r="245" spans="1:8">
      <c r="A245" s="340" t="s">
        <v>359</v>
      </c>
      <c r="B245" s="341"/>
      <c r="C245" s="341"/>
      <c r="D245" s="341"/>
      <c r="E245" s="341"/>
      <c r="F245" s="341"/>
      <c r="G245" s="341"/>
      <c r="H245" s="342"/>
    </row>
    <row r="246" spans="1:8">
      <c r="A246" s="343" t="s">
        <v>335</v>
      </c>
      <c r="B246" s="344"/>
      <c r="C246" s="344"/>
      <c r="D246" s="344"/>
      <c r="E246" s="344"/>
      <c r="F246" s="344"/>
      <c r="G246" s="344"/>
      <c r="H246" s="345"/>
    </row>
    <row r="247" spans="1:8">
      <c r="A247" s="395" t="s">
        <v>252</v>
      </c>
      <c r="B247" s="394" t="s">
        <v>253</v>
      </c>
      <c r="C247" s="352" t="s">
        <v>340</v>
      </c>
      <c r="D247" s="352" t="s">
        <v>360</v>
      </c>
      <c r="E247" s="352" t="s">
        <v>342</v>
      </c>
      <c r="F247" s="355" t="s">
        <v>343</v>
      </c>
      <c r="G247" s="352" t="s">
        <v>344</v>
      </c>
      <c r="H247" s="358" t="s">
        <v>255</v>
      </c>
    </row>
    <row r="248" spans="1:8">
      <c r="A248" s="395"/>
      <c r="B248" s="394"/>
      <c r="C248" s="353"/>
      <c r="D248" s="353"/>
      <c r="E248" s="353"/>
      <c r="F248" s="356"/>
      <c r="G248" s="353"/>
      <c r="H248" s="359"/>
    </row>
    <row r="249" spans="1:8">
      <c r="A249" s="395"/>
      <c r="B249" s="394"/>
      <c r="C249" s="354"/>
      <c r="D249" s="354"/>
      <c r="E249" s="354"/>
      <c r="F249" s="357"/>
      <c r="G249" s="354"/>
      <c r="H249" s="360"/>
    </row>
    <row r="250" spans="1:8">
      <c r="A250" s="51">
        <v>1</v>
      </c>
      <c r="B250" s="52" t="s">
        <v>257</v>
      </c>
      <c r="C250" s="53">
        <v>7.25</v>
      </c>
      <c r="D250" s="54">
        <v>5</v>
      </c>
      <c r="E250" s="54">
        <v>4</v>
      </c>
      <c r="F250" s="72">
        <v>44</v>
      </c>
      <c r="G250" s="55">
        <f>SUM(C250:F250)</f>
        <v>60.25</v>
      </c>
      <c r="H250" s="56" t="str">
        <f>IF(G250&gt;=91,"A1",IF(G250&gt;=81,"A2",IF(G250&gt;=71,"B1",IF(G250&gt;=61,"B2",IF(G250&gt;=51,"C1",IF(G250&gt;=41,"C2",IF(G250&gt;=33,"D","E")))))))</f>
        <v>C1</v>
      </c>
    </row>
    <row r="251" spans="1:8">
      <c r="A251" s="51">
        <v>2</v>
      </c>
      <c r="B251" s="52" t="s">
        <v>259</v>
      </c>
      <c r="C251" s="53">
        <v>8.25</v>
      </c>
      <c r="D251" s="54">
        <v>4</v>
      </c>
      <c r="E251" s="54">
        <v>4</v>
      </c>
      <c r="F251" s="54">
        <v>56</v>
      </c>
      <c r="G251" s="55">
        <f t="shared" ref="G251:G254" si="15">SUM(C251:F251)</f>
        <v>72.25</v>
      </c>
      <c r="H251" s="56" t="str">
        <f t="shared" ref="H251:H254" si="16">IF(G251&gt;=91,"A1",IF(G251&gt;=81,"A2",IF(G251&gt;=71,"B1",IF(G251&gt;=61,"B2",IF(G251&gt;=51,"C1",IF(G251&gt;=41,"C2",IF(G251&gt;=33,"D","E")))))))</f>
        <v>B1</v>
      </c>
    </row>
    <row r="252" spans="1:8">
      <c r="A252" s="51">
        <v>3</v>
      </c>
      <c r="B252" s="52" t="s">
        <v>260</v>
      </c>
      <c r="C252" s="53">
        <v>8.5</v>
      </c>
      <c r="D252" s="54">
        <v>4</v>
      </c>
      <c r="E252" s="54">
        <v>4</v>
      </c>
      <c r="F252" s="54">
        <v>54.5</v>
      </c>
      <c r="G252" s="55">
        <f t="shared" si="15"/>
        <v>71</v>
      </c>
      <c r="H252" s="56" t="str">
        <f t="shared" si="16"/>
        <v>B1</v>
      </c>
    </row>
    <row r="253" spans="1:8">
      <c r="A253" s="51">
        <v>4</v>
      </c>
      <c r="B253" s="52" t="s">
        <v>261</v>
      </c>
      <c r="C253" s="11">
        <v>8.25</v>
      </c>
      <c r="D253" s="54">
        <v>2.5</v>
      </c>
      <c r="E253" s="54">
        <v>4</v>
      </c>
      <c r="F253" s="54">
        <v>62</v>
      </c>
      <c r="G253" s="55">
        <f t="shared" si="15"/>
        <v>76.75</v>
      </c>
      <c r="H253" s="56" t="str">
        <f t="shared" si="16"/>
        <v>B1</v>
      </c>
    </row>
    <row r="254" spans="1:8">
      <c r="A254" s="51">
        <v>5</v>
      </c>
      <c r="B254" s="52" t="s">
        <v>361</v>
      </c>
      <c r="C254" s="53">
        <v>9.5</v>
      </c>
      <c r="D254" s="54">
        <v>4.5</v>
      </c>
      <c r="E254" s="54">
        <v>5</v>
      </c>
      <c r="F254" s="54">
        <v>65.5</v>
      </c>
      <c r="G254" s="55">
        <f t="shared" si="15"/>
        <v>84.5</v>
      </c>
      <c r="H254" s="56" t="str">
        <f t="shared" si="16"/>
        <v>A2</v>
      </c>
    </row>
    <row r="255" spans="1:8">
      <c r="A255" s="51">
        <v>6</v>
      </c>
      <c r="B255" s="57" t="s">
        <v>362</v>
      </c>
      <c r="C255" s="54"/>
      <c r="D255" s="54"/>
      <c r="E255" s="54"/>
      <c r="F255" s="54"/>
      <c r="G255" s="55">
        <v>34.5</v>
      </c>
      <c r="H255" s="56"/>
    </row>
    <row r="256" spans="1:8">
      <c r="A256" s="51">
        <v>7</v>
      </c>
      <c r="B256" s="52" t="s">
        <v>363</v>
      </c>
      <c r="C256" s="58"/>
      <c r="D256" s="58"/>
      <c r="E256" s="58"/>
      <c r="F256" s="59"/>
      <c r="G256" s="55">
        <v>48</v>
      </c>
      <c r="H256" s="56"/>
    </row>
    <row r="257" spans="1:8">
      <c r="A257" s="51">
        <v>8</v>
      </c>
      <c r="B257" s="60" t="s">
        <v>364</v>
      </c>
      <c r="C257" s="61"/>
      <c r="D257" s="61"/>
      <c r="E257" s="61"/>
      <c r="F257" s="62"/>
      <c r="G257" s="55">
        <v>43.5</v>
      </c>
      <c r="H257" s="56"/>
    </row>
    <row r="258" spans="1:8">
      <c r="A258" s="63" t="s">
        <v>235</v>
      </c>
      <c r="B258" s="64"/>
      <c r="C258" s="65"/>
      <c r="D258" s="65"/>
      <c r="E258" s="65"/>
      <c r="F258" s="66"/>
      <c r="G258" s="67">
        <f>SUM(G250:G255)</f>
        <v>399.25</v>
      </c>
      <c r="H258" s="68"/>
    </row>
    <row r="259" spans="1:8">
      <c r="A259" s="63" t="s">
        <v>365</v>
      </c>
      <c r="B259" s="64"/>
      <c r="C259" s="65"/>
      <c r="D259" s="65"/>
      <c r="E259" s="65"/>
      <c r="F259" s="66"/>
      <c r="G259" s="69">
        <f>G258*100/550</f>
        <v>72.590909090909093</v>
      </c>
      <c r="H259" s="68" t="str">
        <f t="shared" ref="H259" si="17">IF(G259&gt;=91,"A1",IF(G259&gt;=81,"A2",IF(G259&gt;=71,"B1",IF(G259&gt;=61,"B2",IF(G259&gt;=51,"C1",IF(G259&gt;=41,"C2",IF(G259&gt;=33,"D","E")))))))</f>
        <v>B1</v>
      </c>
    </row>
    <row r="260" spans="1:8">
      <c r="A260" s="346" t="s">
        <v>411</v>
      </c>
      <c r="B260" s="347"/>
      <c r="C260" s="347"/>
      <c r="D260" s="347"/>
      <c r="E260" s="347"/>
      <c r="F260" s="347"/>
      <c r="G260" s="347"/>
      <c r="H260" s="348"/>
    </row>
    <row r="261" spans="1:8">
      <c r="A261" s="349" t="s">
        <v>367</v>
      </c>
      <c r="B261" s="350"/>
      <c r="C261" s="350"/>
      <c r="D261" s="350"/>
      <c r="E261" s="350"/>
      <c r="F261" s="350"/>
      <c r="G261" s="350"/>
      <c r="H261" s="351"/>
    </row>
    <row r="262" spans="1:8">
      <c r="A262" s="343" t="s">
        <v>368</v>
      </c>
      <c r="B262" s="344"/>
      <c r="C262" s="344"/>
      <c r="D262" s="344"/>
      <c r="E262" s="344"/>
      <c r="F262" s="344"/>
      <c r="G262" s="344"/>
      <c r="H262" s="345"/>
    </row>
    <row r="263" spans="1:8">
      <c r="A263" s="343" t="s">
        <v>369</v>
      </c>
      <c r="B263" s="344"/>
      <c r="C263" s="344"/>
      <c r="D263" s="344"/>
      <c r="E263" s="344"/>
      <c r="F263" s="361"/>
      <c r="G263" s="362" t="s">
        <v>370</v>
      </c>
      <c r="H263" s="345"/>
    </row>
    <row r="264" spans="1:8">
      <c r="A264" s="70" t="s">
        <v>371</v>
      </c>
      <c r="B264" s="71"/>
      <c r="C264" s="71"/>
      <c r="D264" s="71"/>
      <c r="E264" s="71"/>
      <c r="F264" s="72"/>
      <c r="G264" s="72" t="s">
        <v>375</v>
      </c>
      <c r="H264" s="91"/>
    </row>
    <row r="265" spans="1:8">
      <c r="A265" s="343" t="s">
        <v>373</v>
      </c>
      <c r="B265" s="344"/>
      <c r="C265" s="344"/>
      <c r="D265" s="344"/>
      <c r="E265" s="344"/>
      <c r="F265" s="361"/>
      <c r="G265" s="1"/>
      <c r="H265" s="50"/>
    </row>
    <row r="266" spans="1:8">
      <c r="A266" s="343" t="s">
        <v>369</v>
      </c>
      <c r="B266" s="344"/>
      <c r="C266" s="344"/>
      <c r="D266" s="344"/>
      <c r="E266" s="344"/>
      <c r="F266" s="361"/>
      <c r="G266" s="362" t="s">
        <v>370</v>
      </c>
      <c r="H266" s="345"/>
    </row>
    <row r="267" spans="1:8">
      <c r="A267" s="365" t="s">
        <v>374</v>
      </c>
      <c r="B267" s="366"/>
      <c r="C267" s="366"/>
      <c r="D267" s="366"/>
      <c r="E267" s="366"/>
      <c r="F267" s="367"/>
      <c r="G267" s="1" t="s">
        <v>375</v>
      </c>
      <c r="H267" s="50"/>
    </row>
    <row r="268" spans="1:8">
      <c r="A268" s="365" t="s">
        <v>376</v>
      </c>
      <c r="B268" s="366"/>
      <c r="C268" s="366"/>
      <c r="D268" s="366"/>
      <c r="E268" s="366"/>
      <c r="F268" s="367"/>
      <c r="G268" s="72" t="s">
        <v>372</v>
      </c>
      <c r="H268" s="91"/>
    </row>
    <row r="269" spans="1:8">
      <c r="A269" s="365" t="s">
        <v>377</v>
      </c>
      <c r="B269" s="366"/>
      <c r="C269" s="366"/>
      <c r="D269" s="366"/>
      <c r="E269" s="366"/>
      <c r="F269" s="366"/>
      <c r="G269" s="72" t="s">
        <v>372</v>
      </c>
      <c r="H269" s="91"/>
    </row>
    <row r="270" spans="1:8">
      <c r="A270" s="365" t="s">
        <v>378</v>
      </c>
      <c r="B270" s="366"/>
      <c r="C270" s="366"/>
      <c r="D270" s="366"/>
      <c r="E270" s="366"/>
      <c r="F270" s="366"/>
      <c r="G270" s="72" t="s">
        <v>372</v>
      </c>
      <c r="H270" s="91"/>
    </row>
    <row r="271" spans="1:8">
      <c r="A271" s="343" t="s">
        <v>379</v>
      </c>
      <c r="B271" s="344"/>
      <c r="C271" s="344"/>
      <c r="D271" s="344"/>
      <c r="E271" s="344"/>
      <c r="F271" s="344"/>
      <c r="G271" s="344"/>
      <c r="H271" s="345"/>
    </row>
    <row r="272" spans="1:8">
      <c r="A272" s="343" t="s">
        <v>369</v>
      </c>
      <c r="B272" s="344"/>
      <c r="C272" s="344"/>
      <c r="D272" s="344"/>
      <c r="E272" s="344"/>
      <c r="F272" s="344"/>
      <c r="G272" s="344"/>
      <c r="H272" s="345"/>
    </row>
    <row r="273" spans="1:8">
      <c r="A273" s="70" t="s">
        <v>380</v>
      </c>
      <c r="B273" s="362" t="s">
        <v>413</v>
      </c>
      <c r="C273" s="344"/>
      <c r="D273" s="344"/>
      <c r="E273" s="344"/>
      <c r="F273" s="344"/>
      <c r="G273" s="344"/>
      <c r="H273" s="345"/>
    </row>
    <row r="274" spans="1:8">
      <c r="A274" s="73" t="s">
        <v>382</v>
      </c>
      <c r="B274" s="363"/>
      <c r="C274" s="368"/>
      <c r="D274" s="368"/>
      <c r="E274" s="368"/>
      <c r="F274" s="368"/>
      <c r="G274" s="368"/>
      <c r="H274" s="364"/>
    </row>
    <row r="275" spans="1:8">
      <c r="A275" s="340" t="s">
        <v>383</v>
      </c>
      <c r="B275" s="341"/>
      <c r="C275" s="341"/>
      <c r="D275" s="341"/>
      <c r="E275" s="74"/>
      <c r="F275" s="75"/>
      <c r="G275" s="1" t="s">
        <v>384</v>
      </c>
      <c r="H275" s="76"/>
    </row>
    <row r="276" spans="1:8" ht="59.25" customHeight="1">
      <c r="A276" s="77" t="s">
        <v>385</v>
      </c>
      <c r="B276" s="78" t="s">
        <v>255</v>
      </c>
      <c r="C276" s="78" t="s">
        <v>385</v>
      </c>
      <c r="D276" s="78" t="s">
        <v>255</v>
      </c>
      <c r="E276" s="79"/>
      <c r="F276" s="369" t="s">
        <v>386</v>
      </c>
      <c r="G276" s="369"/>
      <c r="H276" s="80" t="s">
        <v>255</v>
      </c>
    </row>
    <row r="277" spans="1:8">
      <c r="A277" s="51" t="s">
        <v>387</v>
      </c>
      <c r="B277" s="54" t="s">
        <v>388</v>
      </c>
      <c r="C277" s="54" t="s">
        <v>389</v>
      </c>
      <c r="D277" s="54" t="s">
        <v>390</v>
      </c>
      <c r="E277" s="81"/>
      <c r="F277" s="370">
        <v>3</v>
      </c>
      <c r="G277" s="370"/>
      <c r="H277" s="82" t="s">
        <v>372</v>
      </c>
    </row>
    <row r="278" spans="1:8">
      <c r="A278" s="51" t="s">
        <v>391</v>
      </c>
      <c r="B278" s="54" t="s">
        <v>392</v>
      </c>
      <c r="C278" s="54" t="s">
        <v>393</v>
      </c>
      <c r="D278" s="54" t="s">
        <v>394</v>
      </c>
      <c r="E278" s="81"/>
      <c r="F278" s="370">
        <v>2</v>
      </c>
      <c r="G278" s="370"/>
      <c r="H278" s="82" t="s">
        <v>375</v>
      </c>
    </row>
    <row r="279" spans="1:8">
      <c r="A279" s="51" t="s">
        <v>395</v>
      </c>
      <c r="B279" s="54" t="s">
        <v>396</v>
      </c>
      <c r="C279" s="54" t="s">
        <v>397</v>
      </c>
      <c r="D279" s="54" t="s">
        <v>398</v>
      </c>
      <c r="E279" s="81"/>
      <c r="F279" s="370">
        <v>1</v>
      </c>
      <c r="G279" s="370"/>
      <c r="H279" s="82" t="s">
        <v>399</v>
      </c>
    </row>
    <row r="280" spans="1:8">
      <c r="A280" s="51" t="s">
        <v>400</v>
      </c>
      <c r="B280" s="54" t="s">
        <v>401</v>
      </c>
      <c r="C280" s="83" t="s">
        <v>402</v>
      </c>
      <c r="D280" s="83" t="s">
        <v>403</v>
      </c>
      <c r="E280" s="84"/>
      <c r="F280" s="371"/>
      <c r="G280" s="372"/>
      <c r="H280" s="85"/>
    </row>
    <row r="281" spans="1:8" ht="49.5" customHeight="1">
      <c r="A281" s="373" t="s">
        <v>404</v>
      </c>
      <c r="B281" s="374"/>
      <c r="C281" s="379" t="s">
        <v>405</v>
      </c>
      <c r="D281" s="375"/>
      <c r="E281" s="375"/>
      <c r="F281" s="375"/>
      <c r="G281" s="379" t="s">
        <v>406</v>
      </c>
      <c r="H281" s="376"/>
    </row>
    <row r="283" spans="1:8">
      <c r="A283" s="330" t="s">
        <v>238</v>
      </c>
      <c r="B283" s="331"/>
      <c r="C283" s="331"/>
      <c r="D283" s="331"/>
      <c r="E283" s="331"/>
      <c r="F283" s="331"/>
      <c r="G283" s="331"/>
      <c r="H283" s="332"/>
    </row>
    <row r="284" spans="1:8">
      <c r="A284" s="333" t="s">
        <v>239</v>
      </c>
      <c r="B284" s="334"/>
      <c r="C284" s="334"/>
      <c r="D284" s="334"/>
      <c r="E284" s="334"/>
      <c r="F284" s="334"/>
      <c r="G284" s="334"/>
      <c r="H284" s="335"/>
    </row>
    <row r="285" spans="1:8">
      <c r="A285" s="333" t="s">
        <v>240</v>
      </c>
      <c r="B285" s="334"/>
      <c r="C285" s="334"/>
      <c r="D285" s="334"/>
      <c r="E285" s="334"/>
      <c r="F285" s="334"/>
      <c r="G285" s="334"/>
      <c r="H285" s="335"/>
    </row>
    <row r="286" spans="1:8">
      <c r="A286" s="333" t="s">
        <v>353</v>
      </c>
      <c r="B286" s="334"/>
      <c r="C286" s="334"/>
      <c r="D286" s="334"/>
      <c r="E286" s="334"/>
      <c r="F286" s="334"/>
      <c r="G286" s="334"/>
      <c r="H286" s="335"/>
    </row>
    <row r="287" spans="1:8">
      <c r="A287" s="333" t="s">
        <v>354</v>
      </c>
      <c r="B287" s="334"/>
      <c r="C287" s="334"/>
      <c r="D287" s="334"/>
      <c r="E287" s="334"/>
      <c r="F287" s="334"/>
      <c r="G287" s="334"/>
      <c r="H287" s="335"/>
    </row>
    <row r="288" spans="1:8">
      <c r="A288" s="45" t="s">
        <v>244</v>
      </c>
      <c r="B288" s="334" t="s">
        <v>1</v>
      </c>
      <c r="C288" s="334"/>
      <c r="D288" s="46"/>
      <c r="E288" s="43"/>
      <c r="F288" s="43"/>
      <c r="G288" s="334"/>
      <c r="H288" s="335"/>
    </row>
    <row r="289" spans="1:8">
      <c r="A289" s="45" t="s">
        <v>246</v>
      </c>
      <c r="B289" s="334" t="s">
        <v>91</v>
      </c>
      <c r="C289" s="334"/>
      <c r="D289" s="46"/>
      <c r="E289" s="48" t="s">
        <v>355</v>
      </c>
      <c r="F289" s="48"/>
      <c r="G289" s="334">
        <v>7</v>
      </c>
      <c r="H289" s="335"/>
    </row>
    <row r="290" spans="1:8">
      <c r="A290" s="45" t="s">
        <v>356</v>
      </c>
      <c r="B290" s="334">
        <v>1087</v>
      </c>
      <c r="C290" s="334"/>
      <c r="D290" s="43"/>
      <c r="E290" s="46"/>
      <c r="F290" s="46"/>
      <c r="G290" s="334"/>
      <c r="H290" s="335"/>
    </row>
    <row r="291" spans="1:8">
      <c r="A291" s="45" t="s">
        <v>357</v>
      </c>
      <c r="B291" s="334" t="s">
        <v>285</v>
      </c>
      <c r="C291" s="334"/>
      <c r="D291" s="46"/>
      <c r="E291" s="46" t="s">
        <v>358</v>
      </c>
      <c r="F291" s="46"/>
      <c r="G291" s="328" t="s">
        <v>286</v>
      </c>
      <c r="H291" s="329"/>
    </row>
    <row r="292" spans="1:8">
      <c r="A292" s="340" t="s">
        <v>359</v>
      </c>
      <c r="B292" s="341"/>
      <c r="C292" s="341"/>
      <c r="D292" s="341"/>
      <c r="E292" s="341"/>
      <c r="F292" s="341"/>
      <c r="G292" s="341"/>
      <c r="H292" s="342"/>
    </row>
    <row r="293" spans="1:8">
      <c r="A293" s="343" t="s">
        <v>335</v>
      </c>
      <c r="B293" s="344"/>
      <c r="C293" s="344"/>
      <c r="D293" s="344"/>
      <c r="E293" s="344"/>
      <c r="F293" s="344"/>
      <c r="G293" s="344"/>
      <c r="H293" s="345"/>
    </row>
    <row r="294" spans="1:8">
      <c r="A294" s="395" t="s">
        <v>252</v>
      </c>
      <c r="B294" s="394" t="s">
        <v>253</v>
      </c>
      <c r="C294" s="352" t="s">
        <v>340</v>
      </c>
      <c r="D294" s="352" t="s">
        <v>360</v>
      </c>
      <c r="E294" s="352" t="s">
        <v>342</v>
      </c>
      <c r="F294" s="355" t="s">
        <v>343</v>
      </c>
      <c r="G294" s="352" t="s">
        <v>344</v>
      </c>
      <c r="H294" s="358" t="s">
        <v>255</v>
      </c>
    </row>
    <row r="295" spans="1:8">
      <c r="A295" s="395"/>
      <c r="B295" s="394"/>
      <c r="C295" s="353"/>
      <c r="D295" s="353"/>
      <c r="E295" s="353"/>
      <c r="F295" s="356"/>
      <c r="G295" s="353"/>
      <c r="H295" s="359"/>
    </row>
    <row r="296" spans="1:8">
      <c r="A296" s="395"/>
      <c r="B296" s="394"/>
      <c r="C296" s="354"/>
      <c r="D296" s="354"/>
      <c r="E296" s="354"/>
      <c r="F296" s="357"/>
      <c r="G296" s="354"/>
      <c r="H296" s="360"/>
    </row>
    <row r="297" spans="1:8">
      <c r="A297" s="51">
        <v>1</v>
      </c>
      <c r="B297" s="52" t="s">
        <v>257</v>
      </c>
      <c r="C297" s="53">
        <v>7.5</v>
      </c>
      <c r="D297" s="54">
        <v>5</v>
      </c>
      <c r="E297" s="54">
        <v>5</v>
      </c>
      <c r="F297" s="72">
        <v>61.5</v>
      </c>
      <c r="G297" s="55">
        <f>SUM(C297:F297)</f>
        <v>79</v>
      </c>
      <c r="H297" s="56" t="str">
        <f>IF(G297&gt;=91,"A1",IF(G297&gt;=81,"A2",IF(G297&gt;=71,"B1",IF(G297&gt;=61,"B2",IF(G297&gt;=51,"C1",IF(G297&gt;=41,"C2",IF(G297&gt;=33,"D","E")))))))</f>
        <v>B1</v>
      </c>
    </row>
    <row r="298" spans="1:8">
      <c r="A298" s="51">
        <v>2</v>
      </c>
      <c r="B298" s="52" t="s">
        <v>259</v>
      </c>
      <c r="C298" s="53">
        <v>8.75</v>
      </c>
      <c r="D298" s="54">
        <v>4</v>
      </c>
      <c r="E298" s="54">
        <v>4</v>
      </c>
      <c r="F298" s="54">
        <v>53.5</v>
      </c>
      <c r="G298" s="55">
        <f t="shared" ref="G298:G301" si="18">SUM(C298:F298)</f>
        <v>70.25</v>
      </c>
      <c r="H298" s="56" t="str">
        <f t="shared" ref="H298:H301" si="19">IF(G298&gt;=91,"A1",IF(G298&gt;=81,"A2",IF(G298&gt;=71,"B1",IF(G298&gt;=61,"B2",IF(G298&gt;=51,"C1",IF(G298&gt;=41,"C2",IF(G298&gt;=33,"D","E")))))))</f>
        <v>B2</v>
      </c>
    </row>
    <row r="299" spans="1:8">
      <c r="A299" s="51">
        <v>3</v>
      </c>
      <c r="B299" s="52" t="s">
        <v>260</v>
      </c>
      <c r="C299" s="53">
        <v>8.75</v>
      </c>
      <c r="D299" s="54">
        <v>5</v>
      </c>
      <c r="E299" s="54">
        <v>5</v>
      </c>
      <c r="F299" s="54">
        <v>57.5</v>
      </c>
      <c r="G299" s="55">
        <f t="shared" si="18"/>
        <v>76.25</v>
      </c>
      <c r="H299" s="56" t="str">
        <f t="shared" si="19"/>
        <v>B1</v>
      </c>
    </row>
    <row r="300" spans="1:8">
      <c r="A300" s="51">
        <v>4</v>
      </c>
      <c r="B300" s="52" t="s">
        <v>261</v>
      </c>
      <c r="C300" s="11">
        <v>8.75</v>
      </c>
      <c r="D300" s="54">
        <v>5</v>
      </c>
      <c r="E300" s="54">
        <v>5</v>
      </c>
      <c r="F300" s="54">
        <v>70.5</v>
      </c>
      <c r="G300" s="55">
        <f t="shared" si="18"/>
        <v>89.25</v>
      </c>
      <c r="H300" s="56" t="str">
        <f t="shared" si="19"/>
        <v>A2</v>
      </c>
    </row>
    <row r="301" spans="1:8">
      <c r="A301" s="51">
        <v>5</v>
      </c>
      <c r="B301" s="52" t="s">
        <v>361</v>
      </c>
      <c r="C301" s="53">
        <v>8</v>
      </c>
      <c r="D301" s="54">
        <v>5</v>
      </c>
      <c r="E301" s="54">
        <v>5</v>
      </c>
      <c r="F301" s="54">
        <v>66</v>
      </c>
      <c r="G301" s="55">
        <f t="shared" si="18"/>
        <v>84</v>
      </c>
      <c r="H301" s="56" t="str">
        <f t="shared" si="19"/>
        <v>A2</v>
      </c>
    </row>
    <row r="302" spans="1:8">
      <c r="A302" s="51">
        <v>6</v>
      </c>
      <c r="B302" s="57" t="s">
        <v>362</v>
      </c>
      <c r="C302" s="54"/>
      <c r="D302" s="54"/>
      <c r="E302" s="54"/>
      <c r="F302" s="54"/>
      <c r="G302" s="55">
        <v>49</v>
      </c>
      <c r="H302" s="56"/>
    </row>
    <row r="303" spans="1:8">
      <c r="A303" s="51">
        <v>7</v>
      </c>
      <c r="B303" s="52" t="s">
        <v>363</v>
      </c>
      <c r="C303" s="58"/>
      <c r="D303" s="58"/>
      <c r="E303" s="58"/>
      <c r="F303" s="59"/>
      <c r="G303" s="55">
        <v>46</v>
      </c>
      <c r="H303" s="56"/>
    </row>
    <row r="304" spans="1:8">
      <c r="A304" s="51">
        <v>8</v>
      </c>
      <c r="B304" s="60" t="s">
        <v>364</v>
      </c>
      <c r="C304" s="61"/>
      <c r="D304" s="61"/>
      <c r="E304" s="61"/>
      <c r="F304" s="62"/>
      <c r="G304" s="55">
        <v>40.5</v>
      </c>
      <c r="H304" s="56"/>
    </row>
    <row r="305" spans="1:8">
      <c r="A305" s="63" t="s">
        <v>235</v>
      </c>
      <c r="B305" s="64"/>
      <c r="C305" s="65"/>
      <c r="D305" s="65"/>
      <c r="E305" s="65"/>
      <c r="F305" s="66"/>
      <c r="G305" s="67">
        <f>SUM(G297:G302)</f>
        <v>447.75</v>
      </c>
      <c r="H305" s="68"/>
    </row>
    <row r="306" spans="1:8">
      <c r="A306" s="63" t="s">
        <v>365</v>
      </c>
      <c r="B306" s="64"/>
      <c r="C306" s="65"/>
      <c r="D306" s="65"/>
      <c r="E306" s="65"/>
      <c r="F306" s="66"/>
      <c r="G306" s="69">
        <f>G305*100/550</f>
        <v>81.409090909090907</v>
      </c>
      <c r="H306" s="68" t="str">
        <f t="shared" ref="H306" si="20">IF(G306&gt;=91,"A1",IF(G306&gt;=81,"A2",IF(G306&gt;=71,"B1",IF(G306&gt;=61,"B2",IF(G306&gt;=51,"C1",IF(G306&gt;=41,"C2",IF(G306&gt;=33,"D","E")))))))</f>
        <v>A2</v>
      </c>
    </row>
    <row r="307" spans="1:8">
      <c r="A307" s="346" t="s">
        <v>411</v>
      </c>
      <c r="B307" s="347"/>
      <c r="C307" s="347"/>
      <c r="D307" s="347"/>
      <c r="E307" s="347"/>
      <c r="F307" s="347"/>
      <c r="G307" s="347"/>
      <c r="H307" s="348"/>
    </row>
    <row r="308" spans="1:8">
      <c r="A308" s="349" t="s">
        <v>367</v>
      </c>
      <c r="B308" s="350"/>
      <c r="C308" s="350"/>
      <c r="D308" s="350"/>
      <c r="E308" s="350"/>
      <c r="F308" s="350"/>
      <c r="G308" s="350"/>
      <c r="H308" s="351"/>
    </row>
    <row r="309" spans="1:8">
      <c r="A309" s="343" t="s">
        <v>368</v>
      </c>
      <c r="B309" s="344"/>
      <c r="C309" s="344"/>
      <c r="D309" s="344"/>
      <c r="E309" s="344"/>
      <c r="F309" s="344"/>
      <c r="G309" s="344"/>
      <c r="H309" s="345"/>
    </row>
    <row r="310" spans="1:8">
      <c r="A310" s="343" t="s">
        <v>369</v>
      </c>
      <c r="B310" s="344"/>
      <c r="C310" s="344"/>
      <c r="D310" s="344"/>
      <c r="E310" s="344"/>
      <c r="F310" s="361"/>
      <c r="G310" s="362" t="s">
        <v>370</v>
      </c>
      <c r="H310" s="345"/>
    </row>
    <row r="311" spans="1:8">
      <c r="A311" s="70" t="s">
        <v>371</v>
      </c>
      <c r="B311" s="71"/>
      <c r="C311" s="71"/>
      <c r="D311" s="71"/>
      <c r="E311" s="71"/>
      <c r="F311" s="72"/>
      <c r="G311" s="72" t="s">
        <v>375</v>
      </c>
      <c r="H311" s="91"/>
    </row>
    <row r="312" spans="1:8">
      <c r="A312" s="343" t="s">
        <v>373</v>
      </c>
      <c r="B312" s="344"/>
      <c r="C312" s="344"/>
      <c r="D312" s="344"/>
      <c r="E312" s="344"/>
      <c r="F312" s="361"/>
      <c r="G312" s="1"/>
      <c r="H312" s="50"/>
    </row>
    <row r="313" spans="1:8">
      <c r="A313" s="343" t="s">
        <v>369</v>
      </c>
      <c r="B313" s="344"/>
      <c r="C313" s="344"/>
      <c r="D313" s="344"/>
      <c r="E313" s="344"/>
      <c r="F313" s="361"/>
      <c r="G313" s="362" t="s">
        <v>370</v>
      </c>
      <c r="H313" s="345"/>
    </row>
    <row r="314" spans="1:8">
      <c r="A314" s="365" t="s">
        <v>374</v>
      </c>
      <c r="B314" s="366"/>
      <c r="C314" s="366"/>
      <c r="D314" s="366"/>
      <c r="E314" s="366"/>
      <c r="F314" s="367"/>
      <c r="G314" s="1" t="s">
        <v>372</v>
      </c>
      <c r="H314" s="50"/>
    </row>
    <row r="315" spans="1:8">
      <c r="A315" s="365" t="s">
        <v>376</v>
      </c>
      <c r="B315" s="366"/>
      <c r="C315" s="366"/>
      <c r="D315" s="366"/>
      <c r="E315" s="366"/>
      <c r="F315" s="367"/>
      <c r="G315" s="72" t="s">
        <v>372</v>
      </c>
      <c r="H315" s="91"/>
    </row>
    <row r="316" spans="1:8">
      <c r="A316" s="365" t="s">
        <v>377</v>
      </c>
      <c r="B316" s="366"/>
      <c r="C316" s="366"/>
      <c r="D316" s="366"/>
      <c r="E316" s="366"/>
      <c r="F316" s="366"/>
      <c r="G316" s="72" t="s">
        <v>372</v>
      </c>
      <c r="H316" s="91"/>
    </row>
    <row r="317" spans="1:8">
      <c r="A317" s="365" t="s">
        <v>378</v>
      </c>
      <c r="B317" s="366"/>
      <c r="C317" s="366"/>
      <c r="D317" s="366"/>
      <c r="E317" s="366"/>
      <c r="F317" s="366"/>
      <c r="G317" s="72" t="s">
        <v>372</v>
      </c>
      <c r="H317" s="91"/>
    </row>
    <row r="318" spans="1:8">
      <c r="A318" s="343" t="s">
        <v>379</v>
      </c>
      <c r="B318" s="344"/>
      <c r="C318" s="344"/>
      <c r="D318" s="344"/>
      <c r="E318" s="344"/>
      <c r="F318" s="344"/>
      <c r="G318" s="344"/>
      <c r="H318" s="345"/>
    </row>
    <row r="319" spans="1:8">
      <c r="A319" s="343" t="s">
        <v>369</v>
      </c>
      <c r="B319" s="344"/>
      <c r="C319" s="344"/>
      <c r="D319" s="344"/>
      <c r="E319" s="344"/>
      <c r="F319" s="344"/>
      <c r="G319" s="344"/>
      <c r="H319" s="345"/>
    </row>
    <row r="320" spans="1:8">
      <c r="A320" s="70" t="s">
        <v>380</v>
      </c>
      <c r="B320" s="362" t="s">
        <v>414</v>
      </c>
      <c r="C320" s="344"/>
      <c r="D320" s="344"/>
      <c r="E320" s="344"/>
      <c r="F320" s="344"/>
      <c r="G320" s="344"/>
      <c r="H320" s="345"/>
    </row>
    <row r="321" spans="1:8">
      <c r="A321" s="73" t="s">
        <v>382</v>
      </c>
      <c r="B321" s="363"/>
      <c r="C321" s="368"/>
      <c r="D321" s="368"/>
      <c r="E321" s="368"/>
      <c r="F321" s="368"/>
      <c r="G321" s="368"/>
      <c r="H321" s="364"/>
    </row>
    <row r="322" spans="1:8">
      <c r="A322" s="340" t="s">
        <v>383</v>
      </c>
      <c r="B322" s="341"/>
      <c r="C322" s="341"/>
      <c r="D322" s="341"/>
      <c r="E322" s="74"/>
      <c r="F322" s="75"/>
      <c r="G322" s="1" t="s">
        <v>384</v>
      </c>
      <c r="H322" s="76"/>
    </row>
    <row r="323" spans="1:8" ht="59.25" customHeight="1">
      <c r="A323" s="77" t="s">
        <v>385</v>
      </c>
      <c r="B323" s="78" t="s">
        <v>255</v>
      </c>
      <c r="C323" s="78" t="s">
        <v>385</v>
      </c>
      <c r="D323" s="78" t="s">
        <v>255</v>
      </c>
      <c r="E323" s="79"/>
      <c r="F323" s="369" t="s">
        <v>386</v>
      </c>
      <c r="G323" s="369"/>
      <c r="H323" s="80" t="s">
        <v>255</v>
      </c>
    </row>
    <row r="324" spans="1:8">
      <c r="A324" s="51" t="s">
        <v>387</v>
      </c>
      <c r="B324" s="54" t="s">
        <v>388</v>
      </c>
      <c r="C324" s="54" t="s">
        <v>389</v>
      </c>
      <c r="D324" s="54" t="s">
        <v>390</v>
      </c>
      <c r="E324" s="81"/>
      <c r="F324" s="370">
        <v>3</v>
      </c>
      <c r="G324" s="370"/>
      <c r="H324" s="82" t="s">
        <v>372</v>
      </c>
    </row>
    <row r="325" spans="1:8">
      <c r="A325" s="51" t="s">
        <v>391</v>
      </c>
      <c r="B325" s="54" t="s">
        <v>392</v>
      </c>
      <c r="C325" s="54" t="s">
        <v>393</v>
      </c>
      <c r="D325" s="54" t="s">
        <v>394</v>
      </c>
      <c r="E325" s="81"/>
      <c r="F325" s="370">
        <v>2</v>
      </c>
      <c r="G325" s="370"/>
      <c r="H325" s="82" t="s">
        <v>375</v>
      </c>
    </row>
    <row r="326" spans="1:8">
      <c r="A326" s="51" t="s">
        <v>395</v>
      </c>
      <c r="B326" s="54" t="s">
        <v>396</v>
      </c>
      <c r="C326" s="54" t="s">
        <v>397</v>
      </c>
      <c r="D326" s="54" t="s">
        <v>398</v>
      </c>
      <c r="E326" s="81"/>
      <c r="F326" s="370">
        <v>1</v>
      </c>
      <c r="G326" s="370"/>
      <c r="H326" s="82" t="s">
        <v>399</v>
      </c>
    </row>
    <row r="327" spans="1:8">
      <c r="A327" s="51" t="s">
        <v>400</v>
      </c>
      <c r="B327" s="54" t="s">
        <v>401</v>
      </c>
      <c r="C327" s="83" t="s">
        <v>402</v>
      </c>
      <c r="D327" s="83" t="s">
        <v>403</v>
      </c>
      <c r="E327" s="84"/>
      <c r="F327" s="371"/>
      <c r="G327" s="372"/>
      <c r="H327" s="85"/>
    </row>
    <row r="328" spans="1:8" ht="48.75" customHeight="1">
      <c r="A328" s="373" t="s">
        <v>404</v>
      </c>
      <c r="B328" s="374"/>
      <c r="C328" s="379" t="s">
        <v>405</v>
      </c>
      <c r="D328" s="375"/>
      <c r="E328" s="375"/>
      <c r="F328" s="375"/>
      <c r="G328" s="379" t="s">
        <v>406</v>
      </c>
      <c r="H328" s="376"/>
    </row>
    <row r="330" spans="1:8">
      <c r="A330" s="330" t="s">
        <v>238</v>
      </c>
      <c r="B330" s="331"/>
      <c r="C330" s="331"/>
      <c r="D330" s="331"/>
      <c r="E330" s="331"/>
      <c r="F330" s="331"/>
      <c r="G330" s="331"/>
      <c r="H330" s="332"/>
    </row>
    <row r="331" spans="1:8">
      <c r="A331" s="333" t="s">
        <v>239</v>
      </c>
      <c r="B331" s="334"/>
      <c r="C331" s="334"/>
      <c r="D331" s="334"/>
      <c r="E331" s="334"/>
      <c r="F331" s="334"/>
      <c r="G331" s="334"/>
      <c r="H331" s="335"/>
    </row>
    <row r="332" spans="1:8">
      <c r="A332" s="333" t="s">
        <v>240</v>
      </c>
      <c r="B332" s="334"/>
      <c r="C332" s="334"/>
      <c r="D332" s="334"/>
      <c r="E332" s="334"/>
      <c r="F332" s="334"/>
      <c r="G332" s="334"/>
      <c r="H332" s="335"/>
    </row>
    <row r="333" spans="1:8">
      <c r="A333" s="333" t="s">
        <v>353</v>
      </c>
      <c r="B333" s="334"/>
      <c r="C333" s="334"/>
      <c r="D333" s="334"/>
      <c r="E333" s="334"/>
      <c r="F333" s="334"/>
      <c r="G333" s="334"/>
      <c r="H333" s="335"/>
    </row>
    <row r="334" spans="1:8">
      <c r="A334" s="333" t="s">
        <v>354</v>
      </c>
      <c r="B334" s="334"/>
      <c r="C334" s="334"/>
      <c r="D334" s="334"/>
      <c r="E334" s="334"/>
      <c r="F334" s="334"/>
      <c r="G334" s="334"/>
      <c r="H334" s="335"/>
    </row>
    <row r="335" spans="1:8">
      <c r="A335" s="45" t="s">
        <v>244</v>
      </c>
      <c r="B335" s="334" t="s">
        <v>1</v>
      </c>
      <c r="C335" s="334"/>
      <c r="D335" s="46"/>
      <c r="E335" s="46"/>
      <c r="F335" s="43"/>
      <c r="G335" s="43"/>
      <c r="H335" s="44"/>
    </row>
    <row r="336" spans="1:8">
      <c r="A336" s="45" t="s">
        <v>246</v>
      </c>
      <c r="B336" s="334" t="s">
        <v>288</v>
      </c>
      <c r="C336" s="334"/>
      <c r="D336" s="46"/>
      <c r="E336" s="46"/>
      <c r="F336" s="48" t="s">
        <v>355</v>
      </c>
      <c r="G336" s="48"/>
      <c r="H336" s="44">
        <v>8</v>
      </c>
    </row>
    <row r="337" spans="1:8">
      <c r="A337" s="45" t="s">
        <v>356</v>
      </c>
      <c r="B337" s="334">
        <v>950</v>
      </c>
      <c r="C337" s="334"/>
      <c r="D337" s="43"/>
      <c r="E337" s="43"/>
      <c r="F337" s="46"/>
      <c r="G337" s="46"/>
      <c r="H337" s="44"/>
    </row>
    <row r="338" spans="1:8">
      <c r="A338" s="45" t="s">
        <v>357</v>
      </c>
      <c r="B338" s="334" t="s">
        <v>289</v>
      </c>
      <c r="C338" s="334"/>
      <c r="D338" s="46"/>
      <c r="E338" s="46"/>
      <c r="F338" s="46" t="s">
        <v>358</v>
      </c>
      <c r="G338" s="46"/>
      <c r="H338" s="49" t="s">
        <v>290</v>
      </c>
    </row>
    <row r="339" spans="1:8">
      <c r="A339" s="340" t="s">
        <v>359</v>
      </c>
      <c r="B339" s="341"/>
      <c r="C339" s="341"/>
      <c r="D339" s="341"/>
      <c r="E339" s="341"/>
      <c r="F339" s="341"/>
      <c r="G339" s="341"/>
      <c r="H339" s="342"/>
    </row>
    <row r="340" spans="1:8">
      <c r="A340" s="343" t="s">
        <v>335</v>
      </c>
      <c r="B340" s="344"/>
      <c r="C340" s="344"/>
      <c r="D340" s="344"/>
      <c r="E340" s="344"/>
      <c r="F340" s="344"/>
      <c r="G340" s="344"/>
      <c r="H340" s="345"/>
    </row>
    <row r="341" spans="1:8">
      <c r="A341" s="395" t="s">
        <v>252</v>
      </c>
      <c r="B341" s="394" t="s">
        <v>253</v>
      </c>
      <c r="C341" s="352" t="s">
        <v>340</v>
      </c>
      <c r="D341" s="352" t="s">
        <v>360</v>
      </c>
      <c r="E341" s="352" t="s">
        <v>342</v>
      </c>
      <c r="F341" s="355" t="s">
        <v>343</v>
      </c>
      <c r="G341" s="352" t="s">
        <v>344</v>
      </c>
      <c r="H341" s="358" t="s">
        <v>255</v>
      </c>
    </row>
    <row r="342" spans="1:8">
      <c r="A342" s="395"/>
      <c r="B342" s="394"/>
      <c r="C342" s="353"/>
      <c r="D342" s="353"/>
      <c r="E342" s="353"/>
      <c r="F342" s="356"/>
      <c r="G342" s="353"/>
      <c r="H342" s="359"/>
    </row>
    <row r="343" spans="1:8">
      <c r="A343" s="395"/>
      <c r="B343" s="394"/>
      <c r="C343" s="354"/>
      <c r="D343" s="354"/>
      <c r="E343" s="354"/>
      <c r="F343" s="357"/>
      <c r="G343" s="354"/>
      <c r="H343" s="360"/>
    </row>
    <row r="344" spans="1:8">
      <c r="A344" s="51">
        <v>1</v>
      </c>
      <c r="B344" s="52" t="s">
        <v>257</v>
      </c>
      <c r="C344" s="53">
        <v>5.25</v>
      </c>
      <c r="D344" s="54">
        <v>4</v>
      </c>
      <c r="E344" s="54">
        <v>4</v>
      </c>
      <c r="F344" s="72">
        <v>41</v>
      </c>
      <c r="G344" s="55">
        <f>SUM(C344:F344)</f>
        <v>54.25</v>
      </c>
      <c r="H344" s="56" t="str">
        <f>IF(G344&gt;=91,"A1",IF(G344&gt;=81,"A2",IF(G344&gt;=71,"B1",IF(G344&gt;=61,"B2",IF(G344&gt;=51,"C1",IF(G344&gt;=41,"C2",IF(G344&gt;=33,"D","E")))))))</f>
        <v>C1</v>
      </c>
    </row>
    <row r="345" spans="1:8">
      <c r="A345" s="51">
        <v>2</v>
      </c>
      <c r="B345" s="52" t="s">
        <v>259</v>
      </c>
      <c r="C345" s="53">
        <v>7</v>
      </c>
      <c r="D345" s="54">
        <v>4</v>
      </c>
      <c r="E345" s="54">
        <v>4</v>
      </c>
      <c r="F345" s="54">
        <v>47.5</v>
      </c>
      <c r="G345" s="55">
        <f t="shared" ref="G345:G348" si="21">SUM(C345:F345)</f>
        <v>62.5</v>
      </c>
      <c r="H345" s="56" t="str">
        <f t="shared" ref="H345:H348" si="22">IF(G345&gt;=91,"A1",IF(G345&gt;=81,"A2",IF(G345&gt;=71,"B1",IF(G345&gt;=61,"B2",IF(G345&gt;=51,"C1",IF(G345&gt;=41,"C2",IF(G345&gt;=33,"D","E")))))))</f>
        <v>B2</v>
      </c>
    </row>
    <row r="346" spans="1:8">
      <c r="A346" s="51">
        <v>3</v>
      </c>
      <c r="B346" s="52" t="s">
        <v>260</v>
      </c>
      <c r="C346" s="53">
        <v>5.25</v>
      </c>
      <c r="D346" s="54">
        <v>4</v>
      </c>
      <c r="E346" s="54">
        <v>4</v>
      </c>
      <c r="F346" s="54">
        <v>32.5</v>
      </c>
      <c r="G346" s="55">
        <f t="shared" si="21"/>
        <v>45.75</v>
      </c>
      <c r="H346" s="56" t="str">
        <f t="shared" si="22"/>
        <v>C2</v>
      </c>
    </row>
    <row r="347" spans="1:8">
      <c r="A347" s="51">
        <v>4</v>
      </c>
      <c r="B347" s="52" t="s">
        <v>261</v>
      </c>
      <c r="C347" s="11">
        <v>8.5</v>
      </c>
      <c r="D347" s="54">
        <v>4.5</v>
      </c>
      <c r="E347" s="54">
        <v>4</v>
      </c>
      <c r="F347" s="54">
        <v>51</v>
      </c>
      <c r="G347" s="55">
        <f t="shared" si="21"/>
        <v>68</v>
      </c>
      <c r="H347" s="56" t="str">
        <f t="shared" si="22"/>
        <v>B2</v>
      </c>
    </row>
    <row r="348" spans="1:8">
      <c r="A348" s="51">
        <v>5</v>
      </c>
      <c r="B348" s="52" t="s">
        <v>361</v>
      </c>
      <c r="C348" s="53">
        <v>6</v>
      </c>
      <c r="D348" s="54">
        <v>4</v>
      </c>
      <c r="E348" s="54">
        <v>5</v>
      </c>
      <c r="F348" s="54">
        <v>31</v>
      </c>
      <c r="G348" s="55">
        <f t="shared" si="21"/>
        <v>46</v>
      </c>
      <c r="H348" s="56" t="str">
        <f t="shared" si="22"/>
        <v>C2</v>
      </c>
    </row>
    <row r="349" spans="1:8">
      <c r="A349" s="51">
        <v>6</v>
      </c>
      <c r="B349" s="57" t="s">
        <v>362</v>
      </c>
      <c r="C349" s="54"/>
      <c r="D349" s="54"/>
      <c r="E349" s="54"/>
      <c r="F349" s="54"/>
      <c r="G349" s="55">
        <v>21.5</v>
      </c>
      <c r="H349" s="56"/>
    </row>
    <row r="350" spans="1:8">
      <c r="A350" s="51">
        <v>7</v>
      </c>
      <c r="B350" s="52" t="s">
        <v>363</v>
      </c>
      <c r="C350" s="58"/>
      <c r="D350" s="58"/>
      <c r="E350" s="58"/>
      <c r="F350" s="59"/>
      <c r="G350" s="55">
        <v>33</v>
      </c>
      <c r="H350" s="56"/>
    </row>
    <row r="351" spans="1:8">
      <c r="A351" s="51">
        <v>8</v>
      </c>
      <c r="B351" s="60" t="s">
        <v>364</v>
      </c>
      <c r="C351" s="61"/>
      <c r="D351" s="61"/>
      <c r="E351" s="61"/>
      <c r="F351" s="62"/>
      <c r="G351" s="55">
        <v>41.5</v>
      </c>
      <c r="H351" s="56"/>
    </row>
    <row r="352" spans="1:8">
      <c r="A352" s="63" t="s">
        <v>235</v>
      </c>
      <c r="B352" s="64"/>
      <c r="C352" s="65"/>
      <c r="D352" s="65"/>
      <c r="E352" s="65"/>
      <c r="F352" s="66"/>
      <c r="G352" s="67">
        <f>SUM(G344:G349)</f>
        <v>298</v>
      </c>
      <c r="H352" s="68"/>
    </row>
    <row r="353" spans="1:8">
      <c r="A353" s="63" t="s">
        <v>365</v>
      </c>
      <c r="B353" s="64"/>
      <c r="C353" s="65"/>
      <c r="D353" s="65"/>
      <c r="E353" s="65"/>
      <c r="F353" s="66"/>
      <c r="G353" s="69">
        <f>G352*100/550</f>
        <v>54.18181818181818</v>
      </c>
      <c r="H353" s="68" t="str">
        <f t="shared" ref="H353" si="23">IF(G353&gt;=91,"A1",IF(G353&gt;=81,"A2",IF(G353&gt;=71,"B1",IF(G353&gt;=61,"B2",IF(G353&gt;=51,"C1",IF(G353&gt;=41,"C2",IF(G353&gt;=33,"D","E")))))))</f>
        <v>C1</v>
      </c>
    </row>
    <row r="354" spans="1:8">
      <c r="A354" s="346" t="s">
        <v>415</v>
      </c>
      <c r="B354" s="347"/>
      <c r="C354" s="347"/>
      <c r="D354" s="347"/>
      <c r="E354" s="347"/>
      <c r="F354" s="347"/>
      <c r="G354" s="347"/>
      <c r="H354" s="348"/>
    </row>
    <row r="355" spans="1:8">
      <c r="A355" s="349" t="s">
        <v>367</v>
      </c>
      <c r="B355" s="350"/>
      <c r="C355" s="350"/>
      <c r="D355" s="350"/>
      <c r="E355" s="350"/>
      <c r="F355" s="350"/>
      <c r="G355" s="350"/>
      <c r="H355" s="351"/>
    </row>
    <row r="356" spans="1:8">
      <c r="A356" s="343" t="s">
        <v>368</v>
      </c>
      <c r="B356" s="344"/>
      <c r="C356" s="344"/>
      <c r="D356" s="344"/>
      <c r="E356" s="344"/>
      <c r="F356" s="344"/>
      <c r="G356" s="344"/>
      <c r="H356" s="345"/>
    </row>
    <row r="357" spans="1:8">
      <c r="A357" s="343" t="s">
        <v>369</v>
      </c>
      <c r="B357" s="344"/>
      <c r="C357" s="344"/>
      <c r="D357" s="344"/>
      <c r="E357" s="344"/>
      <c r="F357" s="361"/>
      <c r="G357" s="362" t="s">
        <v>370</v>
      </c>
      <c r="H357" s="345"/>
    </row>
    <row r="358" spans="1:8">
      <c r="A358" s="70" t="s">
        <v>371</v>
      </c>
      <c r="B358" s="71"/>
      <c r="C358" s="71"/>
      <c r="D358" s="71"/>
      <c r="E358" s="71"/>
      <c r="F358" s="72"/>
      <c r="G358" s="72" t="s">
        <v>375</v>
      </c>
      <c r="H358" s="91"/>
    </row>
    <row r="359" spans="1:8">
      <c r="A359" s="343" t="s">
        <v>373</v>
      </c>
      <c r="B359" s="344"/>
      <c r="C359" s="344"/>
      <c r="D359" s="344"/>
      <c r="E359" s="344"/>
      <c r="F359" s="361"/>
      <c r="G359" s="1"/>
      <c r="H359" s="50"/>
    </row>
    <row r="360" spans="1:8">
      <c r="A360" s="343" t="s">
        <v>369</v>
      </c>
      <c r="B360" s="344"/>
      <c r="C360" s="344"/>
      <c r="D360" s="344"/>
      <c r="E360" s="344"/>
      <c r="F360" s="361"/>
      <c r="G360" s="362" t="s">
        <v>370</v>
      </c>
      <c r="H360" s="345"/>
    </row>
    <row r="361" spans="1:8">
      <c r="A361" s="365" t="s">
        <v>374</v>
      </c>
      <c r="B361" s="366"/>
      <c r="C361" s="366"/>
      <c r="D361" s="366"/>
      <c r="E361" s="366"/>
      <c r="F361" s="367"/>
      <c r="G361" s="1" t="s">
        <v>372</v>
      </c>
      <c r="H361" s="50"/>
    </row>
    <row r="362" spans="1:8">
      <c r="A362" s="365" t="s">
        <v>376</v>
      </c>
      <c r="B362" s="366"/>
      <c r="C362" s="366"/>
      <c r="D362" s="366"/>
      <c r="E362" s="366"/>
      <c r="F362" s="367"/>
      <c r="G362" s="72" t="s">
        <v>372</v>
      </c>
      <c r="H362" s="91"/>
    </row>
    <row r="363" spans="1:8">
      <c r="A363" s="365" t="s">
        <v>377</v>
      </c>
      <c r="B363" s="366"/>
      <c r="C363" s="366"/>
      <c r="D363" s="366"/>
      <c r="E363" s="366"/>
      <c r="F363" s="366"/>
      <c r="G363" s="72" t="s">
        <v>372</v>
      </c>
      <c r="H363" s="91"/>
    </row>
    <row r="364" spans="1:8">
      <c r="A364" s="365" t="s">
        <v>378</v>
      </c>
      <c r="B364" s="366"/>
      <c r="C364" s="366"/>
      <c r="D364" s="366"/>
      <c r="E364" s="366"/>
      <c r="F364" s="366"/>
      <c r="G364" s="72" t="s">
        <v>372</v>
      </c>
      <c r="H364" s="91"/>
    </row>
    <row r="365" spans="1:8">
      <c r="A365" s="343" t="s">
        <v>379</v>
      </c>
      <c r="B365" s="344"/>
      <c r="C365" s="344"/>
      <c r="D365" s="344"/>
      <c r="E365" s="344"/>
      <c r="F365" s="344"/>
      <c r="G365" s="344"/>
      <c r="H365" s="345"/>
    </row>
    <row r="366" spans="1:8">
      <c r="A366" s="343" t="s">
        <v>369</v>
      </c>
      <c r="B366" s="344"/>
      <c r="C366" s="344"/>
      <c r="D366" s="344"/>
      <c r="E366" s="344"/>
      <c r="F366" s="344"/>
      <c r="G366" s="344"/>
      <c r="H366" s="345"/>
    </row>
    <row r="367" spans="1:8">
      <c r="A367" s="70" t="s">
        <v>380</v>
      </c>
      <c r="B367" s="362" t="s">
        <v>410</v>
      </c>
      <c r="C367" s="344"/>
      <c r="D367" s="344"/>
      <c r="E367" s="344"/>
      <c r="F367" s="344"/>
      <c r="G367" s="344"/>
      <c r="H367" s="345"/>
    </row>
    <row r="368" spans="1:8">
      <c r="A368" s="73" t="s">
        <v>382</v>
      </c>
      <c r="B368" s="363"/>
      <c r="C368" s="368"/>
      <c r="D368" s="368"/>
      <c r="E368" s="368"/>
      <c r="F368" s="368"/>
      <c r="G368" s="368"/>
      <c r="H368" s="364"/>
    </row>
    <row r="369" spans="1:8">
      <c r="A369" s="340" t="s">
        <v>383</v>
      </c>
      <c r="B369" s="341"/>
      <c r="C369" s="341"/>
      <c r="D369" s="341"/>
      <c r="E369" s="74"/>
      <c r="F369" s="75"/>
      <c r="G369" s="1" t="s">
        <v>384</v>
      </c>
      <c r="H369" s="76"/>
    </row>
    <row r="370" spans="1:8" ht="59.25" customHeight="1">
      <c r="A370" s="77" t="s">
        <v>385</v>
      </c>
      <c r="B370" s="78" t="s">
        <v>255</v>
      </c>
      <c r="C370" s="78" t="s">
        <v>385</v>
      </c>
      <c r="D370" s="78" t="s">
        <v>255</v>
      </c>
      <c r="E370" s="79"/>
      <c r="F370" s="369" t="s">
        <v>386</v>
      </c>
      <c r="G370" s="369"/>
      <c r="H370" s="80" t="s">
        <v>255</v>
      </c>
    </row>
    <row r="371" spans="1:8">
      <c r="A371" s="51" t="s">
        <v>387</v>
      </c>
      <c r="B371" s="54" t="s">
        <v>388</v>
      </c>
      <c r="C371" s="54" t="s">
        <v>389</v>
      </c>
      <c r="D371" s="54" t="s">
        <v>390</v>
      </c>
      <c r="E371" s="81"/>
      <c r="F371" s="370">
        <v>3</v>
      </c>
      <c r="G371" s="370"/>
      <c r="H371" s="82" t="s">
        <v>372</v>
      </c>
    </row>
    <row r="372" spans="1:8">
      <c r="A372" s="51" t="s">
        <v>391</v>
      </c>
      <c r="B372" s="54" t="s">
        <v>392</v>
      </c>
      <c r="C372" s="54" t="s">
        <v>393</v>
      </c>
      <c r="D372" s="54" t="s">
        <v>394</v>
      </c>
      <c r="E372" s="81"/>
      <c r="F372" s="370">
        <v>2</v>
      </c>
      <c r="G372" s="370"/>
      <c r="H372" s="82" t="s">
        <v>375</v>
      </c>
    </row>
    <row r="373" spans="1:8">
      <c r="A373" s="51" t="s">
        <v>395</v>
      </c>
      <c r="B373" s="54" t="s">
        <v>396</v>
      </c>
      <c r="C373" s="54" t="s">
        <v>397</v>
      </c>
      <c r="D373" s="54" t="s">
        <v>398</v>
      </c>
      <c r="E373" s="81"/>
      <c r="F373" s="370">
        <v>1</v>
      </c>
      <c r="G373" s="370"/>
      <c r="H373" s="82" t="s">
        <v>399</v>
      </c>
    </row>
    <row r="374" spans="1:8">
      <c r="A374" s="51" t="s">
        <v>400</v>
      </c>
      <c r="B374" s="54" t="s">
        <v>401</v>
      </c>
      <c r="C374" s="83" t="s">
        <v>402</v>
      </c>
      <c r="D374" s="83" t="s">
        <v>403</v>
      </c>
      <c r="E374" s="84"/>
      <c r="F374" s="371"/>
      <c r="G374" s="372"/>
      <c r="H374" s="85"/>
    </row>
    <row r="375" spans="1:8" ht="51" customHeight="1">
      <c r="A375" s="373" t="s">
        <v>404</v>
      </c>
      <c r="B375" s="374"/>
      <c r="C375" s="379" t="s">
        <v>405</v>
      </c>
      <c r="D375" s="375"/>
      <c r="E375" s="375"/>
      <c r="F375" s="375"/>
      <c r="G375" s="379" t="s">
        <v>406</v>
      </c>
      <c r="H375" s="376"/>
    </row>
    <row r="377" spans="1:8">
      <c r="A377" s="330" t="s">
        <v>238</v>
      </c>
      <c r="B377" s="331"/>
      <c r="C377" s="331"/>
      <c r="D377" s="331"/>
      <c r="E377" s="331"/>
      <c r="F377" s="331"/>
      <c r="G377" s="331"/>
      <c r="H377" s="332"/>
    </row>
    <row r="378" spans="1:8">
      <c r="A378" s="333" t="s">
        <v>239</v>
      </c>
      <c r="B378" s="334"/>
      <c r="C378" s="334"/>
      <c r="D378" s="334"/>
      <c r="E378" s="334"/>
      <c r="F378" s="334"/>
      <c r="G378" s="334"/>
      <c r="H378" s="335"/>
    </row>
    <row r="379" spans="1:8">
      <c r="A379" s="333" t="s">
        <v>240</v>
      </c>
      <c r="B379" s="334"/>
      <c r="C379" s="334"/>
      <c r="D379" s="334"/>
      <c r="E379" s="334"/>
      <c r="F379" s="334"/>
      <c r="G379" s="334"/>
      <c r="H379" s="335"/>
    </row>
    <row r="380" spans="1:8">
      <c r="A380" s="333" t="s">
        <v>353</v>
      </c>
      <c r="B380" s="334"/>
      <c r="C380" s="334"/>
      <c r="D380" s="334"/>
      <c r="E380" s="334"/>
      <c r="F380" s="334"/>
      <c r="G380" s="334"/>
      <c r="H380" s="335"/>
    </row>
    <row r="381" spans="1:8">
      <c r="A381" s="333" t="s">
        <v>354</v>
      </c>
      <c r="B381" s="334"/>
      <c r="C381" s="334"/>
      <c r="D381" s="334"/>
      <c r="E381" s="334"/>
      <c r="F381" s="334"/>
      <c r="G381" s="334"/>
      <c r="H381" s="335"/>
    </row>
    <row r="382" spans="1:8">
      <c r="A382" s="45" t="s">
        <v>244</v>
      </c>
      <c r="B382" s="334" t="s">
        <v>1</v>
      </c>
      <c r="C382" s="334"/>
      <c r="D382" s="46"/>
      <c r="E382" s="43"/>
      <c r="F382" s="43"/>
      <c r="G382" s="334"/>
      <c r="H382" s="335"/>
    </row>
    <row r="383" spans="1:8">
      <c r="A383" s="45" t="s">
        <v>246</v>
      </c>
      <c r="B383" s="334" t="s">
        <v>106</v>
      </c>
      <c r="C383" s="334"/>
      <c r="D383" s="46"/>
      <c r="E383" s="48" t="s">
        <v>355</v>
      </c>
      <c r="F383" s="48"/>
      <c r="G383" s="336">
        <v>9</v>
      </c>
      <c r="H383" s="337"/>
    </row>
    <row r="384" spans="1:8">
      <c r="A384" s="45" t="s">
        <v>356</v>
      </c>
      <c r="B384" s="334">
        <v>1416</v>
      </c>
      <c r="C384" s="334"/>
      <c r="D384" s="43"/>
      <c r="E384" s="46"/>
      <c r="F384" s="46"/>
      <c r="G384" s="380"/>
      <c r="H384" s="381"/>
    </row>
    <row r="385" spans="1:8">
      <c r="A385" s="45" t="s">
        <v>357</v>
      </c>
      <c r="B385" s="334" t="s">
        <v>292</v>
      </c>
      <c r="C385" s="334"/>
      <c r="D385" s="46"/>
      <c r="E385" s="46" t="s">
        <v>358</v>
      </c>
      <c r="F385" s="46"/>
      <c r="G385" s="328" t="s">
        <v>293</v>
      </c>
      <c r="H385" s="329"/>
    </row>
    <row r="386" spans="1:8">
      <c r="A386" s="340" t="s">
        <v>359</v>
      </c>
      <c r="B386" s="341"/>
      <c r="C386" s="341"/>
      <c r="D386" s="341"/>
      <c r="E386" s="341"/>
      <c r="F386" s="341"/>
      <c r="G386" s="341"/>
      <c r="H386" s="342"/>
    </row>
    <row r="387" spans="1:8">
      <c r="A387" s="343" t="s">
        <v>335</v>
      </c>
      <c r="B387" s="344"/>
      <c r="C387" s="344"/>
      <c r="D387" s="344"/>
      <c r="E387" s="344"/>
      <c r="F387" s="344"/>
      <c r="G387" s="344"/>
      <c r="H387" s="345"/>
    </row>
    <row r="388" spans="1:8">
      <c r="A388" s="395" t="s">
        <v>252</v>
      </c>
      <c r="B388" s="394" t="s">
        <v>253</v>
      </c>
      <c r="C388" s="352" t="s">
        <v>340</v>
      </c>
      <c r="D388" s="352" t="s">
        <v>360</v>
      </c>
      <c r="E388" s="352" t="s">
        <v>342</v>
      </c>
      <c r="F388" s="355" t="s">
        <v>343</v>
      </c>
      <c r="G388" s="352" t="s">
        <v>344</v>
      </c>
      <c r="H388" s="358" t="s">
        <v>255</v>
      </c>
    </row>
    <row r="389" spans="1:8">
      <c r="A389" s="395"/>
      <c r="B389" s="394"/>
      <c r="C389" s="353"/>
      <c r="D389" s="353"/>
      <c r="E389" s="353"/>
      <c r="F389" s="356"/>
      <c r="G389" s="353"/>
      <c r="H389" s="359"/>
    </row>
    <row r="390" spans="1:8">
      <c r="A390" s="395"/>
      <c r="B390" s="394"/>
      <c r="C390" s="354"/>
      <c r="D390" s="354"/>
      <c r="E390" s="354"/>
      <c r="F390" s="357"/>
      <c r="G390" s="354"/>
      <c r="H390" s="360"/>
    </row>
    <row r="391" spans="1:8">
      <c r="A391" s="51">
        <v>1</v>
      </c>
      <c r="B391" s="52" t="s">
        <v>257</v>
      </c>
      <c r="C391" s="53">
        <v>4.25</v>
      </c>
      <c r="D391" s="54">
        <v>4</v>
      </c>
      <c r="E391" s="54">
        <v>4</v>
      </c>
      <c r="F391" s="72">
        <v>30.5</v>
      </c>
      <c r="G391" s="55">
        <f>SUM(C391:F391)</f>
        <v>42.75</v>
      </c>
      <c r="H391" s="56" t="str">
        <f>IF(G391&gt;=91,"A1",IF(G391&gt;=81,"A2",IF(G391&gt;=71,"B1",IF(G391&gt;=61,"B2",IF(G391&gt;=51,"C1",IF(G391&gt;=41,"C2",IF(G391&gt;=33,"D","E")))))))</f>
        <v>C2</v>
      </c>
    </row>
    <row r="392" spans="1:8">
      <c r="A392" s="51">
        <v>2</v>
      </c>
      <c r="B392" s="52" t="s">
        <v>259</v>
      </c>
      <c r="C392" s="53">
        <v>5.5</v>
      </c>
      <c r="D392" s="54">
        <v>4</v>
      </c>
      <c r="E392" s="54">
        <v>4</v>
      </c>
      <c r="F392" s="54">
        <v>45.5</v>
      </c>
      <c r="G392" s="55">
        <f t="shared" ref="G392:G395" si="24">SUM(C392:F392)</f>
        <v>59</v>
      </c>
      <c r="H392" s="56" t="str">
        <f t="shared" ref="H392:H395" si="25">IF(G392&gt;=91,"A1",IF(G392&gt;=81,"A2",IF(G392&gt;=71,"B1",IF(G392&gt;=61,"B2",IF(G392&gt;=51,"C1",IF(G392&gt;=41,"C2",IF(G392&gt;=33,"D","E")))))))</f>
        <v>C1</v>
      </c>
    </row>
    <row r="393" spans="1:8">
      <c r="A393" s="51">
        <v>3</v>
      </c>
      <c r="B393" s="52" t="s">
        <v>260</v>
      </c>
      <c r="C393" s="53">
        <v>5</v>
      </c>
      <c r="D393" s="54">
        <v>4</v>
      </c>
      <c r="E393" s="54">
        <v>4</v>
      </c>
      <c r="F393" s="54">
        <v>33.5</v>
      </c>
      <c r="G393" s="55">
        <f t="shared" si="24"/>
        <v>46.5</v>
      </c>
      <c r="H393" s="56" t="str">
        <f t="shared" si="25"/>
        <v>C2</v>
      </c>
    </row>
    <row r="394" spans="1:8">
      <c r="A394" s="51">
        <v>4</v>
      </c>
      <c r="B394" s="52" t="s">
        <v>261</v>
      </c>
      <c r="C394" s="54">
        <v>5.25</v>
      </c>
      <c r="D394" s="54">
        <v>3.5</v>
      </c>
      <c r="E394" s="54">
        <v>3.5</v>
      </c>
      <c r="F394" s="53">
        <v>39</v>
      </c>
      <c r="G394" s="55">
        <f t="shared" si="24"/>
        <v>51.25</v>
      </c>
      <c r="H394" s="56" t="str">
        <f t="shared" si="25"/>
        <v>C1</v>
      </c>
    </row>
    <row r="395" spans="1:8">
      <c r="A395" s="51">
        <v>5</v>
      </c>
      <c r="B395" s="52" t="s">
        <v>361</v>
      </c>
      <c r="C395" s="53">
        <v>4.5</v>
      </c>
      <c r="D395" s="54">
        <v>4</v>
      </c>
      <c r="E395" s="54">
        <v>5</v>
      </c>
      <c r="F395" s="54">
        <v>28</v>
      </c>
      <c r="G395" s="55">
        <f t="shared" si="24"/>
        <v>41.5</v>
      </c>
      <c r="H395" s="56" t="str">
        <f t="shared" si="25"/>
        <v>C2</v>
      </c>
    </row>
    <row r="396" spans="1:8">
      <c r="A396" s="51">
        <v>6</v>
      </c>
      <c r="B396" s="57" t="s">
        <v>362</v>
      </c>
      <c r="C396" s="54"/>
      <c r="D396" s="54"/>
      <c r="E396" s="54"/>
      <c r="F396" s="54"/>
      <c r="G396" s="55">
        <v>32.5</v>
      </c>
      <c r="H396" s="56"/>
    </row>
    <row r="397" spans="1:8">
      <c r="A397" s="51">
        <v>7</v>
      </c>
      <c r="B397" s="52" t="s">
        <v>363</v>
      </c>
      <c r="C397" s="58"/>
      <c r="D397" s="58"/>
      <c r="E397" s="58"/>
      <c r="F397" s="59"/>
      <c r="G397" s="55">
        <v>24</v>
      </c>
      <c r="H397" s="56"/>
    </row>
    <row r="398" spans="1:8">
      <c r="A398" s="51">
        <v>8</v>
      </c>
      <c r="B398" s="60" t="s">
        <v>364</v>
      </c>
      <c r="C398" s="61"/>
      <c r="D398" s="61"/>
      <c r="E398" s="61"/>
      <c r="F398" s="62"/>
      <c r="G398" s="55">
        <v>34.5</v>
      </c>
      <c r="H398" s="56"/>
    </row>
    <row r="399" spans="1:8">
      <c r="A399" s="63" t="s">
        <v>235</v>
      </c>
      <c r="B399" s="64"/>
      <c r="C399" s="65"/>
      <c r="D399" s="65"/>
      <c r="E399" s="65"/>
      <c r="F399" s="66"/>
      <c r="G399" s="67">
        <f>SUM(G391:G396)</f>
        <v>273.5</v>
      </c>
      <c r="H399" s="68"/>
    </row>
    <row r="400" spans="1:8">
      <c r="A400" s="63" t="s">
        <v>365</v>
      </c>
      <c r="B400" s="64"/>
      <c r="C400" s="65"/>
      <c r="D400" s="65"/>
      <c r="E400" s="65"/>
      <c r="F400" s="66"/>
      <c r="G400" s="69">
        <f>G399*100/550</f>
        <v>49.727272727272727</v>
      </c>
      <c r="H400" s="68" t="str">
        <f t="shared" ref="H400" si="26">IF(G400&gt;=91,"A1",IF(G400&gt;=81,"A2",IF(G400&gt;=71,"B1",IF(G400&gt;=61,"B2",IF(G400&gt;=51,"C1",IF(G400&gt;=41,"C2",IF(G400&gt;=33,"D","E")))))))</f>
        <v>C2</v>
      </c>
    </row>
    <row r="401" spans="1:8">
      <c r="A401" s="346" t="s">
        <v>415</v>
      </c>
      <c r="B401" s="347"/>
      <c r="C401" s="347"/>
      <c r="D401" s="347"/>
      <c r="E401" s="347"/>
      <c r="F401" s="347"/>
      <c r="G401" s="347"/>
      <c r="H401" s="348"/>
    </row>
    <row r="402" spans="1:8">
      <c r="A402" s="349" t="s">
        <v>367</v>
      </c>
      <c r="B402" s="350"/>
      <c r="C402" s="350"/>
      <c r="D402" s="350"/>
      <c r="E402" s="350"/>
      <c r="F402" s="350"/>
      <c r="G402" s="350"/>
      <c r="H402" s="351"/>
    </row>
    <row r="403" spans="1:8">
      <c r="A403" s="343" t="s">
        <v>368</v>
      </c>
      <c r="B403" s="344"/>
      <c r="C403" s="344"/>
      <c r="D403" s="344"/>
      <c r="E403" s="344"/>
      <c r="F403" s="344"/>
      <c r="G403" s="344"/>
      <c r="H403" s="345"/>
    </row>
    <row r="404" spans="1:8">
      <c r="A404" s="343" t="s">
        <v>369</v>
      </c>
      <c r="B404" s="344"/>
      <c r="C404" s="344"/>
      <c r="D404" s="344"/>
      <c r="E404" s="344"/>
      <c r="F404" s="361"/>
      <c r="G404" s="362" t="s">
        <v>370</v>
      </c>
      <c r="H404" s="345"/>
    </row>
    <row r="405" spans="1:8">
      <c r="A405" s="70" t="s">
        <v>371</v>
      </c>
      <c r="B405" s="71"/>
      <c r="C405" s="71"/>
      <c r="D405" s="71"/>
      <c r="E405" s="71"/>
      <c r="F405" s="72"/>
      <c r="G405" s="72" t="s">
        <v>375</v>
      </c>
      <c r="H405" s="91"/>
    </row>
    <row r="406" spans="1:8">
      <c r="A406" s="343" t="s">
        <v>373</v>
      </c>
      <c r="B406" s="344"/>
      <c r="C406" s="344"/>
      <c r="D406" s="344"/>
      <c r="E406" s="344"/>
      <c r="F406" s="361"/>
      <c r="G406" s="1"/>
      <c r="H406" s="50"/>
    </row>
    <row r="407" spans="1:8">
      <c r="A407" s="343" t="s">
        <v>369</v>
      </c>
      <c r="B407" s="344"/>
      <c r="C407" s="344"/>
      <c r="D407" s="344"/>
      <c r="E407" s="344"/>
      <c r="F407" s="361"/>
      <c r="G407" s="362" t="s">
        <v>370</v>
      </c>
      <c r="H407" s="345"/>
    </row>
    <row r="408" spans="1:8">
      <c r="A408" s="365" t="s">
        <v>374</v>
      </c>
      <c r="B408" s="366"/>
      <c r="C408" s="366"/>
      <c r="D408" s="366"/>
      <c r="E408" s="366"/>
      <c r="F408" s="367"/>
      <c r="G408" s="1" t="s">
        <v>375</v>
      </c>
      <c r="H408" s="50"/>
    </row>
    <row r="409" spans="1:8">
      <c r="A409" s="365" t="s">
        <v>376</v>
      </c>
      <c r="B409" s="366"/>
      <c r="C409" s="366"/>
      <c r="D409" s="366"/>
      <c r="E409" s="366"/>
      <c r="F409" s="367"/>
      <c r="G409" s="72" t="s">
        <v>372</v>
      </c>
      <c r="H409" s="91"/>
    </row>
    <row r="410" spans="1:8">
      <c r="A410" s="365" t="s">
        <v>377</v>
      </c>
      <c r="B410" s="366"/>
      <c r="C410" s="366"/>
      <c r="D410" s="366"/>
      <c r="E410" s="366"/>
      <c r="F410" s="366"/>
      <c r="G410" s="72" t="s">
        <v>372</v>
      </c>
      <c r="H410" s="91"/>
    </row>
    <row r="411" spans="1:8">
      <c r="A411" s="365" t="s">
        <v>378</v>
      </c>
      <c r="B411" s="366"/>
      <c r="C411" s="366"/>
      <c r="D411" s="366"/>
      <c r="E411" s="366"/>
      <c r="F411" s="366"/>
      <c r="G411" s="72" t="s">
        <v>372</v>
      </c>
      <c r="H411" s="91"/>
    </row>
    <row r="412" spans="1:8">
      <c r="A412" s="343" t="s">
        <v>379</v>
      </c>
      <c r="B412" s="344"/>
      <c r="C412" s="344"/>
      <c r="D412" s="344"/>
      <c r="E412" s="344"/>
      <c r="F412" s="344"/>
      <c r="G412" s="344"/>
      <c r="H412" s="345"/>
    </row>
    <row r="413" spans="1:8">
      <c r="A413" s="343" t="s">
        <v>369</v>
      </c>
      <c r="B413" s="344"/>
      <c r="C413" s="344"/>
      <c r="D413" s="344"/>
      <c r="E413" s="344"/>
      <c r="F413" s="344"/>
      <c r="G413" s="344"/>
      <c r="H413" s="345"/>
    </row>
    <row r="414" spans="1:8">
      <c r="A414" s="70" t="s">
        <v>380</v>
      </c>
      <c r="B414" s="362" t="s">
        <v>381</v>
      </c>
      <c r="C414" s="344"/>
      <c r="D414" s="344"/>
      <c r="E414" s="344"/>
      <c r="F414" s="344"/>
      <c r="G414" s="344"/>
      <c r="H414" s="345"/>
    </row>
    <row r="415" spans="1:8">
      <c r="A415" s="73" t="s">
        <v>382</v>
      </c>
      <c r="B415" s="363"/>
      <c r="C415" s="368"/>
      <c r="D415" s="368"/>
      <c r="E415" s="368"/>
      <c r="F415" s="368"/>
      <c r="G415" s="368"/>
      <c r="H415" s="364"/>
    </row>
    <row r="416" spans="1:8">
      <c r="A416" s="340" t="s">
        <v>383</v>
      </c>
      <c r="B416" s="341"/>
      <c r="C416" s="341"/>
      <c r="D416" s="341"/>
      <c r="E416" s="74"/>
      <c r="F416" s="75"/>
      <c r="G416" s="1" t="s">
        <v>384</v>
      </c>
      <c r="H416" s="76"/>
    </row>
    <row r="417" spans="1:8" ht="59.25" customHeight="1">
      <c r="A417" s="77" t="s">
        <v>385</v>
      </c>
      <c r="B417" s="78" t="s">
        <v>255</v>
      </c>
      <c r="C417" s="78" t="s">
        <v>385</v>
      </c>
      <c r="D417" s="78" t="s">
        <v>255</v>
      </c>
      <c r="E417" s="79"/>
      <c r="F417" s="369" t="s">
        <v>386</v>
      </c>
      <c r="G417" s="369"/>
      <c r="H417" s="80" t="s">
        <v>255</v>
      </c>
    </row>
    <row r="418" spans="1:8">
      <c r="A418" s="51" t="s">
        <v>387</v>
      </c>
      <c r="B418" s="54" t="s">
        <v>388</v>
      </c>
      <c r="C418" s="54" t="s">
        <v>389</v>
      </c>
      <c r="D418" s="54" t="s">
        <v>390</v>
      </c>
      <c r="E418" s="81"/>
      <c r="F418" s="370">
        <v>3</v>
      </c>
      <c r="G418" s="370"/>
      <c r="H418" s="82" t="s">
        <v>372</v>
      </c>
    </row>
    <row r="419" spans="1:8">
      <c r="A419" s="51" t="s">
        <v>391</v>
      </c>
      <c r="B419" s="54" t="s">
        <v>392</v>
      </c>
      <c r="C419" s="54" t="s">
        <v>393</v>
      </c>
      <c r="D419" s="54" t="s">
        <v>394</v>
      </c>
      <c r="E419" s="81"/>
      <c r="F419" s="370">
        <v>2</v>
      </c>
      <c r="G419" s="370"/>
      <c r="H419" s="82" t="s">
        <v>375</v>
      </c>
    </row>
    <row r="420" spans="1:8">
      <c r="A420" s="51" t="s">
        <v>395</v>
      </c>
      <c r="B420" s="54" t="s">
        <v>396</v>
      </c>
      <c r="C420" s="54" t="s">
        <v>397</v>
      </c>
      <c r="D420" s="54" t="s">
        <v>398</v>
      </c>
      <c r="E420" s="81"/>
      <c r="F420" s="370">
        <v>1</v>
      </c>
      <c r="G420" s="370"/>
      <c r="H420" s="82" t="s">
        <v>399</v>
      </c>
    </row>
    <row r="421" spans="1:8">
      <c r="A421" s="51" t="s">
        <v>400</v>
      </c>
      <c r="B421" s="54" t="s">
        <v>401</v>
      </c>
      <c r="C421" s="83" t="s">
        <v>402</v>
      </c>
      <c r="D421" s="83" t="s">
        <v>403</v>
      </c>
      <c r="E421" s="84"/>
      <c r="F421" s="371"/>
      <c r="G421" s="372"/>
      <c r="H421" s="85"/>
    </row>
    <row r="422" spans="1:8" ht="41.25" customHeight="1">
      <c r="A422" s="373" t="s">
        <v>404</v>
      </c>
      <c r="B422" s="374"/>
      <c r="C422" s="379" t="s">
        <v>405</v>
      </c>
      <c r="D422" s="375"/>
      <c r="E422" s="375"/>
      <c r="F422" s="375"/>
      <c r="G422" s="379" t="s">
        <v>406</v>
      </c>
      <c r="H422" s="376"/>
    </row>
    <row r="424" spans="1:8">
      <c r="A424" s="330" t="s">
        <v>238</v>
      </c>
      <c r="B424" s="331"/>
      <c r="C424" s="331"/>
      <c r="D424" s="331"/>
      <c r="E424" s="331"/>
      <c r="F424" s="331"/>
      <c r="G424" s="331"/>
      <c r="H424" s="332"/>
    </row>
    <row r="425" spans="1:8">
      <c r="A425" s="333" t="s">
        <v>239</v>
      </c>
      <c r="B425" s="334"/>
      <c r="C425" s="334"/>
      <c r="D425" s="334"/>
      <c r="E425" s="334"/>
      <c r="F425" s="334"/>
      <c r="G425" s="334"/>
      <c r="H425" s="335"/>
    </row>
    <row r="426" spans="1:8">
      <c r="A426" s="333" t="s">
        <v>240</v>
      </c>
      <c r="B426" s="334"/>
      <c r="C426" s="334"/>
      <c r="D426" s="334"/>
      <c r="E426" s="334"/>
      <c r="F426" s="334"/>
      <c r="G426" s="334"/>
      <c r="H426" s="335"/>
    </row>
    <row r="427" spans="1:8">
      <c r="A427" s="333" t="s">
        <v>353</v>
      </c>
      <c r="B427" s="334"/>
      <c r="C427" s="334"/>
      <c r="D427" s="334"/>
      <c r="E427" s="334"/>
      <c r="F427" s="334"/>
      <c r="G427" s="334"/>
      <c r="H427" s="335"/>
    </row>
    <row r="428" spans="1:8">
      <c r="A428" s="333" t="s">
        <v>354</v>
      </c>
      <c r="B428" s="334"/>
      <c r="C428" s="334"/>
      <c r="D428" s="334"/>
      <c r="E428" s="334"/>
      <c r="F428" s="334"/>
      <c r="G428" s="334"/>
      <c r="H428" s="335"/>
    </row>
    <row r="429" spans="1:8">
      <c r="A429" s="45" t="s">
        <v>244</v>
      </c>
      <c r="B429" s="334" t="s">
        <v>1</v>
      </c>
      <c r="C429" s="334"/>
      <c r="D429" s="46"/>
      <c r="E429" s="43"/>
      <c r="F429" s="43"/>
      <c r="G429" s="334"/>
      <c r="H429" s="335"/>
    </row>
    <row r="430" spans="1:8">
      <c r="A430" s="45" t="s">
        <v>246</v>
      </c>
      <c r="B430" s="334" t="s">
        <v>115</v>
      </c>
      <c r="C430" s="334"/>
      <c r="D430" s="46"/>
      <c r="E430" s="48" t="s">
        <v>355</v>
      </c>
      <c r="F430" s="48"/>
      <c r="G430" s="336">
        <v>10</v>
      </c>
      <c r="H430" s="337"/>
    </row>
    <row r="431" spans="1:8">
      <c r="A431" s="45" t="s">
        <v>356</v>
      </c>
      <c r="B431" s="334">
        <v>1005</v>
      </c>
      <c r="C431" s="334"/>
      <c r="D431" s="43"/>
      <c r="E431" s="46"/>
      <c r="F431" s="46"/>
      <c r="G431" s="380"/>
      <c r="H431" s="381"/>
    </row>
    <row r="432" spans="1:8">
      <c r="A432" s="45" t="s">
        <v>357</v>
      </c>
      <c r="B432" s="334" t="s">
        <v>296</v>
      </c>
      <c r="C432" s="334"/>
      <c r="D432" s="46"/>
      <c r="E432" s="46" t="s">
        <v>358</v>
      </c>
      <c r="F432" s="46"/>
      <c r="G432" s="328" t="s">
        <v>297</v>
      </c>
      <c r="H432" s="329"/>
    </row>
    <row r="433" spans="1:8">
      <c r="A433" s="340" t="s">
        <v>359</v>
      </c>
      <c r="B433" s="341"/>
      <c r="C433" s="341"/>
      <c r="D433" s="341"/>
      <c r="E433" s="341"/>
      <c r="F433" s="341"/>
      <c r="G433" s="341"/>
      <c r="H433" s="342"/>
    </row>
    <row r="434" spans="1:8">
      <c r="A434" s="343" t="s">
        <v>335</v>
      </c>
      <c r="B434" s="344"/>
      <c r="C434" s="344"/>
      <c r="D434" s="344"/>
      <c r="E434" s="344"/>
      <c r="F434" s="344"/>
      <c r="G434" s="344"/>
      <c r="H434" s="345"/>
    </row>
    <row r="435" spans="1:8">
      <c r="A435" s="395" t="s">
        <v>252</v>
      </c>
      <c r="B435" s="394" t="s">
        <v>253</v>
      </c>
      <c r="C435" s="352" t="s">
        <v>340</v>
      </c>
      <c r="D435" s="352" t="s">
        <v>360</v>
      </c>
      <c r="E435" s="352" t="s">
        <v>342</v>
      </c>
      <c r="F435" s="355" t="s">
        <v>343</v>
      </c>
      <c r="G435" s="352" t="s">
        <v>344</v>
      </c>
      <c r="H435" s="358" t="s">
        <v>255</v>
      </c>
    </row>
    <row r="436" spans="1:8">
      <c r="A436" s="395"/>
      <c r="B436" s="394"/>
      <c r="C436" s="353"/>
      <c r="D436" s="353"/>
      <c r="E436" s="353"/>
      <c r="F436" s="356"/>
      <c r="G436" s="353"/>
      <c r="H436" s="359"/>
    </row>
    <row r="437" spans="1:8">
      <c r="A437" s="395"/>
      <c r="B437" s="394"/>
      <c r="C437" s="354"/>
      <c r="D437" s="354"/>
      <c r="E437" s="354"/>
      <c r="F437" s="357"/>
      <c r="G437" s="354"/>
      <c r="H437" s="360"/>
    </row>
    <row r="438" spans="1:8">
      <c r="A438" s="51">
        <v>1</v>
      </c>
      <c r="B438" s="52" t="s">
        <v>257</v>
      </c>
      <c r="C438" s="53">
        <v>2.5</v>
      </c>
      <c r="D438" s="54">
        <v>4</v>
      </c>
      <c r="E438" s="54">
        <v>4</v>
      </c>
      <c r="F438" s="72">
        <v>22.5</v>
      </c>
      <c r="G438" s="55">
        <f>SUM(C438:F438)</f>
        <v>33</v>
      </c>
      <c r="H438" s="56" t="str">
        <f>IF(G438&gt;=91,"A1",IF(G438&gt;=81,"A2",IF(G438&gt;=71,"B1",IF(G438&gt;=61,"B2",IF(G438&gt;=51,"C1",IF(G438&gt;=41,"C2",IF(G438&gt;=33,"D","E")))))))</f>
        <v>D</v>
      </c>
    </row>
    <row r="439" spans="1:8">
      <c r="A439" s="51">
        <v>2</v>
      </c>
      <c r="B439" s="52" t="s">
        <v>259</v>
      </c>
      <c r="C439" s="53">
        <v>7.25</v>
      </c>
      <c r="D439" s="54">
        <v>4</v>
      </c>
      <c r="E439" s="54">
        <v>4</v>
      </c>
      <c r="F439" s="54">
        <v>37</v>
      </c>
      <c r="G439" s="55">
        <f t="shared" ref="G439:G442" si="27">SUM(C439:F439)</f>
        <v>52.25</v>
      </c>
      <c r="H439" s="56" t="str">
        <f t="shared" ref="H439:H442" si="28">IF(G439&gt;=91,"A1",IF(G439&gt;=81,"A2",IF(G439&gt;=71,"B1",IF(G439&gt;=61,"B2",IF(G439&gt;=51,"C1",IF(G439&gt;=41,"C2",IF(G439&gt;=33,"D","E")))))))</f>
        <v>C1</v>
      </c>
    </row>
    <row r="440" spans="1:8">
      <c r="A440" s="51">
        <v>3</v>
      </c>
      <c r="B440" s="52" t="s">
        <v>260</v>
      </c>
      <c r="C440" s="53">
        <v>5</v>
      </c>
      <c r="D440" s="54">
        <v>4</v>
      </c>
      <c r="E440" s="54">
        <v>4</v>
      </c>
      <c r="F440" s="54">
        <v>39.5</v>
      </c>
      <c r="G440" s="55">
        <f t="shared" si="27"/>
        <v>52.5</v>
      </c>
      <c r="H440" s="56" t="str">
        <f t="shared" si="28"/>
        <v>C1</v>
      </c>
    </row>
    <row r="441" spans="1:8">
      <c r="A441" s="51">
        <v>4</v>
      </c>
      <c r="B441" s="52" t="s">
        <v>261</v>
      </c>
      <c r="C441" s="11">
        <v>7.75</v>
      </c>
      <c r="D441" s="54">
        <v>3.5</v>
      </c>
      <c r="E441" s="54">
        <v>3</v>
      </c>
      <c r="F441" s="54">
        <v>33</v>
      </c>
      <c r="G441" s="55">
        <f t="shared" si="27"/>
        <v>47.25</v>
      </c>
      <c r="H441" s="56" t="str">
        <f t="shared" si="28"/>
        <v>C2</v>
      </c>
    </row>
    <row r="442" spans="1:8">
      <c r="A442" s="51">
        <v>5</v>
      </c>
      <c r="B442" s="52" t="s">
        <v>361</v>
      </c>
      <c r="C442" s="53">
        <v>6.5</v>
      </c>
      <c r="D442" s="54">
        <v>4</v>
      </c>
      <c r="E442" s="54">
        <v>4</v>
      </c>
      <c r="F442" s="54">
        <v>31</v>
      </c>
      <c r="G442" s="55">
        <f t="shared" si="27"/>
        <v>45.5</v>
      </c>
      <c r="H442" s="56" t="str">
        <f t="shared" si="28"/>
        <v>C2</v>
      </c>
    </row>
    <row r="443" spans="1:8">
      <c r="A443" s="51">
        <v>6</v>
      </c>
      <c r="B443" s="57" t="s">
        <v>362</v>
      </c>
      <c r="C443" s="54"/>
      <c r="D443" s="54"/>
      <c r="E443" s="54"/>
      <c r="F443" s="54"/>
      <c r="G443" s="55">
        <v>21</v>
      </c>
      <c r="H443" s="56"/>
    </row>
    <row r="444" spans="1:8">
      <c r="A444" s="51">
        <v>7</v>
      </c>
      <c r="B444" s="52" t="s">
        <v>363</v>
      </c>
      <c r="C444" s="58"/>
      <c r="D444" s="58"/>
      <c r="E444" s="58"/>
      <c r="F444" s="59"/>
      <c r="G444" s="55">
        <v>32</v>
      </c>
      <c r="H444" s="56"/>
    </row>
    <row r="445" spans="1:8">
      <c r="A445" s="51">
        <v>8</v>
      </c>
      <c r="B445" s="60" t="s">
        <v>364</v>
      </c>
      <c r="C445" s="61"/>
      <c r="D445" s="61"/>
      <c r="E445" s="61"/>
      <c r="F445" s="62"/>
      <c r="G445" s="55">
        <v>23</v>
      </c>
      <c r="H445" s="56"/>
    </row>
    <row r="446" spans="1:8">
      <c r="A446" s="63" t="s">
        <v>235</v>
      </c>
      <c r="B446" s="64"/>
      <c r="C446" s="65"/>
      <c r="D446" s="65"/>
      <c r="E446" s="65"/>
      <c r="F446" s="66"/>
      <c r="G446" s="67">
        <f>SUM(G438:G443)</f>
        <v>251.5</v>
      </c>
      <c r="H446" s="68"/>
    </row>
    <row r="447" spans="1:8">
      <c r="A447" s="63" t="s">
        <v>365</v>
      </c>
      <c r="B447" s="64"/>
      <c r="C447" s="65"/>
      <c r="D447" s="65"/>
      <c r="E447" s="65"/>
      <c r="F447" s="66"/>
      <c r="G447" s="69">
        <f>G446*100/550</f>
        <v>45.727272727272727</v>
      </c>
      <c r="H447" s="68" t="str">
        <f t="shared" ref="H447" si="29">IF(G447&gt;=91,"A1",IF(G447&gt;=81,"A2",IF(G447&gt;=71,"B1",IF(G447&gt;=61,"B2",IF(G447&gt;=51,"C1",IF(G447&gt;=41,"C2",IF(G447&gt;=33,"D","E")))))))</f>
        <v>C2</v>
      </c>
    </row>
    <row r="448" spans="1:8">
      <c r="A448" s="346" t="s">
        <v>415</v>
      </c>
      <c r="B448" s="347"/>
      <c r="C448" s="347"/>
      <c r="D448" s="347"/>
      <c r="E448" s="347"/>
      <c r="F448" s="347"/>
      <c r="G448" s="347"/>
      <c r="H448" s="348"/>
    </row>
    <row r="449" spans="1:8">
      <c r="A449" s="349" t="s">
        <v>367</v>
      </c>
      <c r="B449" s="350"/>
      <c r="C449" s="350"/>
      <c r="D449" s="350"/>
      <c r="E449" s="350"/>
      <c r="F449" s="350"/>
      <c r="G449" s="350"/>
      <c r="H449" s="351"/>
    </row>
    <row r="450" spans="1:8">
      <c r="A450" s="343" t="s">
        <v>368</v>
      </c>
      <c r="B450" s="344"/>
      <c r="C450" s="344"/>
      <c r="D450" s="344"/>
      <c r="E450" s="344"/>
      <c r="F450" s="344"/>
      <c r="G450" s="344"/>
      <c r="H450" s="345"/>
    </row>
    <row r="451" spans="1:8">
      <c r="A451" s="343" t="s">
        <v>369</v>
      </c>
      <c r="B451" s="344"/>
      <c r="C451" s="344"/>
      <c r="D451" s="344"/>
      <c r="E451" s="344"/>
      <c r="F451" s="361"/>
      <c r="G451" s="362" t="s">
        <v>370</v>
      </c>
      <c r="H451" s="345"/>
    </row>
    <row r="452" spans="1:8">
      <c r="A452" s="70" t="s">
        <v>371</v>
      </c>
      <c r="B452" s="71"/>
      <c r="C452" s="71"/>
      <c r="D452" s="71"/>
      <c r="E452" s="71"/>
      <c r="F452" s="72"/>
      <c r="G452" s="72" t="s">
        <v>375</v>
      </c>
      <c r="H452" s="91"/>
    </row>
    <row r="453" spans="1:8">
      <c r="A453" s="343" t="s">
        <v>373</v>
      </c>
      <c r="B453" s="344"/>
      <c r="C453" s="344"/>
      <c r="D453" s="344"/>
      <c r="E453" s="344"/>
      <c r="F453" s="361"/>
      <c r="G453" s="1"/>
      <c r="H453" s="50"/>
    </row>
    <row r="454" spans="1:8">
      <c r="A454" s="343" t="s">
        <v>369</v>
      </c>
      <c r="B454" s="344"/>
      <c r="C454" s="344"/>
      <c r="D454" s="344"/>
      <c r="E454" s="344"/>
      <c r="F454" s="361"/>
      <c r="G454" s="362" t="s">
        <v>370</v>
      </c>
      <c r="H454" s="345"/>
    </row>
    <row r="455" spans="1:8">
      <c r="A455" s="365" t="s">
        <v>374</v>
      </c>
      <c r="B455" s="366"/>
      <c r="C455" s="366"/>
      <c r="D455" s="366"/>
      <c r="E455" s="366"/>
      <c r="F455" s="367"/>
      <c r="G455" s="1" t="s">
        <v>375</v>
      </c>
      <c r="H455" s="50"/>
    </row>
    <row r="456" spans="1:8">
      <c r="A456" s="365" t="s">
        <v>376</v>
      </c>
      <c r="B456" s="366"/>
      <c r="C456" s="366"/>
      <c r="D456" s="366"/>
      <c r="E456" s="366"/>
      <c r="F456" s="367"/>
      <c r="G456" s="72" t="s">
        <v>372</v>
      </c>
      <c r="H456" s="91"/>
    </row>
    <row r="457" spans="1:8">
      <c r="A457" s="365" t="s">
        <v>377</v>
      </c>
      <c r="B457" s="366"/>
      <c r="C457" s="366"/>
      <c r="D457" s="366"/>
      <c r="E457" s="366"/>
      <c r="F457" s="366"/>
      <c r="G457" s="72" t="s">
        <v>375</v>
      </c>
      <c r="H457" s="91"/>
    </row>
    <row r="458" spans="1:8">
      <c r="A458" s="365" t="s">
        <v>378</v>
      </c>
      <c r="B458" s="366"/>
      <c r="C458" s="366"/>
      <c r="D458" s="366"/>
      <c r="E458" s="366"/>
      <c r="F458" s="366"/>
      <c r="G458" s="72" t="s">
        <v>375</v>
      </c>
      <c r="H458" s="91"/>
    </row>
    <row r="459" spans="1:8">
      <c r="A459" s="343" t="s">
        <v>379</v>
      </c>
      <c r="B459" s="344"/>
      <c r="C459" s="344"/>
      <c r="D459" s="344"/>
      <c r="E459" s="344"/>
      <c r="F459" s="344"/>
      <c r="G459" s="344"/>
      <c r="H459" s="345"/>
    </row>
    <row r="460" spans="1:8">
      <c r="A460" s="343" t="s">
        <v>369</v>
      </c>
      <c r="B460" s="344"/>
      <c r="C460" s="344"/>
      <c r="D460" s="344"/>
      <c r="E460" s="344"/>
      <c r="F460" s="344"/>
      <c r="G460" s="344"/>
      <c r="H460" s="345"/>
    </row>
    <row r="461" spans="1:8">
      <c r="A461" s="70" t="s">
        <v>380</v>
      </c>
      <c r="B461" s="362" t="s">
        <v>416</v>
      </c>
      <c r="C461" s="344"/>
      <c r="D461" s="344"/>
      <c r="E461" s="344"/>
      <c r="F461" s="344"/>
      <c r="G461" s="344"/>
      <c r="H461" s="345"/>
    </row>
    <row r="462" spans="1:8">
      <c r="A462" s="73" t="s">
        <v>382</v>
      </c>
      <c r="B462" s="363"/>
      <c r="C462" s="368"/>
      <c r="D462" s="368"/>
      <c r="E462" s="368"/>
      <c r="F462" s="368"/>
      <c r="G462" s="368"/>
      <c r="H462" s="364"/>
    </row>
    <row r="463" spans="1:8">
      <c r="A463" s="340" t="s">
        <v>383</v>
      </c>
      <c r="B463" s="341"/>
      <c r="C463" s="341"/>
      <c r="D463" s="341"/>
      <c r="E463" s="74"/>
      <c r="F463" s="75"/>
      <c r="G463" s="1" t="s">
        <v>384</v>
      </c>
      <c r="H463" s="76"/>
    </row>
    <row r="464" spans="1:8" ht="59.25" customHeight="1">
      <c r="A464" s="77" t="s">
        <v>385</v>
      </c>
      <c r="B464" s="78" t="s">
        <v>255</v>
      </c>
      <c r="C464" s="78" t="s">
        <v>385</v>
      </c>
      <c r="D464" s="78" t="s">
        <v>255</v>
      </c>
      <c r="E464" s="79"/>
      <c r="F464" s="369" t="s">
        <v>386</v>
      </c>
      <c r="G464" s="369"/>
      <c r="H464" s="80" t="s">
        <v>255</v>
      </c>
    </row>
    <row r="465" spans="1:8">
      <c r="A465" s="51" t="s">
        <v>387</v>
      </c>
      <c r="B465" s="54" t="s">
        <v>388</v>
      </c>
      <c r="C465" s="54" t="s">
        <v>389</v>
      </c>
      <c r="D465" s="54" t="s">
        <v>390</v>
      </c>
      <c r="E465" s="81"/>
      <c r="F465" s="370">
        <v>3</v>
      </c>
      <c r="G465" s="370"/>
      <c r="H465" s="82" t="s">
        <v>372</v>
      </c>
    </row>
    <row r="466" spans="1:8">
      <c r="A466" s="51" t="s">
        <v>391</v>
      </c>
      <c r="B466" s="54" t="s">
        <v>392</v>
      </c>
      <c r="C466" s="54" t="s">
        <v>393</v>
      </c>
      <c r="D466" s="54" t="s">
        <v>394</v>
      </c>
      <c r="E466" s="81"/>
      <c r="F466" s="370">
        <v>2</v>
      </c>
      <c r="G466" s="370"/>
      <c r="H466" s="82" t="s">
        <v>375</v>
      </c>
    </row>
    <row r="467" spans="1:8">
      <c r="A467" s="51" t="s">
        <v>395</v>
      </c>
      <c r="B467" s="54" t="s">
        <v>396</v>
      </c>
      <c r="C467" s="54" t="s">
        <v>397</v>
      </c>
      <c r="D467" s="54" t="s">
        <v>398</v>
      </c>
      <c r="E467" s="81"/>
      <c r="F467" s="370">
        <v>1</v>
      </c>
      <c r="G467" s="370"/>
      <c r="H467" s="82" t="s">
        <v>399</v>
      </c>
    </row>
    <row r="468" spans="1:8">
      <c r="A468" s="51" t="s">
        <v>400</v>
      </c>
      <c r="B468" s="54" t="s">
        <v>401</v>
      </c>
      <c r="C468" s="83" t="s">
        <v>402</v>
      </c>
      <c r="D468" s="83" t="s">
        <v>403</v>
      </c>
      <c r="E468" s="84"/>
      <c r="F468" s="371"/>
      <c r="G468" s="372"/>
      <c r="H468" s="85"/>
    </row>
    <row r="469" spans="1:8" ht="49.5" customHeight="1">
      <c r="A469" s="373" t="s">
        <v>404</v>
      </c>
      <c r="B469" s="374"/>
      <c r="C469" s="379" t="s">
        <v>405</v>
      </c>
      <c r="D469" s="375"/>
      <c r="E469" s="375"/>
      <c r="F469" s="375"/>
      <c r="G469" s="379" t="s">
        <v>406</v>
      </c>
      <c r="H469" s="376"/>
    </row>
    <row r="471" spans="1:8">
      <c r="A471" s="330" t="s">
        <v>238</v>
      </c>
      <c r="B471" s="331"/>
      <c r="C471" s="331"/>
      <c r="D471" s="331"/>
      <c r="E471" s="331"/>
      <c r="F471" s="331"/>
      <c r="G471" s="331"/>
      <c r="H471" s="332"/>
    </row>
    <row r="472" spans="1:8">
      <c r="A472" s="333" t="s">
        <v>239</v>
      </c>
      <c r="B472" s="334"/>
      <c r="C472" s="334"/>
      <c r="D472" s="334"/>
      <c r="E472" s="334"/>
      <c r="F472" s="334"/>
      <c r="G472" s="334"/>
      <c r="H472" s="335"/>
    </row>
    <row r="473" spans="1:8">
      <c r="A473" s="333" t="s">
        <v>240</v>
      </c>
      <c r="B473" s="334"/>
      <c r="C473" s="334"/>
      <c r="D473" s="334"/>
      <c r="E473" s="334"/>
      <c r="F473" s="334"/>
      <c r="G473" s="334"/>
      <c r="H473" s="335"/>
    </row>
    <row r="474" spans="1:8">
      <c r="A474" s="333" t="s">
        <v>353</v>
      </c>
      <c r="B474" s="334"/>
      <c r="C474" s="334"/>
      <c r="D474" s="334"/>
      <c r="E474" s="334"/>
      <c r="F474" s="334"/>
      <c r="G474" s="334"/>
      <c r="H474" s="335"/>
    </row>
    <row r="475" spans="1:8">
      <c r="A475" s="333" t="s">
        <v>354</v>
      </c>
      <c r="B475" s="334"/>
      <c r="C475" s="334"/>
      <c r="D475" s="334"/>
      <c r="E475" s="334"/>
      <c r="F475" s="334"/>
      <c r="G475" s="334"/>
      <c r="H475" s="335"/>
    </row>
    <row r="476" spans="1:8">
      <c r="A476" s="45" t="s">
        <v>244</v>
      </c>
      <c r="B476" s="43" t="s">
        <v>1</v>
      </c>
      <c r="C476" s="43"/>
      <c r="D476" s="46"/>
      <c r="E476" s="43"/>
      <c r="F476" s="43"/>
      <c r="G476" s="334"/>
      <c r="H476" s="335"/>
    </row>
    <row r="477" spans="1:8">
      <c r="A477" s="45" t="s">
        <v>246</v>
      </c>
      <c r="B477" s="334" t="s">
        <v>124</v>
      </c>
      <c r="C477" s="334"/>
      <c r="D477" s="46"/>
      <c r="E477" s="48" t="s">
        <v>355</v>
      </c>
      <c r="F477" s="48"/>
      <c r="G477" s="336">
        <v>11</v>
      </c>
      <c r="H477" s="337"/>
    </row>
    <row r="478" spans="1:8">
      <c r="A478" s="45" t="s">
        <v>356</v>
      </c>
      <c r="B478" s="334">
        <v>1183</v>
      </c>
      <c r="C478" s="334"/>
      <c r="D478" s="43"/>
      <c r="E478" s="46"/>
      <c r="F478" s="46"/>
      <c r="G478" s="380"/>
      <c r="H478" s="381"/>
    </row>
    <row r="479" spans="1:8">
      <c r="A479" s="45" t="s">
        <v>357</v>
      </c>
      <c r="B479" s="334" t="s">
        <v>298</v>
      </c>
      <c r="C479" s="334"/>
      <c r="D479" s="46"/>
      <c r="E479" s="46" t="s">
        <v>358</v>
      </c>
      <c r="F479" s="46"/>
      <c r="G479" s="328" t="s">
        <v>299</v>
      </c>
      <c r="H479" s="329"/>
    </row>
    <row r="480" spans="1:8">
      <c r="A480" s="340" t="s">
        <v>359</v>
      </c>
      <c r="B480" s="341"/>
      <c r="C480" s="341"/>
      <c r="D480" s="341"/>
      <c r="E480" s="341"/>
      <c r="F480" s="341"/>
      <c r="G480" s="341"/>
      <c r="H480" s="342"/>
    </row>
    <row r="481" spans="1:8">
      <c r="A481" s="343" t="s">
        <v>335</v>
      </c>
      <c r="B481" s="344"/>
      <c r="C481" s="344"/>
      <c r="D481" s="344"/>
      <c r="E481" s="344"/>
      <c r="F481" s="344"/>
      <c r="G481" s="344"/>
      <c r="H481" s="345"/>
    </row>
    <row r="482" spans="1:8">
      <c r="A482" s="395" t="s">
        <v>252</v>
      </c>
      <c r="B482" s="394" t="s">
        <v>253</v>
      </c>
      <c r="C482" s="352" t="s">
        <v>340</v>
      </c>
      <c r="D482" s="352" t="s">
        <v>360</v>
      </c>
      <c r="E482" s="352" t="s">
        <v>342</v>
      </c>
      <c r="F482" s="355" t="s">
        <v>343</v>
      </c>
      <c r="G482" s="352" t="s">
        <v>344</v>
      </c>
      <c r="H482" s="358" t="s">
        <v>255</v>
      </c>
    </row>
    <row r="483" spans="1:8">
      <c r="A483" s="395"/>
      <c r="B483" s="394"/>
      <c r="C483" s="353"/>
      <c r="D483" s="353"/>
      <c r="E483" s="353"/>
      <c r="F483" s="356"/>
      <c r="G483" s="353"/>
      <c r="H483" s="359"/>
    </row>
    <row r="484" spans="1:8">
      <c r="A484" s="395"/>
      <c r="B484" s="394"/>
      <c r="C484" s="354"/>
      <c r="D484" s="354"/>
      <c r="E484" s="354"/>
      <c r="F484" s="357"/>
      <c r="G484" s="354"/>
      <c r="H484" s="360"/>
    </row>
    <row r="485" spans="1:8">
      <c r="A485" s="51">
        <v>1</v>
      </c>
      <c r="B485" s="52" t="s">
        <v>257</v>
      </c>
      <c r="C485" s="53">
        <v>8</v>
      </c>
      <c r="D485" s="54">
        <v>5</v>
      </c>
      <c r="E485" s="54">
        <v>5</v>
      </c>
      <c r="F485" s="72">
        <v>63</v>
      </c>
      <c r="G485" s="55">
        <f>SUM(C485:F485)</f>
        <v>81</v>
      </c>
      <c r="H485" s="56" t="str">
        <f>IF(G485&gt;=91,"A1",IF(G485&gt;=81,"A2",IF(G485&gt;=71,"B1",IF(G485&gt;=61,"B2",IF(G485&gt;=51,"C1",IF(G485&gt;=41,"C2",IF(G485&gt;=33,"D","E")))))))</f>
        <v>A2</v>
      </c>
    </row>
    <row r="486" spans="1:8">
      <c r="A486" s="51">
        <v>2</v>
      </c>
      <c r="B486" s="52" t="s">
        <v>259</v>
      </c>
      <c r="C486" s="53">
        <v>8.25</v>
      </c>
      <c r="D486" s="54">
        <v>5</v>
      </c>
      <c r="E486" s="54">
        <v>5</v>
      </c>
      <c r="F486" s="54">
        <v>59</v>
      </c>
      <c r="G486" s="55">
        <f t="shared" ref="G486:G489" si="30">SUM(C486:F486)</f>
        <v>77.25</v>
      </c>
      <c r="H486" s="56" t="str">
        <f t="shared" ref="H486:H489" si="31">IF(G486&gt;=91,"A1",IF(G486&gt;=81,"A2",IF(G486&gt;=71,"B1",IF(G486&gt;=61,"B2",IF(G486&gt;=51,"C1",IF(G486&gt;=41,"C2",IF(G486&gt;=33,"D","E")))))))</f>
        <v>B1</v>
      </c>
    </row>
    <row r="487" spans="1:8">
      <c r="A487" s="51">
        <v>3</v>
      </c>
      <c r="B487" s="52" t="s">
        <v>260</v>
      </c>
      <c r="C487" s="53">
        <v>8.75</v>
      </c>
      <c r="D487" s="54">
        <v>5</v>
      </c>
      <c r="E487" s="54">
        <v>5</v>
      </c>
      <c r="F487" s="54">
        <v>58</v>
      </c>
      <c r="G487" s="55">
        <f t="shared" si="30"/>
        <v>76.75</v>
      </c>
      <c r="H487" s="56" t="str">
        <f t="shared" si="31"/>
        <v>B1</v>
      </c>
    </row>
    <row r="488" spans="1:8">
      <c r="A488" s="51">
        <v>4</v>
      </c>
      <c r="B488" s="52" t="s">
        <v>261</v>
      </c>
      <c r="C488" s="11">
        <v>8.75</v>
      </c>
      <c r="D488" s="54">
        <v>4.5</v>
      </c>
      <c r="E488" s="54">
        <v>5</v>
      </c>
      <c r="F488" s="54">
        <v>72.5</v>
      </c>
      <c r="G488" s="55">
        <f t="shared" si="30"/>
        <v>90.75</v>
      </c>
      <c r="H488" s="56" t="str">
        <f t="shared" si="31"/>
        <v>A2</v>
      </c>
    </row>
    <row r="489" spans="1:8">
      <c r="A489" s="51">
        <v>5</v>
      </c>
      <c r="B489" s="52" t="s">
        <v>361</v>
      </c>
      <c r="C489" s="53">
        <v>7.25</v>
      </c>
      <c r="D489" s="54">
        <v>4.5</v>
      </c>
      <c r="E489" s="54">
        <v>5</v>
      </c>
      <c r="F489" s="54">
        <v>53.5</v>
      </c>
      <c r="G489" s="55">
        <f t="shared" si="30"/>
        <v>70.25</v>
      </c>
      <c r="H489" s="56" t="str">
        <f t="shared" si="31"/>
        <v>B2</v>
      </c>
    </row>
    <row r="490" spans="1:8">
      <c r="A490" s="51">
        <v>6</v>
      </c>
      <c r="B490" s="57" t="s">
        <v>362</v>
      </c>
      <c r="C490" s="54"/>
      <c r="D490" s="54"/>
      <c r="E490" s="54"/>
      <c r="F490" s="54"/>
      <c r="G490" s="55">
        <v>43</v>
      </c>
      <c r="H490" s="56"/>
    </row>
    <row r="491" spans="1:8">
      <c r="A491" s="51">
        <v>7</v>
      </c>
      <c r="B491" s="52" t="s">
        <v>363</v>
      </c>
      <c r="C491" s="58"/>
      <c r="D491" s="58"/>
      <c r="E491" s="58"/>
      <c r="F491" s="59"/>
      <c r="G491" s="55">
        <v>47</v>
      </c>
      <c r="H491" s="56"/>
    </row>
    <row r="492" spans="1:8">
      <c r="A492" s="51">
        <v>8</v>
      </c>
      <c r="B492" s="60" t="s">
        <v>364</v>
      </c>
      <c r="C492" s="61"/>
      <c r="D492" s="61"/>
      <c r="E492" s="61"/>
      <c r="F492" s="62"/>
      <c r="G492" s="55">
        <v>42.5</v>
      </c>
      <c r="H492" s="56"/>
    </row>
    <row r="493" spans="1:8">
      <c r="A493" s="63" t="s">
        <v>235</v>
      </c>
      <c r="B493" s="64"/>
      <c r="C493" s="65"/>
      <c r="D493" s="65"/>
      <c r="E493" s="65"/>
      <c r="F493" s="66"/>
      <c r="G493" s="67">
        <f>SUM(G485:G490)</f>
        <v>439</v>
      </c>
      <c r="H493" s="68"/>
    </row>
    <row r="494" spans="1:8">
      <c r="A494" s="63" t="s">
        <v>365</v>
      </c>
      <c r="B494" s="64"/>
      <c r="C494" s="65"/>
      <c r="D494" s="65"/>
      <c r="E494" s="65"/>
      <c r="F494" s="66"/>
      <c r="G494" s="69">
        <f>G493*100/550</f>
        <v>79.818181818181813</v>
      </c>
      <c r="H494" s="68" t="str">
        <f t="shared" ref="H494" si="32">IF(G494&gt;=91,"A1",IF(G494&gt;=81,"A2",IF(G494&gt;=71,"B1",IF(G494&gt;=61,"B2",IF(G494&gt;=51,"C1",IF(G494&gt;=41,"C2",IF(G494&gt;=33,"D","E")))))))</f>
        <v>B1</v>
      </c>
    </row>
    <row r="495" spans="1:8">
      <c r="A495" s="346" t="s">
        <v>411</v>
      </c>
      <c r="B495" s="347"/>
      <c r="C495" s="347"/>
      <c r="D495" s="347"/>
      <c r="E495" s="347"/>
      <c r="F495" s="347"/>
      <c r="G495" s="347"/>
      <c r="H495" s="348"/>
    </row>
    <row r="496" spans="1:8">
      <c r="A496" s="349" t="s">
        <v>367</v>
      </c>
      <c r="B496" s="350"/>
      <c r="C496" s="350"/>
      <c r="D496" s="350"/>
      <c r="E496" s="350"/>
      <c r="F496" s="350"/>
      <c r="G496" s="350"/>
      <c r="H496" s="351"/>
    </row>
    <row r="497" spans="1:8">
      <c r="A497" s="343" t="s">
        <v>368</v>
      </c>
      <c r="B497" s="344"/>
      <c r="C497" s="344"/>
      <c r="D497" s="344"/>
      <c r="E497" s="344"/>
      <c r="F497" s="344"/>
      <c r="G497" s="344"/>
      <c r="H497" s="345"/>
    </row>
    <row r="498" spans="1:8">
      <c r="A498" s="343" t="s">
        <v>369</v>
      </c>
      <c r="B498" s="344"/>
      <c r="C498" s="344"/>
      <c r="D498" s="344"/>
      <c r="E498" s="344"/>
      <c r="F498" s="361"/>
      <c r="G498" s="362" t="s">
        <v>370</v>
      </c>
      <c r="H498" s="345"/>
    </row>
    <row r="499" spans="1:8">
      <c r="A499" s="70" t="s">
        <v>371</v>
      </c>
      <c r="B499" s="71"/>
      <c r="C499" s="71"/>
      <c r="D499" s="71"/>
      <c r="E499" s="71"/>
      <c r="F499" s="72"/>
      <c r="G499" s="72" t="s">
        <v>375</v>
      </c>
      <c r="H499" s="91"/>
    </row>
    <row r="500" spans="1:8">
      <c r="A500" s="343" t="s">
        <v>373</v>
      </c>
      <c r="B500" s="344"/>
      <c r="C500" s="344"/>
      <c r="D500" s="344"/>
      <c r="E500" s="344"/>
      <c r="F500" s="361"/>
      <c r="G500" s="1"/>
      <c r="H500" s="50"/>
    </row>
    <row r="501" spans="1:8">
      <c r="A501" s="343" t="s">
        <v>369</v>
      </c>
      <c r="B501" s="344"/>
      <c r="C501" s="344"/>
      <c r="D501" s="344"/>
      <c r="E501" s="344"/>
      <c r="F501" s="361"/>
      <c r="G501" s="362" t="s">
        <v>370</v>
      </c>
      <c r="H501" s="345"/>
    </row>
    <row r="502" spans="1:8">
      <c r="A502" s="365" t="s">
        <v>374</v>
      </c>
      <c r="B502" s="366"/>
      <c r="C502" s="366"/>
      <c r="D502" s="366"/>
      <c r="E502" s="366"/>
      <c r="F502" s="367"/>
      <c r="G502" s="1" t="s">
        <v>375</v>
      </c>
      <c r="H502" s="50"/>
    </row>
    <row r="503" spans="1:8">
      <c r="A503" s="365" t="s">
        <v>376</v>
      </c>
      <c r="B503" s="366"/>
      <c r="C503" s="366"/>
      <c r="D503" s="366"/>
      <c r="E503" s="366"/>
      <c r="F503" s="367"/>
      <c r="G503" s="72" t="s">
        <v>372</v>
      </c>
      <c r="H503" s="91"/>
    </row>
    <row r="504" spans="1:8">
      <c r="A504" s="365" t="s">
        <v>377</v>
      </c>
      <c r="B504" s="366"/>
      <c r="C504" s="366"/>
      <c r="D504" s="366"/>
      <c r="E504" s="366"/>
      <c r="F504" s="366"/>
      <c r="G504" s="72" t="s">
        <v>372</v>
      </c>
      <c r="H504" s="91"/>
    </row>
    <row r="505" spans="1:8">
      <c r="A505" s="365" t="s">
        <v>378</v>
      </c>
      <c r="B505" s="366"/>
      <c r="C505" s="366"/>
      <c r="D505" s="366"/>
      <c r="E505" s="366"/>
      <c r="F505" s="366"/>
      <c r="G505" s="72" t="s">
        <v>372</v>
      </c>
      <c r="H505" s="91"/>
    </row>
    <row r="506" spans="1:8">
      <c r="A506" s="343" t="s">
        <v>379</v>
      </c>
      <c r="B506" s="344"/>
      <c r="C506" s="344"/>
      <c r="D506" s="344"/>
      <c r="E506" s="344"/>
      <c r="F506" s="344"/>
      <c r="G506" s="344"/>
      <c r="H506" s="345"/>
    </row>
    <row r="507" spans="1:8">
      <c r="A507" s="343" t="s">
        <v>369</v>
      </c>
      <c r="B507" s="344"/>
      <c r="C507" s="344"/>
      <c r="D507" s="344"/>
      <c r="E507" s="344"/>
      <c r="F507" s="344"/>
      <c r="G507" s="344"/>
      <c r="H507" s="345"/>
    </row>
    <row r="508" spans="1:8">
      <c r="A508" s="70" t="s">
        <v>380</v>
      </c>
      <c r="B508" s="362" t="s">
        <v>412</v>
      </c>
      <c r="C508" s="344"/>
      <c r="D508" s="344"/>
      <c r="E508" s="344"/>
      <c r="F508" s="344"/>
      <c r="G508" s="344"/>
      <c r="H508" s="345"/>
    </row>
    <row r="509" spans="1:8">
      <c r="A509" s="73" t="s">
        <v>382</v>
      </c>
      <c r="B509" s="363"/>
      <c r="C509" s="368"/>
      <c r="D509" s="368"/>
      <c r="E509" s="368"/>
      <c r="F509" s="368"/>
      <c r="G509" s="368"/>
      <c r="H509" s="364"/>
    </row>
    <row r="510" spans="1:8">
      <c r="A510" s="340" t="s">
        <v>383</v>
      </c>
      <c r="B510" s="341"/>
      <c r="C510" s="341"/>
      <c r="D510" s="341"/>
      <c r="E510" s="74"/>
      <c r="F510" s="75"/>
      <c r="G510" s="1" t="s">
        <v>384</v>
      </c>
      <c r="H510" s="76"/>
    </row>
    <row r="511" spans="1:8" ht="59.25" customHeight="1">
      <c r="A511" s="77" t="s">
        <v>385</v>
      </c>
      <c r="B511" s="78" t="s">
        <v>255</v>
      </c>
      <c r="C511" s="78" t="s">
        <v>385</v>
      </c>
      <c r="D511" s="78" t="s">
        <v>255</v>
      </c>
      <c r="E511" s="79"/>
      <c r="F511" s="369" t="s">
        <v>386</v>
      </c>
      <c r="G511" s="369"/>
      <c r="H511" s="80" t="s">
        <v>255</v>
      </c>
    </row>
    <row r="512" spans="1:8">
      <c r="A512" s="51" t="s">
        <v>387</v>
      </c>
      <c r="B512" s="54" t="s">
        <v>388</v>
      </c>
      <c r="C512" s="54" t="s">
        <v>389</v>
      </c>
      <c r="D512" s="54" t="s">
        <v>390</v>
      </c>
      <c r="E512" s="81"/>
      <c r="F512" s="370">
        <v>3</v>
      </c>
      <c r="G512" s="370"/>
      <c r="H512" s="82" t="s">
        <v>372</v>
      </c>
    </row>
    <row r="513" spans="1:8">
      <c r="A513" s="51" t="s">
        <v>391</v>
      </c>
      <c r="B513" s="54" t="s">
        <v>392</v>
      </c>
      <c r="C513" s="54" t="s">
        <v>393</v>
      </c>
      <c r="D513" s="54" t="s">
        <v>394</v>
      </c>
      <c r="E513" s="81"/>
      <c r="F513" s="370">
        <v>2</v>
      </c>
      <c r="G513" s="370"/>
      <c r="H513" s="82" t="s">
        <v>375</v>
      </c>
    </row>
    <row r="514" spans="1:8">
      <c r="A514" s="51" t="s">
        <v>395</v>
      </c>
      <c r="B514" s="54" t="s">
        <v>396</v>
      </c>
      <c r="C514" s="54" t="s">
        <v>397</v>
      </c>
      <c r="D514" s="54" t="s">
        <v>398</v>
      </c>
      <c r="E514" s="81"/>
      <c r="F514" s="370">
        <v>1</v>
      </c>
      <c r="G514" s="370"/>
      <c r="H514" s="82" t="s">
        <v>399</v>
      </c>
    </row>
    <row r="515" spans="1:8">
      <c r="A515" s="51" t="s">
        <v>400</v>
      </c>
      <c r="B515" s="54" t="s">
        <v>401</v>
      </c>
      <c r="C515" s="83" t="s">
        <v>402</v>
      </c>
      <c r="D515" s="83" t="s">
        <v>403</v>
      </c>
      <c r="E515" s="84"/>
      <c r="F515" s="371"/>
      <c r="G515" s="372"/>
      <c r="H515" s="85"/>
    </row>
    <row r="516" spans="1:8" ht="43.5" customHeight="1">
      <c r="A516" s="373" t="s">
        <v>404</v>
      </c>
      <c r="B516" s="374"/>
      <c r="C516" s="379" t="s">
        <v>405</v>
      </c>
      <c r="D516" s="375"/>
      <c r="E516" s="375"/>
      <c r="F516" s="375"/>
      <c r="G516" s="379" t="s">
        <v>406</v>
      </c>
      <c r="H516" s="376"/>
    </row>
    <row r="518" spans="1:8">
      <c r="A518" s="330" t="s">
        <v>238</v>
      </c>
      <c r="B518" s="331"/>
      <c r="C518" s="331"/>
      <c r="D518" s="331"/>
      <c r="E518" s="331"/>
      <c r="F518" s="331"/>
      <c r="G518" s="331"/>
      <c r="H518" s="332"/>
    </row>
    <row r="519" spans="1:8">
      <c r="A519" s="333" t="s">
        <v>239</v>
      </c>
      <c r="B519" s="334"/>
      <c r="C519" s="334"/>
      <c r="D519" s="334"/>
      <c r="E519" s="334"/>
      <c r="F519" s="334"/>
      <c r="G519" s="334"/>
      <c r="H519" s="335"/>
    </row>
    <row r="520" spans="1:8">
      <c r="A520" s="333" t="s">
        <v>240</v>
      </c>
      <c r="B520" s="334"/>
      <c r="C520" s="334"/>
      <c r="D520" s="334"/>
      <c r="E520" s="334"/>
      <c r="F520" s="334"/>
      <c r="G520" s="334"/>
      <c r="H520" s="335"/>
    </row>
    <row r="521" spans="1:8">
      <c r="A521" s="333" t="s">
        <v>353</v>
      </c>
      <c r="B521" s="334"/>
      <c r="C521" s="334"/>
      <c r="D521" s="334"/>
      <c r="E521" s="334"/>
      <c r="F521" s="334"/>
      <c r="G521" s="334"/>
      <c r="H521" s="335"/>
    </row>
    <row r="522" spans="1:8">
      <c r="A522" s="333" t="s">
        <v>354</v>
      </c>
      <c r="B522" s="334"/>
      <c r="C522" s="334"/>
      <c r="D522" s="334"/>
      <c r="E522" s="334"/>
      <c r="F522" s="334"/>
      <c r="G522" s="334"/>
      <c r="H522" s="335"/>
    </row>
    <row r="523" spans="1:8">
      <c r="A523" s="45" t="s">
        <v>244</v>
      </c>
      <c r="B523" s="334" t="s">
        <v>1</v>
      </c>
      <c r="C523" s="334"/>
      <c r="D523" s="46"/>
      <c r="E523" s="43"/>
      <c r="F523" s="43"/>
      <c r="G523" s="334"/>
      <c r="H523" s="335"/>
    </row>
    <row r="524" spans="1:8">
      <c r="A524" s="45" t="s">
        <v>246</v>
      </c>
      <c r="B524" s="334" t="s">
        <v>133</v>
      </c>
      <c r="C524" s="334"/>
      <c r="D524" s="46"/>
      <c r="E524" s="48" t="s">
        <v>355</v>
      </c>
      <c r="F524" s="48"/>
      <c r="G524" s="336">
        <v>12</v>
      </c>
      <c r="H524" s="337"/>
    </row>
    <row r="525" spans="1:8">
      <c r="A525" s="45" t="s">
        <v>356</v>
      </c>
      <c r="B525" s="334">
        <v>1439</v>
      </c>
      <c r="C525" s="334"/>
      <c r="D525" s="43"/>
      <c r="E525" s="46"/>
      <c r="F525" s="46"/>
      <c r="G525" s="380"/>
      <c r="H525" s="381"/>
    </row>
    <row r="526" spans="1:8">
      <c r="A526" s="45" t="s">
        <v>357</v>
      </c>
      <c r="B526" s="334" t="s">
        <v>300</v>
      </c>
      <c r="C526" s="334"/>
      <c r="D526" s="46"/>
      <c r="E526" s="46" t="s">
        <v>358</v>
      </c>
      <c r="F526" s="46"/>
      <c r="G526" s="328" t="s">
        <v>301</v>
      </c>
      <c r="H526" s="329"/>
    </row>
    <row r="527" spans="1:8">
      <c r="A527" s="340" t="s">
        <v>359</v>
      </c>
      <c r="B527" s="341"/>
      <c r="C527" s="341"/>
      <c r="D527" s="341"/>
      <c r="E527" s="341"/>
      <c r="F527" s="341"/>
      <c r="G527" s="341"/>
      <c r="H527" s="342"/>
    </row>
    <row r="528" spans="1:8">
      <c r="A528" s="343" t="s">
        <v>335</v>
      </c>
      <c r="B528" s="344"/>
      <c r="C528" s="344"/>
      <c r="D528" s="344"/>
      <c r="E528" s="344"/>
      <c r="F528" s="344"/>
      <c r="G528" s="344"/>
      <c r="H528" s="345"/>
    </row>
    <row r="529" spans="1:8">
      <c r="A529" s="395" t="s">
        <v>252</v>
      </c>
      <c r="B529" s="394" t="s">
        <v>253</v>
      </c>
      <c r="C529" s="352" t="s">
        <v>340</v>
      </c>
      <c r="D529" s="352" t="s">
        <v>360</v>
      </c>
      <c r="E529" s="352" t="s">
        <v>342</v>
      </c>
      <c r="F529" s="355" t="s">
        <v>343</v>
      </c>
      <c r="G529" s="352" t="s">
        <v>344</v>
      </c>
      <c r="H529" s="358" t="s">
        <v>255</v>
      </c>
    </row>
    <row r="530" spans="1:8">
      <c r="A530" s="395"/>
      <c r="B530" s="394"/>
      <c r="C530" s="353"/>
      <c r="D530" s="353"/>
      <c r="E530" s="353"/>
      <c r="F530" s="356"/>
      <c r="G530" s="353"/>
      <c r="H530" s="359"/>
    </row>
    <row r="531" spans="1:8">
      <c r="A531" s="395"/>
      <c r="B531" s="394"/>
      <c r="C531" s="354"/>
      <c r="D531" s="354"/>
      <c r="E531" s="354"/>
      <c r="F531" s="357"/>
      <c r="G531" s="354"/>
      <c r="H531" s="360"/>
    </row>
    <row r="532" spans="1:8">
      <c r="A532" s="51">
        <v>1</v>
      </c>
      <c r="B532" s="52" t="s">
        <v>257</v>
      </c>
      <c r="C532" s="53">
        <v>8.5</v>
      </c>
      <c r="D532" s="54">
        <v>5</v>
      </c>
      <c r="E532" s="54">
        <v>5</v>
      </c>
      <c r="F532" s="72">
        <v>62</v>
      </c>
      <c r="G532" s="55">
        <f>SUM(C532:F532)</f>
        <v>80.5</v>
      </c>
      <c r="H532" s="56" t="str">
        <f>IF(G532&gt;=91,"A1",IF(G532&gt;=81,"A2",IF(G532&gt;=71,"B1",IF(G532&gt;=61,"B2",IF(G532&gt;=51,"C1",IF(G532&gt;=41,"C2",IF(G532&gt;=33,"D","E")))))))</f>
        <v>B1</v>
      </c>
    </row>
    <row r="533" spans="1:8">
      <c r="A533" s="51">
        <v>2</v>
      </c>
      <c r="B533" s="52" t="s">
        <v>259</v>
      </c>
      <c r="C533" s="53">
        <v>9.25</v>
      </c>
      <c r="D533" s="54">
        <v>5</v>
      </c>
      <c r="E533" s="54">
        <v>5</v>
      </c>
      <c r="F533" s="54">
        <v>64.5</v>
      </c>
      <c r="G533" s="55">
        <f t="shared" ref="G533:G536" si="33">SUM(C533:F533)</f>
        <v>83.75</v>
      </c>
      <c r="H533" s="56" t="str">
        <f t="shared" ref="H533:H536" si="34">IF(G533&gt;=91,"A1",IF(G533&gt;=81,"A2",IF(G533&gt;=71,"B1",IF(G533&gt;=61,"B2",IF(G533&gt;=51,"C1",IF(G533&gt;=41,"C2",IF(G533&gt;=33,"D","E")))))))</f>
        <v>A2</v>
      </c>
    </row>
    <row r="534" spans="1:8">
      <c r="A534" s="51">
        <v>3</v>
      </c>
      <c r="B534" s="52" t="s">
        <v>260</v>
      </c>
      <c r="C534" s="53">
        <v>8.75</v>
      </c>
      <c r="D534" s="54">
        <v>5</v>
      </c>
      <c r="E534" s="54">
        <v>5</v>
      </c>
      <c r="F534" s="54">
        <v>53</v>
      </c>
      <c r="G534" s="55">
        <f t="shared" si="33"/>
        <v>71.75</v>
      </c>
      <c r="H534" s="56" t="str">
        <f t="shared" si="34"/>
        <v>B1</v>
      </c>
    </row>
    <row r="535" spans="1:8">
      <c r="A535" s="51">
        <v>4</v>
      </c>
      <c r="B535" s="52" t="s">
        <v>261</v>
      </c>
      <c r="C535" s="11">
        <v>9.25</v>
      </c>
      <c r="D535" s="54">
        <v>5</v>
      </c>
      <c r="E535" s="54">
        <v>4.5</v>
      </c>
      <c r="F535" s="54">
        <v>63</v>
      </c>
      <c r="G535" s="55">
        <f t="shared" si="33"/>
        <v>81.75</v>
      </c>
      <c r="H535" s="56" t="str">
        <f t="shared" si="34"/>
        <v>A2</v>
      </c>
    </row>
    <row r="536" spans="1:8">
      <c r="A536" s="51">
        <v>5</v>
      </c>
      <c r="B536" s="52" t="s">
        <v>361</v>
      </c>
      <c r="C536" s="53">
        <v>9</v>
      </c>
      <c r="D536" s="54">
        <v>4.5</v>
      </c>
      <c r="E536" s="54">
        <v>5</v>
      </c>
      <c r="F536" s="54">
        <v>47.5</v>
      </c>
      <c r="G536" s="55">
        <f t="shared" si="33"/>
        <v>66</v>
      </c>
      <c r="H536" s="56" t="str">
        <f t="shared" si="34"/>
        <v>B2</v>
      </c>
    </row>
    <row r="537" spans="1:8">
      <c r="A537" s="51">
        <v>6</v>
      </c>
      <c r="B537" s="57" t="s">
        <v>362</v>
      </c>
      <c r="C537" s="54"/>
      <c r="D537" s="54"/>
      <c r="E537" s="54"/>
      <c r="F537" s="54"/>
      <c r="G537" s="55">
        <v>49</v>
      </c>
      <c r="H537" s="56"/>
    </row>
    <row r="538" spans="1:8">
      <c r="A538" s="51">
        <v>7</v>
      </c>
      <c r="B538" s="52" t="s">
        <v>363</v>
      </c>
      <c r="C538" s="58"/>
      <c r="D538" s="58"/>
      <c r="E538" s="58"/>
      <c r="F538" s="59"/>
      <c r="G538" s="55">
        <v>40</v>
      </c>
      <c r="H538" s="56"/>
    </row>
    <row r="539" spans="1:8">
      <c r="A539" s="51">
        <v>8</v>
      </c>
      <c r="B539" s="60" t="s">
        <v>364</v>
      </c>
      <c r="C539" s="61"/>
      <c r="D539" s="61"/>
      <c r="E539" s="61"/>
      <c r="F539" s="62"/>
      <c r="G539" s="55">
        <v>45</v>
      </c>
      <c r="H539" s="56"/>
    </row>
    <row r="540" spans="1:8">
      <c r="A540" s="63" t="s">
        <v>235</v>
      </c>
      <c r="B540" s="64"/>
      <c r="C540" s="65"/>
      <c r="D540" s="65"/>
      <c r="E540" s="65"/>
      <c r="F540" s="66"/>
      <c r="G540" s="67">
        <f>SUM(G532:G537)</f>
        <v>432.75</v>
      </c>
      <c r="H540" s="68"/>
    </row>
    <row r="541" spans="1:8">
      <c r="A541" s="63" t="s">
        <v>365</v>
      </c>
      <c r="B541" s="64"/>
      <c r="C541" s="65"/>
      <c r="D541" s="65"/>
      <c r="E541" s="65"/>
      <c r="F541" s="66"/>
      <c r="G541" s="69">
        <f>G540*100/550</f>
        <v>78.681818181818187</v>
      </c>
      <c r="H541" s="68" t="str">
        <f t="shared" ref="H541" si="35">IF(G541&gt;=91,"A1",IF(G541&gt;=81,"A2",IF(G541&gt;=71,"B1",IF(G541&gt;=61,"B2",IF(G541&gt;=51,"C1",IF(G541&gt;=41,"C2",IF(G541&gt;=33,"D","E")))))))</f>
        <v>B1</v>
      </c>
    </row>
    <row r="542" spans="1:8">
      <c r="A542" s="346" t="s">
        <v>411</v>
      </c>
      <c r="B542" s="347"/>
      <c r="C542" s="347"/>
      <c r="D542" s="347"/>
      <c r="E542" s="347"/>
      <c r="F542" s="347"/>
      <c r="G542" s="347"/>
      <c r="H542" s="348"/>
    </row>
    <row r="543" spans="1:8">
      <c r="A543" s="349" t="s">
        <v>367</v>
      </c>
      <c r="B543" s="350"/>
      <c r="C543" s="350"/>
      <c r="D543" s="350"/>
      <c r="E543" s="350"/>
      <c r="F543" s="350"/>
      <c r="G543" s="350"/>
      <c r="H543" s="351"/>
    </row>
    <row r="544" spans="1:8">
      <c r="A544" s="343" t="s">
        <v>368</v>
      </c>
      <c r="B544" s="344"/>
      <c r="C544" s="344"/>
      <c r="D544" s="344"/>
      <c r="E544" s="344"/>
      <c r="F544" s="344"/>
      <c r="G544" s="344"/>
      <c r="H544" s="345"/>
    </row>
    <row r="545" spans="1:8">
      <c r="A545" s="343" t="s">
        <v>369</v>
      </c>
      <c r="B545" s="344"/>
      <c r="C545" s="344"/>
      <c r="D545" s="344"/>
      <c r="E545" s="344"/>
      <c r="F545" s="361"/>
      <c r="G545" s="362" t="s">
        <v>370</v>
      </c>
      <c r="H545" s="345"/>
    </row>
    <row r="546" spans="1:8">
      <c r="A546" s="70" t="s">
        <v>371</v>
      </c>
      <c r="B546" s="71"/>
      <c r="C546" s="71"/>
      <c r="D546" s="71"/>
      <c r="E546" s="71"/>
      <c r="F546" s="72"/>
      <c r="G546" s="72" t="s">
        <v>372</v>
      </c>
      <c r="H546" s="91"/>
    </row>
    <row r="547" spans="1:8">
      <c r="A547" s="343" t="s">
        <v>373</v>
      </c>
      <c r="B547" s="344"/>
      <c r="C547" s="344"/>
      <c r="D547" s="344"/>
      <c r="E547" s="344"/>
      <c r="F547" s="361"/>
      <c r="G547" s="1"/>
      <c r="H547" s="50"/>
    </row>
    <row r="548" spans="1:8">
      <c r="A548" s="343" t="s">
        <v>369</v>
      </c>
      <c r="B548" s="344"/>
      <c r="C548" s="344"/>
      <c r="D548" s="344"/>
      <c r="E548" s="344"/>
      <c r="F548" s="361"/>
      <c r="G548" s="362" t="s">
        <v>370</v>
      </c>
      <c r="H548" s="345"/>
    </row>
    <row r="549" spans="1:8">
      <c r="A549" s="365" t="s">
        <v>374</v>
      </c>
      <c r="B549" s="366"/>
      <c r="C549" s="366"/>
      <c r="D549" s="366"/>
      <c r="E549" s="366"/>
      <c r="F549" s="367"/>
      <c r="G549" s="1" t="s">
        <v>375</v>
      </c>
      <c r="H549" s="50"/>
    </row>
    <row r="550" spans="1:8">
      <c r="A550" s="365" t="s">
        <v>376</v>
      </c>
      <c r="B550" s="366"/>
      <c r="C550" s="366"/>
      <c r="D550" s="366"/>
      <c r="E550" s="366"/>
      <c r="F550" s="367"/>
      <c r="G550" s="72" t="s">
        <v>372</v>
      </c>
      <c r="H550" s="91"/>
    </row>
    <row r="551" spans="1:8">
      <c r="A551" s="365" t="s">
        <v>377</v>
      </c>
      <c r="B551" s="366"/>
      <c r="C551" s="366"/>
      <c r="D551" s="366"/>
      <c r="E551" s="366"/>
      <c r="F551" s="366"/>
      <c r="G551" s="72" t="s">
        <v>372</v>
      </c>
      <c r="H551" s="91"/>
    </row>
    <row r="552" spans="1:8">
      <c r="A552" s="365" t="s">
        <v>378</v>
      </c>
      <c r="B552" s="366"/>
      <c r="C552" s="366"/>
      <c r="D552" s="366"/>
      <c r="E552" s="366"/>
      <c r="F552" s="366"/>
      <c r="G552" s="72" t="s">
        <v>372</v>
      </c>
      <c r="H552" s="91"/>
    </row>
    <row r="553" spans="1:8">
      <c r="A553" s="343" t="s">
        <v>379</v>
      </c>
      <c r="B553" s="344"/>
      <c r="C553" s="344"/>
      <c r="D553" s="344"/>
      <c r="E553" s="344"/>
      <c r="F553" s="344"/>
      <c r="G553" s="344"/>
      <c r="H553" s="345"/>
    </row>
    <row r="554" spans="1:8">
      <c r="A554" s="343" t="s">
        <v>369</v>
      </c>
      <c r="B554" s="344"/>
      <c r="C554" s="344"/>
      <c r="D554" s="344"/>
      <c r="E554" s="344"/>
      <c r="F554" s="344"/>
      <c r="G554" s="344"/>
      <c r="H554" s="345"/>
    </row>
    <row r="555" spans="1:8">
      <c r="A555" s="70" t="s">
        <v>380</v>
      </c>
      <c r="B555" s="362" t="s">
        <v>381</v>
      </c>
      <c r="C555" s="344"/>
      <c r="D555" s="344"/>
      <c r="E555" s="344"/>
      <c r="F555" s="344"/>
      <c r="G555" s="344"/>
      <c r="H555" s="345"/>
    </row>
    <row r="556" spans="1:8">
      <c r="A556" s="73" t="s">
        <v>382</v>
      </c>
      <c r="B556" s="363"/>
      <c r="C556" s="368"/>
      <c r="D556" s="368"/>
      <c r="E556" s="368"/>
      <c r="F556" s="368"/>
      <c r="G556" s="368"/>
      <c r="H556" s="364"/>
    </row>
    <row r="557" spans="1:8">
      <c r="A557" s="340" t="s">
        <v>383</v>
      </c>
      <c r="B557" s="341"/>
      <c r="C557" s="341"/>
      <c r="D557" s="341"/>
      <c r="E557" s="74"/>
      <c r="F557" s="75"/>
      <c r="G557" s="1" t="s">
        <v>384</v>
      </c>
      <c r="H557" s="76"/>
    </row>
    <row r="558" spans="1:8" ht="59.25" customHeight="1">
      <c r="A558" s="77" t="s">
        <v>385</v>
      </c>
      <c r="B558" s="78" t="s">
        <v>255</v>
      </c>
      <c r="C558" s="78" t="s">
        <v>385</v>
      </c>
      <c r="D558" s="78" t="s">
        <v>255</v>
      </c>
      <c r="E558" s="79"/>
      <c r="F558" s="369" t="s">
        <v>386</v>
      </c>
      <c r="G558" s="369"/>
      <c r="H558" s="80" t="s">
        <v>255</v>
      </c>
    </row>
    <row r="559" spans="1:8">
      <c r="A559" s="51" t="s">
        <v>387</v>
      </c>
      <c r="B559" s="54" t="s">
        <v>388</v>
      </c>
      <c r="C559" s="54" t="s">
        <v>389</v>
      </c>
      <c r="D559" s="54" t="s">
        <v>390</v>
      </c>
      <c r="E559" s="81"/>
      <c r="F559" s="370">
        <v>3</v>
      </c>
      <c r="G559" s="370"/>
      <c r="H559" s="82" t="s">
        <v>372</v>
      </c>
    </row>
    <row r="560" spans="1:8">
      <c r="A560" s="51" t="s">
        <v>391</v>
      </c>
      <c r="B560" s="54" t="s">
        <v>392</v>
      </c>
      <c r="C560" s="54" t="s">
        <v>393</v>
      </c>
      <c r="D560" s="54" t="s">
        <v>394</v>
      </c>
      <c r="E560" s="81"/>
      <c r="F560" s="370">
        <v>2</v>
      </c>
      <c r="G560" s="370"/>
      <c r="H560" s="82" t="s">
        <v>375</v>
      </c>
    </row>
    <row r="561" spans="1:8">
      <c r="A561" s="51" t="s">
        <v>395</v>
      </c>
      <c r="B561" s="54" t="s">
        <v>396</v>
      </c>
      <c r="C561" s="54" t="s">
        <v>397</v>
      </c>
      <c r="D561" s="54" t="s">
        <v>398</v>
      </c>
      <c r="E561" s="81"/>
      <c r="F561" s="370">
        <v>1</v>
      </c>
      <c r="G561" s="370"/>
      <c r="H561" s="82" t="s">
        <v>399</v>
      </c>
    </row>
    <row r="562" spans="1:8">
      <c r="A562" s="51" t="s">
        <v>400</v>
      </c>
      <c r="B562" s="54" t="s">
        <v>401</v>
      </c>
      <c r="C562" s="83" t="s">
        <v>402</v>
      </c>
      <c r="D562" s="83" t="s">
        <v>403</v>
      </c>
      <c r="E562" s="84"/>
      <c r="F562" s="371"/>
      <c r="G562" s="372"/>
      <c r="H562" s="85"/>
    </row>
    <row r="563" spans="1:8" ht="43.5" customHeight="1">
      <c r="A563" s="373" t="s">
        <v>404</v>
      </c>
      <c r="B563" s="374"/>
      <c r="C563" s="379" t="s">
        <v>405</v>
      </c>
      <c r="D563" s="375"/>
      <c r="E563" s="375"/>
      <c r="F563" s="375"/>
      <c r="G563" s="379" t="s">
        <v>406</v>
      </c>
      <c r="H563" s="376"/>
    </row>
    <row r="565" spans="1:8">
      <c r="A565" s="330" t="s">
        <v>238</v>
      </c>
      <c r="B565" s="331"/>
      <c r="C565" s="331"/>
      <c r="D565" s="331"/>
      <c r="E565" s="331"/>
      <c r="F565" s="331"/>
      <c r="G565" s="331"/>
      <c r="H565" s="332"/>
    </row>
    <row r="566" spans="1:8">
      <c r="A566" s="333" t="s">
        <v>239</v>
      </c>
      <c r="B566" s="334"/>
      <c r="C566" s="334"/>
      <c r="D566" s="334"/>
      <c r="E566" s="334"/>
      <c r="F566" s="334"/>
      <c r="G566" s="334"/>
      <c r="H566" s="335"/>
    </row>
    <row r="567" spans="1:8">
      <c r="A567" s="333" t="s">
        <v>240</v>
      </c>
      <c r="B567" s="334"/>
      <c r="C567" s="334"/>
      <c r="D567" s="334"/>
      <c r="E567" s="334"/>
      <c r="F567" s="334"/>
      <c r="G567" s="334"/>
      <c r="H567" s="335"/>
    </row>
    <row r="568" spans="1:8">
      <c r="A568" s="333" t="s">
        <v>353</v>
      </c>
      <c r="B568" s="334"/>
      <c r="C568" s="334"/>
      <c r="D568" s="334"/>
      <c r="E568" s="334"/>
      <c r="F568" s="334"/>
      <c r="G568" s="334"/>
      <c r="H568" s="335"/>
    </row>
    <row r="569" spans="1:8">
      <c r="A569" s="333" t="s">
        <v>354</v>
      </c>
      <c r="B569" s="334"/>
      <c r="C569" s="334"/>
      <c r="D569" s="334"/>
      <c r="E569" s="334"/>
      <c r="F569" s="334"/>
      <c r="G569" s="334"/>
      <c r="H569" s="335"/>
    </row>
    <row r="570" spans="1:8">
      <c r="A570" s="45" t="s">
        <v>244</v>
      </c>
      <c r="B570" s="334" t="s">
        <v>1</v>
      </c>
      <c r="C570" s="334"/>
      <c r="D570" s="46"/>
      <c r="E570" s="43"/>
      <c r="F570" s="43"/>
      <c r="G570" s="334"/>
      <c r="H570" s="335"/>
    </row>
    <row r="571" spans="1:8">
      <c r="A571" s="45" t="s">
        <v>246</v>
      </c>
      <c r="B571" s="334" t="s">
        <v>140</v>
      </c>
      <c r="C571" s="334"/>
      <c r="D571" s="46"/>
      <c r="E571" s="48" t="s">
        <v>355</v>
      </c>
      <c r="F571" s="48"/>
      <c r="G571" s="336">
        <v>13</v>
      </c>
      <c r="H571" s="337"/>
    </row>
    <row r="572" spans="1:8">
      <c r="A572" s="45" t="s">
        <v>356</v>
      </c>
      <c r="B572" s="334">
        <v>1147</v>
      </c>
      <c r="C572" s="334"/>
      <c r="D572" s="43"/>
      <c r="E572" s="46"/>
      <c r="F572" s="46"/>
      <c r="G572" s="380"/>
      <c r="H572" s="381"/>
    </row>
    <row r="573" spans="1:8">
      <c r="A573" s="45" t="s">
        <v>357</v>
      </c>
      <c r="B573" s="334" t="s">
        <v>302</v>
      </c>
      <c r="C573" s="334"/>
      <c r="D573" s="46"/>
      <c r="E573" s="46" t="s">
        <v>358</v>
      </c>
      <c r="F573" s="46"/>
      <c r="G573" s="382" t="s">
        <v>303</v>
      </c>
      <c r="H573" s="383"/>
    </row>
    <row r="574" spans="1:8">
      <c r="A574" s="340" t="s">
        <v>359</v>
      </c>
      <c r="B574" s="341"/>
      <c r="C574" s="341"/>
      <c r="D574" s="341"/>
      <c r="E574" s="341"/>
      <c r="F574" s="341"/>
      <c r="G574" s="341"/>
      <c r="H574" s="342"/>
    </row>
    <row r="575" spans="1:8">
      <c r="A575" s="384" t="s">
        <v>335</v>
      </c>
      <c r="B575" s="385"/>
      <c r="C575" s="385"/>
      <c r="D575" s="385"/>
      <c r="E575" s="385"/>
      <c r="F575" s="385"/>
      <c r="G575" s="385"/>
      <c r="H575" s="386"/>
    </row>
    <row r="576" spans="1:8">
      <c r="A576" s="395" t="s">
        <v>252</v>
      </c>
      <c r="B576" s="394" t="s">
        <v>253</v>
      </c>
      <c r="C576" s="352" t="s">
        <v>340</v>
      </c>
      <c r="D576" s="352" t="s">
        <v>360</v>
      </c>
      <c r="E576" s="352" t="s">
        <v>342</v>
      </c>
      <c r="F576" s="355" t="s">
        <v>343</v>
      </c>
      <c r="G576" s="352" t="s">
        <v>344</v>
      </c>
      <c r="H576" s="358" t="s">
        <v>255</v>
      </c>
    </row>
    <row r="577" spans="1:8">
      <c r="A577" s="395"/>
      <c r="B577" s="394"/>
      <c r="C577" s="353"/>
      <c r="D577" s="353"/>
      <c r="E577" s="353"/>
      <c r="F577" s="356"/>
      <c r="G577" s="353"/>
      <c r="H577" s="359"/>
    </row>
    <row r="578" spans="1:8">
      <c r="A578" s="395"/>
      <c r="B578" s="394"/>
      <c r="C578" s="354"/>
      <c r="D578" s="354"/>
      <c r="E578" s="354"/>
      <c r="F578" s="357"/>
      <c r="G578" s="354"/>
      <c r="H578" s="360"/>
    </row>
    <row r="579" spans="1:8">
      <c r="A579" s="51">
        <v>1</v>
      </c>
      <c r="B579" s="52" t="s">
        <v>257</v>
      </c>
      <c r="C579" s="53">
        <v>9</v>
      </c>
      <c r="D579" s="54">
        <v>5</v>
      </c>
      <c r="E579" s="54">
        <v>4</v>
      </c>
      <c r="F579" s="72">
        <v>48</v>
      </c>
      <c r="G579" s="55">
        <f>SUM(C579:F579)</f>
        <v>66</v>
      </c>
      <c r="H579" s="56" t="str">
        <f>IF(G579&gt;=91,"A1",IF(G579&gt;=81,"A2",IF(G579&gt;=71,"B1",IF(G579&gt;=61,"B2",IF(G579&gt;=51,"C1",IF(G579&gt;=41,"C2",IF(G579&gt;=33,"D","E")))))))</f>
        <v>B2</v>
      </c>
    </row>
    <row r="580" spans="1:8">
      <c r="A580" s="51">
        <v>2</v>
      </c>
      <c r="B580" s="52" t="s">
        <v>259</v>
      </c>
      <c r="C580" s="53">
        <v>8.5</v>
      </c>
      <c r="D580" s="54">
        <v>4</v>
      </c>
      <c r="E580" s="54">
        <v>4</v>
      </c>
      <c r="F580" s="54">
        <v>55</v>
      </c>
      <c r="G580" s="55">
        <f t="shared" ref="G580:G583" si="36">SUM(C580:F580)</f>
        <v>71.5</v>
      </c>
      <c r="H580" s="56" t="str">
        <f t="shared" ref="H580:H583" si="37">IF(G580&gt;=91,"A1",IF(G580&gt;=81,"A2",IF(G580&gt;=71,"B1",IF(G580&gt;=61,"B2",IF(G580&gt;=51,"C1",IF(G580&gt;=41,"C2",IF(G580&gt;=33,"D","E")))))))</f>
        <v>B1</v>
      </c>
    </row>
    <row r="581" spans="1:8">
      <c r="A581" s="51">
        <v>3</v>
      </c>
      <c r="B581" s="52" t="s">
        <v>260</v>
      </c>
      <c r="C581" s="53">
        <v>10</v>
      </c>
      <c r="D581" s="54">
        <v>5</v>
      </c>
      <c r="E581" s="54">
        <v>5</v>
      </c>
      <c r="F581" s="54">
        <v>67</v>
      </c>
      <c r="G581" s="55">
        <f t="shared" si="36"/>
        <v>87</v>
      </c>
      <c r="H581" s="56" t="str">
        <f t="shared" si="37"/>
        <v>A2</v>
      </c>
    </row>
    <row r="582" spans="1:8">
      <c r="A582" s="51">
        <v>4</v>
      </c>
      <c r="B582" s="52" t="s">
        <v>261</v>
      </c>
      <c r="C582" s="11">
        <v>9</v>
      </c>
      <c r="D582" s="54">
        <v>5</v>
      </c>
      <c r="E582" s="54">
        <v>5</v>
      </c>
      <c r="F582" s="54">
        <v>64</v>
      </c>
      <c r="G582" s="55">
        <f t="shared" si="36"/>
        <v>83</v>
      </c>
      <c r="H582" s="56" t="str">
        <f t="shared" si="37"/>
        <v>A2</v>
      </c>
    </row>
    <row r="583" spans="1:8">
      <c r="A583" s="51">
        <v>5</v>
      </c>
      <c r="B583" s="52" t="s">
        <v>361</v>
      </c>
      <c r="C583" s="53">
        <v>9.25</v>
      </c>
      <c r="D583" s="54">
        <v>4.5</v>
      </c>
      <c r="E583" s="54">
        <v>5</v>
      </c>
      <c r="F583" s="54">
        <v>49</v>
      </c>
      <c r="G583" s="55">
        <f t="shared" si="36"/>
        <v>67.75</v>
      </c>
      <c r="H583" s="56" t="str">
        <f t="shared" si="37"/>
        <v>B2</v>
      </c>
    </row>
    <row r="584" spans="1:8">
      <c r="A584" s="51">
        <v>6</v>
      </c>
      <c r="B584" s="57" t="s">
        <v>362</v>
      </c>
      <c r="C584" s="54"/>
      <c r="D584" s="54"/>
      <c r="E584" s="54"/>
      <c r="F584" s="54"/>
      <c r="G584" s="55">
        <v>39.5</v>
      </c>
      <c r="H584" s="56"/>
    </row>
    <row r="585" spans="1:8">
      <c r="A585" s="51">
        <v>7</v>
      </c>
      <c r="B585" s="52" t="s">
        <v>363</v>
      </c>
      <c r="C585" s="58"/>
      <c r="D585" s="58"/>
      <c r="E585" s="58"/>
      <c r="F585" s="59"/>
      <c r="G585" s="55">
        <v>31</v>
      </c>
      <c r="H585" s="56"/>
    </row>
    <row r="586" spans="1:8">
      <c r="A586" s="51">
        <v>8</v>
      </c>
      <c r="B586" s="60" t="s">
        <v>364</v>
      </c>
      <c r="C586" s="61"/>
      <c r="D586" s="61"/>
      <c r="E586" s="61"/>
      <c r="F586" s="62"/>
      <c r="G586" s="55">
        <v>34.5</v>
      </c>
      <c r="H586" s="56"/>
    </row>
    <row r="587" spans="1:8">
      <c r="A587" s="63" t="s">
        <v>235</v>
      </c>
      <c r="B587" s="64"/>
      <c r="C587" s="65"/>
      <c r="D587" s="65"/>
      <c r="E587" s="65"/>
      <c r="F587" s="66"/>
      <c r="G587" s="67">
        <f>SUM(G579:G584)</f>
        <v>414.75</v>
      </c>
      <c r="H587" s="68"/>
    </row>
    <row r="588" spans="1:8">
      <c r="A588" s="63" t="s">
        <v>365</v>
      </c>
      <c r="B588" s="64"/>
      <c r="C588" s="65"/>
      <c r="D588" s="65"/>
      <c r="E588" s="65"/>
      <c r="F588" s="66"/>
      <c r="G588" s="69">
        <f>G587*100/550</f>
        <v>75.409090909090907</v>
      </c>
      <c r="H588" s="68" t="str">
        <f t="shared" ref="H588" si="38">IF(G588&gt;=91,"A1",IF(G588&gt;=81,"A2",IF(G588&gt;=71,"B1",IF(G588&gt;=61,"B2",IF(G588&gt;=51,"C1",IF(G588&gt;=41,"C2",IF(G588&gt;=33,"D","E")))))))</f>
        <v>B1</v>
      </c>
    </row>
    <row r="589" spans="1:8">
      <c r="A589" s="346" t="s">
        <v>417</v>
      </c>
      <c r="B589" s="347"/>
      <c r="C589" s="347"/>
      <c r="D589" s="347"/>
      <c r="E589" s="347"/>
      <c r="F589" s="347"/>
      <c r="G589" s="347"/>
      <c r="H589" s="348"/>
    </row>
    <row r="590" spans="1:8">
      <c r="A590" s="349" t="s">
        <v>367</v>
      </c>
      <c r="B590" s="350"/>
      <c r="C590" s="350"/>
      <c r="D590" s="350"/>
      <c r="E590" s="350"/>
      <c r="F590" s="350"/>
      <c r="G590" s="350"/>
      <c r="H590" s="351"/>
    </row>
    <row r="591" spans="1:8">
      <c r="A591" s="343" t="s">
        <v>368</v>
      </c>
      <c r="B591" s="344"/>
      <c r="C591" s="344"/>
      <c r="D591" s="344"/>
      <c r="E591" s="344"/>
      <c r="F591" s="344"/>
      <c r="G591" s="344"/>
      <c r="H591" s="345"/>
    </row>
    <row r="592" spans="1:8">
      <c r="A592" s="343" t="s">
        <v>369</v>
      </c>
      <c r="B592" s="344"/>
      <c r="C592" s="344"/>
      <c r="D592" s="344"/>
      <c r="E592" s="344"/>
      <c r="F592" s="361"/>
      <c r="G592" s="362" t="s">
        <v>370</v>
      </c>
      <c r="H592" s="345"/>
    </row>
    <row r="593" spans="1:8">
      <c r="A593" s="70" t="s">
        <v>371</v>
      </c>
      <c r="B593" s="71"/>
      <c r="C593" s="71"/>
      <c r="D593" s="71"/>
      <c r="E593" s="71"/>
      <c r="F593" s="72"/>
      <c r="G593" s="72" t="s">
        <v>375</v>
      </c>
      <c r="H593" s="91"/>
    </row>
    <row r="594" spans="1:8">
      <c r="A594" s="343" t="s">
        <v>373</v>
      </c>
      <c r="B594" s="344"/>
      <c r="C594" s="344"/>
      <c r="D594" s="344"/>
      <c r="E594" s="344"/>
      <c r="F594" s="361"/>
      <c r="G594" s="1"/>
      <c r="H594" s="50"/>
    </row>
    <row r="595" spans="1:8">
      <c r="A595" s="343" t="s">
        <v>369</v>
      </c>
      <c r="B595" s="344"/>
      <c r="C595" s="344"/>
      <c r="D595" s="344"/>
      <c r="E595" s="344"/>
      <c r="F595" s="361"/>
      <c r="G595" s="362" t="s">
        <v>370</v>
      </c>
      <c r="H595" s="345"/>
    </row>
    <row r="596" spans="1:8">
      <c r="A596" s="365" t="s">
        <v>374</v>
      </c>
      <c r="B596" s="366"/>
      <c r="C596" s="366"/>
      <c r="D596" s="366"/>
      <c r="E596" s="366"/>
      <c r="F596" s="367"/>
      <c r="G596" s="1" t="s">
        <v>372</v>
      </c>
      <c r="H596" s="50"/>
    </row>
    <row r="597" spans="1:8">
      <c r="A597" s="365" t="s">
        <v>376</v>
      </c>
      <c r="B597" s="366"/>
      <c r="C597" s="366"/>
      <c r="D597" s="366"/>
      <c r="E597" s="366"/>
      <c r="F597" s="367"/>
      <c r="G597" s="72" t="s">
        <v>372</v>
      </c>
      <c r="H597" s="91"/>
    </row>
    <row r="598" spans="1:8">
      <c r="A598" s="365" t="s">
        <v>377</v>
      </c>
      <c r="B598" s="366"/>
      <c r="C598" s="366"/>
      <c r="D598" s="366"/>
      <c r="E598" s="366"/>
      <c r="F598" s="366"/>
      <c r="G598" s="72" t="s">
        <v>372</v>
      </c>
      <c r="H598" s="91"/>
    </row>
    <row r="599" spans="1:8">
      <c r="A599" s="365" t="s">
        <v>378</v>
      </c>
      <c r="B599" s="366"/>
      <c r="C599" s="366"/>
      <c r="D599" s="366"/>
      <c r="E599" s="366"/>
      <c r="F599" s="366"/>
      <c r="G599" s="72" t="s">
        <v>372</v>
      </c>
      <c r="H599" s="91"/>
    </row>
    <row r="600" spans="1:8">
      <c r="A600" s="343" t="s">
        <v>379</v>
      </c>
      <c r="B600" s="344"/>
      <c r="C600" s="344"/>
      <c r="D600" s="344"/>
      <c r="E600" s="344"/>
      <c r="F600" s="344"/>
      <c r="G600" s="344"/>
      <c r="H600" s="345"/>
    </row>
    <row r="601" spans="1:8">
      <c r="A601" s="343" t="s">
        <v>369</v>
      </c>
      <c r="B601" s="344"/>
      <c r="C601" s="344"/>
      <c r="D601" s="344"/>
      <c r="E601" s="344"/>
      <c r="F601" s="344"/>
      <c r="G601" s="344"/>
      <c r="H601" s="345"/>
    </row>
    <row r="602" spans="1:8">
      <c r="A602" s="70" t="s">
        <v>380</v>
      </c>
      <c r="B602" s="362" t="s">
        <v>418</v>
      </c>
      <c r="C602" s="344"/>
      <c r="D602" s="344"/>
      <c r="E602" s="344"/>
      <c r="F602" s="344"/>
      <c r="G602" s="344"/>
      <c r="H602" s="345"/>
    </row>
    <row r="603" spans="1:8">
      <c r="A603" s="73" t="s">
        <v>382</v>
      </c>
      <c r="B603" s="363"/>
      <c r="C603" s="368"/>
      <c r="D603" s="368"/>
      <c r="E603" s="368"/>
      <c r="F603" s="368"/>
      <c r="G603" s="368"/>
      <c r="H603" s="364"/>
    </row>
    <row r="604" spans="1:8">
      <c r="A604" s="340" t="s">
        <v>383</v>
      </c>
      <c r="B604" s="341"/>
      <c r="C604" s="341"/>
      <c r="D604" s="341"/>
      <c r="E604" s="74"/>
      <c r="F604" s="75"/>
      <c r="G604" s="1" t="s">
        <v>384</v>
      </c>
      <c r="H604" s="76"/>
    </row>
    <row r="605" spans="1:8" ht="59.25" customHeight="1">
      <c r="A605" s="77" t="s">
        <v>385</v>
      </c>
      <c r="B605" s="78" t="s">
        <v>255</v>
      </c>
      <c r="C605" s="78" t="s">
        <v>385</v>
      </c>
      <c r="D605" s="78" t="s">
        <v>255</v>
      </c>
      <c r="E605" s="79"/>
      <c r="F605" s="369" t="s">
        <v>386</v>
      </c>
      <c r="G605" s="369"/>
      <c r="H605" s="80" t="s">
        <v>255</v>
      </c>
    </row>
    <row r="606" spans="1:8">
      <c r="A606" s="51" t="s">
        <v>387</v>
      </c>
      <c r="B606" s="54" t="s">
        <v>388</v>
      </c>
      <c r="C606" s="54" t="s">
        <v>389</v>
      </c>
      <c r="D606" s="54" t="s">
        <v>390</v>
      </c>
      <c r="E606" s="81"/>
      <c r="F606" s="370">
        <v>3</v>
      </c>
      <c r="G606" s="370"/>
      <c r="H606" s="82" t="s">
        <v>372</v>
      </c>
    </row>
    <row r="607" spans="1:8">
      <c r="A607" s="51" t="s">
        <v>391</v>
      </c>
      <c r="B607" s="54" t="s">
        <v>392</v>
      </c>
      <c r="C607" s="54" t="s">
        <v>393</v>
      </c>
      <c r="D607" s="54" t="s">
        <v>394</v>
      </c>
      <c r="E607" s="81"/>
      <c r="F607" s="370">
        <v>2</v>
      </c>
      <c r="G607" s="370"/>
      <c r="H607" s="82" t="s">
        <v>375</v>
      </c>
    </row>
    <row r="608" spans="1:8">
      <c r="A608" s="51" t="s">
        <v>395</v>
      </c>
      <c r="B608" s="54" t="s">
        <v>396</v>
      </c>
      <c r="C608" s="54" t="s">
        <v>397</v>
      </c>
      <c r="D608" s="54" t="s">
        <v>398</v>
      </c>
      <c r="E608" s="81"/>
      <c r="F608" s="370">
        <v>1</v>
      </c>
      <c r="G608" s="370"/>
      <c r="H608" s="82" t="s">
        <v>399</v>
      </c>
    </row>
    <row r="609" spans="1:8">
      <c r="A609" s="51" t="s">
        <v>400</v>
      </c>
      <c r="B609" s="54" t="s">
        <v>401</v>
      </c>
      <c r="C609" s="83" t="s">
        <v>402</v>
      </c>
      <c r="D609" s="83" t="s">
        <v>403</v>
      </c>
      <c r="E609" s="84"/>
      <c r="F609" s="371"/>
      <c r="G609" s="372"/>
      <c r="H609" s="85"/>
    </row>
    <row r="610" spans="1:8" ht="43.5" customHeight="1">
      <c r="A610" s="373" t="s">
        <v>404</v>
      </c>
      <c r="B610" s="374"/>
      <c r="C610" s="379" t="s">
        <v>405</v>
      </c>
      <c r="D610" s="375"/>
      <c r="E610" s="375"/>
      <c r="F610" s="375"/>
      <c r="G610" s="379" t="s">
        <v>406</v>
      </c>
      <c r="H610" s="376"/>
    </row>
    <row r="612" spans="1:8">
      <c r="A612" s="330" t="s">
        <v>238</v>
      </c>
      <c r="B612" s="331"/>
      <c r="C612" s="331"/>
      <c r="D612" s="331"/>
      <c r="E612" s="331"/>
      <c r="F612" s="331"/>
      <c r="G612" s="331"/>
      <c r="H612" s="332"/>
    </row>
    <row r="613" spans="1:8">
      <c r="A613" s="333" t="s">
        <v>239</v>
      </c>
      <c r="B613" s="334"/>
      <c r="C613" s="334"/>
      <c r="D613" s="334"/>
      <c r="E613" s="334"/>
      <c r="F613" s="334"/>
      <c r="G613" s="334"/>
      <c r="H613" s="335"/>
    </row>
    <row r="614" spans="1:8">
      <c r="A614" s="333" t="s">
        <v>240</v>
      </c>
      <c r="B614" s="334"/>
      <c r="C614" s="334"/>
      <c r="D614" s="334"/>
      <c r="E614" s="334"/>
      <c r="F614" s="334"/>
      <c r="G614" s="334"/>
      <c r="H614" s="335"/>
    </row>
    <row r="615" spans="1:8">
      <c r="A615" s="333" t="s">
        <v>353</v>
      </c>
      <c r="B615" s="334"/>
      <c r="C615" s="334"/>
      <c r="D615" s="334"/>
      <c r="E615" s="334"/>
      <c r="F615" s="334"/>
      <c r="G615" s="334"/>
      <c r="H615" s="335"/>
    </row>
    <row r="616" spans="1:8">
      <c r="A616" s="333" t="s">
        <v>354</v>
      </c>
      <c r="B616" s="334"/>
      <c r="C616" s="334"/>
      <c r="D616" s="334"/>
      <c r="E616" s="334"/>
      <c r="F616" s="334"/>
      <c r="G616" s="334"/>
      <c r="H616" s="335"/>
    </row>
    <row r="617" spans="1:8">
      <c r="A617" s="45" t="s">
        <v>244</v>
      </c>
      <c r="B617" s="334" t="s">
        <v>1</v>
      </c>
      <c r="C617" s="334"/>
      <c r="D617" s="46"/>
      <c r="E617" s="43"/>
      <c r="F617" s="43"/>
      <c r="G617" s="334"/>
      <c r="H617" s="335"/>
    </row>
    <row r="618" spans="1:8">
      <c r="A618" s="45" t="s">
        <v>246</v>
      </c>
      <c r="B618" s="334" t="s">
        <v>304</v>
      </c>
      <c r="C618" s="334"/>
      <c r="D618" s="46"/>
      <c r="E618" s="48" t="s">
        <v>355</v>
      </c>
      <c r="F618" s="48"/>
      <c r="G618" s="336">
        <v>14</v>
      </c>
      <c r="H618" s="337"/>
    </row>
    <row r="619" spans="1:8">
      <c r="A619" s="45" t="s">
        <v>356</v>
      </c>
      <c r="B619" s="334">
        <v>1782</v>
      </c>
      <c r="C619" s="334"/>
      <c r="D619" s="43"/>
      <c r="E619" s="46"/>
      <c r="F619" s="46"/>
      <c r="G619" s="380"/>
      <c r="H619" s="381"/>
    </row>
    <row r="620" spans="1:8">
      <c r="A620" s="45" t="s">
        <v>357</v>
      </c>
      <c r="B620" s="334" t="s">
        <v>305</v>
      </c>
      <c r="C620" s="334"/>
      <c r="D620" s="46"/>
      <c r="E620" s="46" t="s">
        <v>358</v>
      </c>
      <c r="F620" s="46"/>
      <c r="G620" s="328" t="s">
        <v>306</v>
      </c>
      <c r="H620" s="329"/>
    </row>
    <row r="621" spans="1:8">
      <c r="A621" s="340" t="s">
        <v>359</v>
      </c>
      <c r="B621" s="341"/>
      <c r="C621" s="341"/>
      <c r="D621" s="341"/>
      <c r="E621" s="341"/>
      <c r="F621" s="341"/>
      <c r="G621" s="341"/>
      <c r="H621" s="342"/>
    </row>
    <row r="622" spans="1:8">
      <c r="A622" s="343" t="s">
        <v>335</v>
      </c>
      <c r="B622" s="344"/>
      <c r="C622" s="344"/>
      <c r="D622" s="344"/>
      <c r="E622" s="344"/>
      <c r="F622" s="344"/>
      <c r="G622" s="344"/>
      <c r="H622" s="345"/>
    </row>
    <row r="623" spans="1:8">
      <c r="A623" s="395" t="s">
        <v>252</v>
      </c>
      <c r="B623" s="394" t="s">
        <v>253</v>
      </c>
      <c r="C623" s="352" t="s">
        <v>340</v>
      </c>
      <c r="D623" s="352" t="s">
        <v>360</v>
      </c>
      <c r="E623" s="352" t="s">
        <v>342</v>
      </c>
      <c r="F623" s="355" t="s">
        <v>343</v>
      </c>
      <c r="G623" s="352" t="s">
        <v>344</v>
      </c>
      <c r="H623" s="358" t="s">
        <v>255</v>
      </c>
    </row>
    <row r="624" spans="1:8">
      <c r="A624" s="395"/>
      <c r="B624" s="394"/>
      <c r="C624" s="353"/>
      <c r="D624" s="353"/>
      <c r="E624" s="353"/>
      <c r="F624" s="356"/>
      <c r="G624" s="353"/>
      <c r="H624" s="359"/>
    </row>
    <row r="625" spans="1:8">
      <c r="A625" s="395"/>
      <c r="B625" s="394"/>
      <c r="C625" s="354"/>
      <c r="D625" s="354"/>
      <c r="E625" s="354"/>
      <c r="F625" s="357"/>
      <c r="G625" s="354"/>
      <c r="H625" s="360"/>
    </row>
    <row r="626" spans="1:8">
      <c r="A626" s="51">
        <v>1</v>
      </c>
      <c r="B626" s="52" t="s">
        <v>257</v>
      </c>
      <c r="C626" s="53">
        <v>9.25</v>
      </c>
      <c r="D626" s="54">
        <v>5</v>
      </c>
      <c r="E626" s="54">
        <v>5</v>
      </c>
      <c r="F626" s="72">
        <v>66</v>
      </c>
      <c r="G626" s="55">
        <f>SUM(C626:F626)</f>
        <v>85.25</v>
      </c>
      <c r="H626" s="56" t="str">
        <f>IF(G626&gt;=91,"A1",IF(G626&gt;=81,"A2",IF(G626&gt;=71,"B1",IF(G626&gt;=61,"B2",IF(G626&gt;=51,"C1",IF(G626&gt;=41,"C2",IF(G626&gt;=33,"D","E")))))))</f>
        <v>A2</v>
      </c>
    </row>
    <row r="627" spans="1:8">
      <c r="A627" s="51">
        <v>2</v>
      </c>
      <c r="B627" s="52" t="s">
        <v>259</v>
      </c>
      <c r="C627" s="53">
        <v>8.75</v>
      </c>
      <c r="D627" s="54">
        <v>4</v>
      </c>
      <c r="E627" s="54">
        <v>4</v>
      </c>
      <c r="F627" s="54">
        <v>60.5</v>
      </c>
      <c r="G627" s="55">
        <f t="shared" ref="G627:G630" si="39">SUM(C627:F627)</f>
        <v>77.25</v>
      </c>
      <c r="H627" s="56" t="str">
        <f t="shared" ref="H627:H630" si="40">IF(G627&gt;=91,"A1",IF(G627&gt;=81,"A2",IF(G627&gt;=71,"B1",IF(G627&gt;=61,"B2",IF(G627&gt;=51,"C1",IF(G627&gt;=41,"C2",IF(G627&gt;=33,"D","E")))))))</f>
        <v>B1</v>
      </c>
    </row>
    <row r="628" spans="1:8">
      <c r="A628" s="51">
        <v>3</v>
      </c>
      <c r="B628" s="52" t="s">
        <v>260</v>
      </c>
      <c r="C628" s="53">
        <v>8</v>
      </c>
      <c r="D628" s="54">
        <v>5</v>
      </c>
      <c r="E628" s="54">
        <v>5</v>
      </c>
      <c r="F628" s="54">
        <v>63</v>
      </c>
      <c r="G628" s="55">
        <f t="shared" si="39"/>
        <v>81</v>
      </c>
      <c r="H628" s="56" t="str">
        <f t="shared" si="40"/>
        <v>A2</v>
      </c>
    </row>
    <row r="629" spans="1:8">
      <c r="A629" s="51">
        <v>4</v>
      </c>
      <c r="B629" s="52" t="s">
        <v>261</v>
      </c>
      <c r="C629" s="11">
        <v>9.5</v>
      </c>
      <c r="D629" s="54">
        <v>5</v>
      </c>
      <c r="E629" s="54">
        <v>5</v>
      </c>
      <c r="F629" s="54">
        <v>73.5</v>
      </c>
      <c r="G629" s="55">
        <f t="shared" si="39"/>
        <v>93</v>
      </c>
      <c r="H629" s="56" t="str">
        <f t="shared" si="40"/>
        <v>A1</v>
      </c>
    </row>
    <row r="630" spans="1:8">
      <c r="A630" s="51">
        <v>5</v>
      </c>
      <c r="B630" s="52" t="s">
        <v>361</v>
      </c>
      <c r="C630" s="53">
        <v>9.25</v>
      </c>
      <c r="D630" s="54">
        <v>4.5</v>
      </c>
      <c r="E630" s="54">
        <v>5</v>
      </c>
      <c r="F630" s="54">
        <v>68.5</v>
      </c>
      <c r="G630" s="55">
        <f t="shared" si="39"/>
        <v>87.25</v>
      </c>
      <c r="H630" s="56" t="str">
        <f t="shared" si="40"/>
        <v>A2</v>
      </c>
    </row>
    <row r="631" spans="1:8">
      <c r="A631" s="51">
        <v>6</v>
      </c>
      <c r="B631" s="57" t="s">
        <v>362</v>
      </c>
      <c r="C631" s="54"/>
      <c r="D631" s="54"/>
      <c r="E631" s="54"/>
      <c r="F631" s="54"/>
      <c r="G631" s="55">
        <v>48.5</v>
      </c>
      <c r="H631" s="56"/>
    </row>
    <row r="632" spans="1:8">
      <c r="A632" s="51">
        <v>7</v>
      </c>
      <c r="B632" s="52" t="s">
        <v>363</v>
      </c>
      <c r="C632" s="58"/>
      <c r="D632" s="58"/>
      <c r="E632" s="58"/>
      <c r="F632" s="59"/>
      <c r="G632" s="55">
        <v>47.5</v>
      </c>
      <c r="H632" s="56"/>
    </row>
    <row r="633" spans="1:8">
      <c r="A633" s="51">
        <v>8</v>
      </c>
      <c r="B633" s="60" t="s">
        <v>364</v>
      </c>
      <c r="C633" s="61"/>
      <c r="D633" s="61"/>
      <c r="E633" s="61"/>
      <c r="F633" s="62"/>
      <c r="G633" s="55">
        <v>43</v>
      </c>
      <c r="H633" s="56"/>
    </row>
    <row r="634" spans="1:8">
      <c r="A634" s="63" t="s">
        <v>235</v>
      </c>
      <c r="B634" s="64"/>
      <c r="C634" s="65"/>
      <c r="D634" s="65"/>
      <c r="E634" s="65"/>
      <c r="F634" s="66"/>
      <c r="G634" s="67">
        <f>SUM(G626:G631)</f>
        <v>472.25</v>
      </c>
      <c r="H634" s="68"/>
    </row>
    <row r="635" spans="1:8">
      <c r="A635" s="63" t="s">
        <v>365</v>
      </c>
      <c r="B635" s="64"/>
      <c r="C635" s="65"/>
      <c r="D635" s="65"/>
      <c r="E635" s="65"/>
      <c r="F635" s="66"/>
      <c r="G635" s="69">
        <f>G634*100/550</f>
        <v>85.86363636363636</v>
      </c>
      <c r="H635" s="68" t="str">
        <f t="shared" ref="H635" si="41">IF(G635&gt;=91,"A1",IF(G635&gt;=81,"A2",IF(G635&gt;=71,"B1",IF(G635&gt;=61,"B2",IF(G635&gt;=51,"C1",IF(G635&gt;=41,"C2",IF(G635&gt;=33,"D","E")))))))</f>
        <v>A2</v>
      </c>
    </row>
    <row r="636" spans="1:8">
      <c r="A636" s="346" t="s">
        <v>411</v>
      </c>
      <c r="B636" s="347"/>
      <c r="C636" s="347"/>
      <c r="D636" s="347"/>
      <c r="E636" s="347"/>
      <c r="F636" s="347"/>
      <c r="G636" s="347"/>
      <c r="H636" s="348"/>
    </row>
    <row r="637" spans="1:8">
      <c r="A637" s="349" t="s">
        <v>367</v>
      </c>
      <c r="B637" s="350"/>
      <c r="C637" s="350"/>
      <c r="D637" s="350"/>
      <c r="E637" s="350"/>
      <c r="F637" s="350"/>
      <c r="G637" s="350"/>
      <c r="H637" s="351"/>
    </row>
    <row r="638" spans="1:8">
      <c r="A638" s="343" t="s">
        <v>368</v>
      </c>
      <c r="B638" s="344"/>
      <c r="C638" s="344"/>
      <c r="D638" s="344"/>
      <c r="E638" s="344"/>
      <c r="F638" s="344"/>
      <c r="G638" s="344"/>
      <c r="H638" s="345"/>
    </row>
    <row r="639" spans="1:8">
      <c r="A639" s="343" t="s">
        <v>369</v>
      </c>
      <c r="B639" s="344"/>
      <c r="C639" s="344"/>
      <c r="D639" s="344"/>
      <c r="E639" s="344"/>
      <c r="F639" s="361"/>
      <c r="G639" s="362" t="s">
        <v>370</v>
      </c>
      <c r="H639" s="345"/>
    </row>
    <row r="640" spans="1:8">
      <c r="A640" s="70" t="s">
        <v>371</v>
      </c>
      <c r="B640" s="71"/>
      <c r="C640" s="71"/>
      <c r="D640" s="71"/>
      <c r="E640" s="71"/>
      <c r="F640" s="72"/>
      <c r="G640" s="72" t="s">
        <v>375</v>
      </c>
      <c r="H640" s="91"/>
    </row>
    <row r="641" spans="1:8">
      <c r="A641" s="343" t="s">
        <v>373</v>
      </c>
      <c r="B641" s="344"/>
      <c r="C641" s="344"/>
      <c r="D641" s="344"/>
      <c r="E641" s="344"/>
      <c r="F641" s="361"/>
      <c r="G641" s="1"/>
      <c r="H641" s="50"/>
    </row>
    <row r="642" spans="1:8">
      <c r="A642" s="343" t="s">
        <v>369</v>
      </c>
      <c r="B642" s="344"/>
      <c r="C642" s="344"/>
      <c r="D642" s="344"/>
      <c r="E642" s="344"/>
      <c r="F642" s="361"/>
      <c r="G642" s="362" t="s">
        <v>370</v>
      </c>
      <c r="H642" s="345"/>
    </row>
    <row r="643" spans="1:8">
      <c r="A643" s="365" t="s">
        <v>374</v>
      </c>
      <c r="B643" s="366"/>
      <c r="C643" s="366"/>
      <c r="D643" s="366"/>
      <c r="E643" s="366"/>
      <c r="F643" s="367"/>
      <c r="G643" s="1" t="s">
        <v>372</v>
      </c>
      <c r="H643" s="50"/>
    </row>
    <row r="644" spans="1:8">
      <c r="A644" s="365" t="s">
        <v>376</v>
      </c>
      <c r="B644" s="366"/>
      <c r="C644" s="366"/>
      <c r="D644" s="366"/>
      <c r="E644" s="366"/>
      <c r="F644" s="367"/>
      <c r="G644" s="72" t="s">
        <v>372</v>
      </c>
      <c r="H644" s="91"/>
    </row>
    <row r="645" spans="1:8">
      <c r="A645" s="365" t="s">
        <v>377</v>
      </c>
      <c r="B645" s="366"/>
      <c r="C645" s="366"/>
      <c r="D645" s="366"/>
      <c r="E645" s="366"/>
      <c r="F645" s="366"/>
      <c r="G645" s="72" t="s">
        <v>372</v>
      </c>
      <c r="H645" s="91"/>
    </row>
    <row r="646" spans="1:8">
      <c r="A646" s="365" t="s">
        <v>378</v>
      </c>
      <c r="B646" s="366"/>
      <c r="C646" s="366"/>
      <c r="D646" s="366"/>
      <c r="E646" s="366"/>
      <c r="F646" s="366"/>
      <c r="G646" s="72" t="s">
        <v>375</v>
      </c>
      <c r="H646" s="91"/>
    </row>
    <row r="647" spans="1:8">
      <c r="A647" s="343" t="s">
        <v>379</v>
      </c>
      <c r="B647" s="344"/>
      <c r="C647" s="344"/>
      <c r="D647" s="344"/>
      <c r="E647" s="344"/>
      <c r="F647" s="344"/>
      <c r="G647" s="344"/>
      <c r="H647" s="345"/>
    </row>
    <row r="648" spans="1:8">
      <c r="A648" s="343" t="s">
        <v>369</v>
      </c>
      <c r="B648" s="344"/>
      <c r="C648" s="344"/>
      <c r="D648" s="344"/>
      <c r="E648" s="344"/>
      <c r="F648" s="344"/>
      <c r="G648" s="344"/>
      <c r="H648" s="345"/>
    </row>
    <row r="649" spans="1:8">
      <c r="A649" s="70" t="s">
        <v>380</v>
      </c>
      <c r="B649" s="362" t="s">
        <v>419</v>
      </c>
      <c r="C649" s="344"/>
      <c r="D649" s="344"/>
      <c r="E649" s="344"/>
      <c r="F649" s="344"/>
      <c r="G649" s="344"/>
      <c r="H649" s="345"/>
    </row>
    <row r="650" spans="1:8">
      <c r="A650" s="73" t="s">
        <v>382</v>
      </c>
      <c r="B650" s="363"/>
      <c r="C650" s="368"/>
      <c r="D650" s="368"/>
      <c r="E650" s="368"/>
      <c r="F650" s="368"/>
      <c r="G650" s="368"/>
      <c r="H650" s="364"/>
    </row>
    <row r="651" spans="1:8">
      <c r="A651" s="340" t="s">
        <v>383</v>
      </c>
      <c r="B651" s="341"/>
      <c r="C651" s="341"/>
      <c r="D651" s="341"/>
      <c r="E651" s="74"/>
      <c r="F651" s="75"/>
      <c r="G651" s="1" t="s">
        <v>384</v>
      </c>
      <c r="H651" s="76"/>
    </row>
    <row r="652" spans="1:8" ht="59.25" customHeight="1">
      <c r="A652" s="77" t="s">
        <v>385</v>
      </c>
      <c r="B652" s="78" t="s">
        <v>255</v>
      </c>
      <c r="C652" s="78" t="s">
        <v>385</v>
      </c>
      <c r="D652" s="78" t="s">
        <v>255</v>
      </c>
      <c r="E652" s="79"/>
      <c r="F652" s="369" t="s">
        <v>386</v>
      </c>
      <c r="G652" s="369"/>
      <c r="H652" s="80" t="s">
        <v>255</v>
      </c>
    </row>
    <row r="653" spans="1:8">
      <c r="A653" s="51" t="s">
        <v>387</v>
      </c>
      <c r="B653" s="54" t="s">
        <v>388</v>
      </c>
      <c r="C653" s="54" t="s">
        <v>389</v>
      </c>
      <c r="D653" s="54" t="s">
        <v>390</v>
      </c>
      <c r="E653" s="81"/>
      <c r="F653" s="370">
        <v>3</v>
      </c>
      <c r="G653" s="370"/>
      <c r="H653" s="82" t="s">
        <v>372</v>
      </c>
    </row>
    <row r="654" spans="1:8">
      <c r="A654" s="51" t="s">
        <v>391</v>
      </c>
      <c r="B654" s="54" t="s">
        <v>392</v>
      </c>
      <c r="C654" s="54" t="s">
        <v>393</v>
      </c>
      <c r="D654" s="54" t="s">
        <v>394</v>
      </c>
      <c r="E654" s="81"/>
      <c r="F654" s="370">
        <v>2</v>
      </c>
      <c r="G654" s="370"/>
      <c r="H654" s="82" t="s">
        <v>375</v>
      </c>
    </row>
    <row r="655" spans="1:8">
      <c r="A655" s="51" t="s">
        <v>395</v>
      </c>
      <c r="B655" s="54" t="s">
        <v>396</v>
      </c>
      <c r="C655" s="54" t="s">
        <v>397</v>
      </c>
      <c r="D655" s="54" t="s">
        <v>398</v>
      </c>
      <c r="E655" s="81"/>
      <c r="F655" s="370">
        <v>1</v>
      </c>
      <c r="G655" s="370"/>
      <c r="H655" s="82" t="s">
        <v>399</v>
      </c>
    </row>
    <row r="656" spans="1:8">
      <c r="A656" s="92" t="s">
        <v>400</v>
      </c>
      <c r="B656" s="93" t="s">
        <v>401</v>
      </c>
      <c r="C656" s="94" t="s">
        <v>402</v>
      </c>
      <c r="D656" s="94" t="s">
        <v>403</v>
      </c>
      <c r="E656" s="95"/>
      <c r="F656" s="387"/>
      <c r="G656" s="388"/>
      <c r="H656" s="96"/>
    </row>
    <row r="657" spans="1:8" ht="43.5" customHeight="1">
      <c r="A657" s="389" t="s">
        <v>404</v>
      </c>
      <c r="B657" s="390"/>
      <c r="C657" s="391" t="s">
        <v>405</v>
      </c>
      <c r="D657" s="392"/>
      <c r="E657" s="392"/>
      <c r="F657" s="392"/>
      <c r="G657" s="391" t="s">
        <v>406</v>
      </c>
      <c r="H657" s="393"/>
    </row>
    <row r="659" spans="1:8">
      <c r="A659" s="330" t="s">
        <v>238</v>
      </c>
      <c r="B659" s="331"/>
      <c r="C659" s="331"/>
      <c r="D659" s="331"/>
      <c r="E659" s="331"/>
      <c r="F659" s="331"/>
      <c r="G659" s="331"/>
      <c r="H659" s="332"/>
    </row>
    <row r="660" spans="1:8">
      <c r="A660" s="333" t="s">
        <v>239</v>
      </c>
      <c r="B660" s="334"/>
      <c r="C660" s="334"/>
      <c r="D660" s="334"/>
      <c r="E660" s="334"/>
      <c r="F660" s="334"/>
      <c r="G660" s="334"/>
      <c r="H660" s="335"/>
    </row>
    <row r="661" spans="1:8">
      <c r="A661" s="333" t="s">
        <v>240</v>
      </c>
      <c r="B661" s="334"/>
      <c r="C661" s="334"/>
      <c r="D661" s="334"/>
      <c r="E661" s="334"/>
      <c r="F661" s="334"/>
      <c r="G661" s="334"/>
      <c r="H661" s="335"/>
    </row>
    <row r="662" spans="1:8">
      <c r="A662" s="333" t="s">
        <v>353</v>
      </c>
      <c r="B662" s="334"/>
      <c r="C662" s="334"/>
      <c r="D662" s="334"/>
      <c r="E662" s="334"/>
      <c r="F662" s="334"/>
      <c r="G662" s="334"/>
      <c r="H662" s="335"/>
    </row>
    <row r="663" spans="1:8">
      <c r="A663" s="333" t="s">
        <v>354</v>
      </c>
      <c r="B663" s="334"/>
      <c r="C663" s="334"/>
      <c r="D663" s="334"/>
      <c r="E663" s="334"/>
      <c r="F663" s="334"/>
      <c r="G663" s="334"/>
      <c r="H663" s="335"/>
    </row>
    <row r="664" spans="1:8">
      <c r="A664" s="45" t="s">
        <v>244</v>
      </c>
      <c r="B664" s="334" t="s">
        <v>1</v>
      </c>
      <c r="C664" s="334"/>
      <c r="D664" s="46"/>
      <c r="E664" s="43"/>
      <c r="F664" s="43"/>
      <c r="G664" s="334"/>
      <c r="H664" s="335"/>
    </row>
    <row r="665" spans="1:8">
      <c r="A665" s="45" t="s">
        <v>246</v>
      </c>
      <c r="B665" s="334" t="s">
        <v>309</v>
      </c>
      <c r="C665" s="334"/>
      <c r="D665" s="46"/>
      <c r="E665" s="48" t="s">
        <v>355</v>
      </c>
      <c r="F665" s="48"/>
      <c r="G665" s="336">
        <v>15</v>
      </c>
      <c r="H665" s="337"/>
    </row>
    <row r="666" spans="1:8">
      <c r="A666" s="45" t="s">
        <v>356</v>
      </c>
      <c r="B666" s="334">
        <v>960</v>
      </c>
      <c r="C666" s="334"/>
      <c r="D666" s="43"/>
      <c r="E666" s="46"/>
      <c r="F666" s="46"/>
      <c r="G666" s="380"/>
      <c r="H666" s="381"/>
    </row>
    <row r="667" spans="1:8">
      <c r="A667" s="45" t="s">
        <v>357</v>
      </c>
      <c r="B667" s="334" t="s">
        <v>310</v>
      </c>
      <c r="C667" s="334"/>
      <c r="D667" s="46"/>
      <c r="E667" s="46" t="s">
        <v>358</v>
      </c>
      <c r="F667" s="46"/>
      <c r="G667" s="328" t="s">
        <v>311</v>
      </c>
      <c r="H667" s="329"/>
    </row>
    <row r="668" spans="1:8">
      <c r="A668" s="340" t="s">
        <v>359</v>
      </c>
      <c r="B668" s="341"/>
      <c r="C668" s="341"/>
      <c r="D668" s="341"/>
      <c r="E668" s="341"/>
      <c r="F668" s="341"/>
      <c r="G668" s="341"/>
      <c r="H668" s="342"/>
    </row>
    <row r="669" spans="1:8">
      <c r="A669" s="343" t="s">
        <v>335</v>
      </c>
      <c r="B669" s="344"/>
      <c r="C669" s="344"/>
      <c r="D669" s="344"/>
      <c r="E669" s="344"/>
      <c r="F669" s="344"/>
      <c r="G669" s="344"/>
      <c r="H669" s="345"/>
    </row>
    <row r="670" spans="1:8">
      <c r="A670" s="395" t="s">
        <v>252</v>
      </c>
      <c r="B670" s="394" t="s">
        <v>253</v>
      </c>
      <c r="C670" s="352" t="s">
        <v>340</v>
      </c>
      <c r="D670" s="352" t="s">
        <v>360</v>
      </c>
      <c r="E670" s="352" t="s">
        <v>342</v>
      </c>
      <c r="F670" s="355" t="s">
        <v>343</v>
      </c>
      <c r="G670" s="352" t="s">
        <v>344</v>
      </c>
      <c r="H670" s="358" t="s">
        <v>255</v>
      </c>
    </row>
    <row r="671" spans="1:8">
      <c r="A671" s="395"/>
      <c r="B671" s="394"/>
      <c r="C671" s="353"/>
      <c r="D671" s="353"/>
      <c r="E671" s="353"/>
      <c r="F671" s="356"/>
      <c r="G671" s="353"/>
      <c r="H671" s="359"/>
    </row>
    <row r="672" spans="1:8">
      <c r="A672" s="395"/>
      <c r="B672" s="394"/>
      <c r="C672" s="354"/>
      <c r="D672" s="354"/>
      <c r="E672" s="354"/>
      <c r="F672" s="357"/>
      <c r="G672" s="354"/>
      <c r="H672" s="360"/>
    </row>
    <row r="673" spans="1:8">
      <c r="A673" s="51">
        <v>1</v>
      </c>
      <c r="B673" s="52" t="s">
        <v>257</v>
      </c>
      <c r="C673" s="53">
        <v>6</v>
      </c>
      <c r="D673" s="54">
        <v>4</v>
      </c>
      <c r="E673" s="54">
        <v>5</v>
      </c>
      <c r="F673" s="72">
        <v>51.5</v>
      </c>
      <c r="G673" s="55">
        <f>SUM(C673:F673)</f>
        <v>66.5</v>
      </c>
      <c r="H673" s="56" t="str">
        <f>IF(G673&gt;=91,"A1",IF(G673&gt;=81,"A2",IF(G673&gt;=71,"B1",IF(G673&gt;=61,"B2",IF(G673&gt;=51,"C1",IF(G673&gt;=41,"C2",IF(G673&gt;=33,"D","E")))))))</f>
        <v>B2</v>
      </c>
    </row>
    <row r="674" spans="1:8">
      <c r="A674" s="51">
        <v>2</v>
      </c>
      <c r="B674" s="52" t="s">
        <v>259</v>
      </c>
      <c r="C674" s="53">
        <v>8</v>
      </c>
      <c r="D674" s="54">
        <v>4</v>
      </c>
      <c r="E674" s="54">
        <v>4</v>
      </c>
      <c r="F674" s="54">
        <v>58</v>
      </c>
      <c r="G674" s="55">
        <f t="shared" ref="G674:G677" si="42">SUM(C674:F674)</f>
        <v>74</v>
      </c>
      <c r="H674" s="56" t="str">
        <f t="shared" ref="H674:H677" si="43">IF(G674&gt;=91,"A1",IF(G674&gt;=81,"A2",IF(G674&gt;=71,"B1",IF(G674&gt;=61,"B2",IF(G674&gt;=51,"C1",IF(G674&gt;=41,"C2",IF(G674&gt;=33,"D","E")))))))</f>
        <v>B1</v>
      </c>
    </row>
    <row r="675" spans="1:8">
      <c r="A675" s="51">
        <v>3</v>
      </c>
      <c r="B675" s="52" t="s">
        <v>260</v>
      </c>
      <c r="C675" s="53">
        <v>7.75</v>
      </c>
      <c r="D675" s="54">
        <v>4</v>
      </c>
      <c r="E675" s="54">
        <v>4</v>
      </c>
      <c r="F675" s="54">
        <v>53</v>
      </c>
      <c r="G675" s="55">
        <f t="shared" si="42"/>
        <v>68.75</v>
      </c>
      <c r="H675" s="56" t="str">
        <f t="shared" si="43"/>
        <v>B2</v>
      </c>
    </row>
    <row r="676" spans="1:8">
      <c r="A676" s="51">
        <v>4</v>
      </c>
      <c r="B676" s="52" t="s">
        <v>261</v>
      </c>
      <c r="C676" s="11">
        <v>8.5</v>
      </c>
      <c r="D676" s="54">
        <v>4</v>
      </c>
      <c r="E676" s="54">
        <v>4.5</v>
      </c>
      <c r="F676" s="54">
        <v>55.5</v>
      </c>
      <c r="G676" s="55">
        <f t="shared" si="42"/>
        <v>72.5</v>
      </c>
      <c r="H676" s="56" t="str">
        <f t="shared" si="43"/>
        <v>B1</v>
      </c>
    </row>
    <row r="677" spans="1:8">
      <c r="A677" s="51">
        <v>5</v>
      </c>
      <c r="B677" s="52" t="s">
        <v>361</v>
      </c>
      <c r="C677" s="53">
        <v>7.25</v>
      </c>
      <c r="D677" s="54">
        <v>5</v>
      </c>
      <c r="E677" s="54">
        <v>5</v>
      </c>
      <c r="F677" s="54">
        <v>59.5</v>
      </c>
      <c r="G677" s="55">
        <f t="shared" si="42"/>
        <v>76.75</v>
      </c>
      <c r="H677" s="56" t="str">
        <f t="shared" si="43"/>
        <v>B1</v>
      </c>
    </row>
    <row r="678" spans="1:8">
      <c r="A678" s="51">
        <v>6</v>
      </c>
      <c r="B678" s="57" t="s">
        <v>362</v>
      </c>
      <c r="C678" s="54"/>
      <c r="D678" s="54"/>
      <c r="E678" s="54"/>
      <c r="F678" s="54"/>
      <c r="G678" s="55">
        <v>39</v>
      </c>
      <c r="H678" s="56"/>
    </row>
    <row r="679" spans="1:8">
      <c r="A679" s="51">
        <v>7</v>
      </c>
      <c r="B679" s="52" t="s">
        <v>363</v>
      </c>
      <c r="C679" s="58"/>
      <c r="D679" s="58"/>
      <c r="E679" s="58"/>
      <c r="F679" s="59"/>
      <c r="G679" s="55">
        <v>39</v>
      </c>
      <c r="H679" s="56"/>
    </row>
    <row r="680" spans="1:8">
      <c r="A680" s="51">
        <v>8</v>
      </c>
      <c r="B680" s="60" t="s">
        <v>364</v>
      </c>
      <c r="C680" s="61"/>
      <c r="D680" s="61"/>
      <c r="E680" s="61"/>
      <c r="F680" s="62"/>
      <c r="G680" s="55">
        <v>32.5</v>
      </c>
      <c r="H680" s="56"/>
    </row>
    <row r="681" spans="1:8">
      <c r="A681" s="63" t="s">
        <v>235</v>
      </c>
      <c r="B681" s="64"/>
      <c r="C681" s="65"/>
      <c r="D681" s="65"/>
      <c r="E681" s="65"/>
      <c r="F681" s="66"/>
      <c r="G681" s="67">
        <f>SUM(G673:G678)</f>
        <v>397.5</v>
      </c>
      <c r="H681" s="68"/>
    </row>
    <row r="682" spans="1:8">
      <c r="A682" s="63" t="s">
        <v>365</v>
      </c>
      <c r="B682" s="64"/>
      <c r="C682" s="65"/>
      <c r="D682" s="65"/>
      <c r="E682" s="65"/>
      <c r="F682" s="66"/>
      <c r="G682" s="69">
        <f>G681*100/550</f>
        <v>72.272727272727266</v>
      </c>
      <c r="H682" s="68" t="str">
        <f t="shared" ref="H682" si="44">IF(G682&gt;=91,"A1",IF(G682&gt;=81,"A2",IF(G682&gt;=71,"B1",IF(G682&gt;=61,"B2",IF(G682&gt;=51,"C1",IF(G682&gt;=41,"C2",IF(G682&gt;=33,"D","E")))))))</f>
        <v>B1</v>
      </c>
    </row>
    <row r="683" spans="1:8">
      <c r="A683" s="346" t="s">
        <v>411</v>
      </c>
      <c r="B683" s="347"/>
      <c r="C683" s="347"/>
      <c r="D683" s="347"/>
      <c r="E683" s="347"/>
      <c r="F683" s="347"/>
      <c r="G683" s="347"/>
      <c r="H683" s="348"/>
    </row>
    <row r="684" spans="1:8">
      <c r="A684" s="349" t="s">
        <v>367</v>
      </c>
      <c r="B684" s="350"/>
      <c r="C684" s="350"/>
      <c r="D684" s="350"/>
      <c r="E684" s="350"/>
      <c r="F684" s="350"/>
      <c r="G684" s="350"/>
      <c r="H684" s="351"/>
    </row>
    <row r="685" spans="1:8">
      <c r="A685" s="343" t="s">
        <v>368</v>
      </c>
      <c r="B685" s="344"/>
      <c r="C685" s="344"/>
      <c r="D685" s="344"/>
      <c r="E685" s="344"/>
      <c r="F685" s="344"/>
      <c r="G685" s="344"/>
      <c r="H685" s="345"/>
    </row>
    <row r="686" spans="1:8">
      <c r="A686" s="343" t="s">
        <v>369</v>
      </c>
      <c r="B686" s="344"/>
      <c r="C686" s="344"/>
      <c r="D686" s="344"/>
      <c r="E686" s="344"/>
      <c r="F686" s="361"/>
      <c r="G686" s="362" t="s">
        <v>370</v>
      </c>
      <c r="H686" s="345"/>
    </row>
    <row r="687" spans="1:8">
      <c r="A687" s="70" t="s">
        <v>371</v>
      </c>
      <c r="B687" s="71"/>
      <c r="C687" s="71"/>
      <c r="D687" s="71"/>
      <c r="E687" s="71"/>
      <c r="F687" s="72"/>
      <c r="G687" s="72" t="s">
        <v>375</v>
      </c>
      <c r="H687" s="91"/>
    </row>
    <row r="688" spans="1:8">
      <c r="A688" s="343" t="s">
        <v>373</v>
      </c>
      <c r="B688" s="344"/>
      <c r="C688" s="344"/>
      <c r="D688" s="344"/>
      <c r="E688" s="344"/>
      <c r="F688" s="361"/>
      <c r="G688" s="1"/>
      <c r="H688" s="50"/>
    </row>
    <row r="689" spans="1:8">
      <c r="A689" s="343" t="s">
        <v>369</v>
      </c>
      <c r="B689" s="344"/>
      <c r="C689" s="344"/>
      <c r="D689" s="344"/>
      <c r="E689" s="344"/>
      <c r="F689" s="361"/>
      <c r="G689" s="362" t="s">
        <v>370</v>
      </c>
      <c r="H689" s="345"/>
    </row>
    <row r="690" spans="1:8">
      <c r="A690" s="365" t="s">
        <v>374</v>
      </c>
      <c r="B690" s="366"/>
      <c r="C690" s="366"/>
      <c r="D690" s="366"/>
      <c r="E690" s="366"/>
      <c r="F690" s="367"/>
      <c r="G690" s="1" t="s">
        <v>372</v>
      </c>
      <c r="H690" s="50"/>
    </row>
    <row r="691" spans="1:8">
      <c r="A691" s="365" t="s">
        <v>376</v>
      </c>
      <c r="B691" s="366"/>
      <c r="C691" s="366"/>
      <c r="D691" s="366"/>
      <c r="E691" s="366"/>
      <c r="F691" s="367"/>
      <c r="G691" s="72" t="s">
        <v>372</v>
      </c>
      <c r="H691" s="91"/>
    </row>
    <row r="692" spans="1:8">
      <c r="A692" s="365" t="s">
        <v>377</v>
      </c>
      <c r="B692" s="366"/>
      <c r="C692" s="366"/>
      <c r="D692" s="366"/>
      <c r="E692" s="366"/>
      <c r="F692" s="366"/>
      <c r="G692" s="72" t="s">
        <v>375</v>
      </c>
      <c r="H692" s="91"/>
    </row>
    <row r="693" spans="1:8">
      <c r="A693" s="365" t="s">
        <v>378</v>
      </c>
      <c r="B693" s="366"/>
      <c r="C693" s="366"/>
      <c r="D693" s="366"/>
      <c r="E693" s="366"/>
      <c r="F693" s="366"/>
      <c r="G693" s="72" t="s">
        <v>375</v>
      </c>
      <c r="H693" s="91"/>
    </row>
    <row r="694" spans="1:8">
      <c r="A694" s="343" t="s">
        <v>379</v>
      </c>
      <c r="B694" s="344"/>
      <c r="C694" s="344"/>
      <c r="D694" s="344"/>
      <c r="E694" s="344"/>
      <c r="F694" s="344"/>
      <c r="G694" s="344"/>
      <c r="H694" s="345"/>
    </row>
    <row r="695" spans="1:8">
      <c r="A695" s="343" t="s">
        <v>369</v>
      </c>
      <c r="B695" s="344"/>
      <c r="C695" s="344"/>
      <c r="D695" s="344"/>
      <c r="E695" s="344"/>
      <c r="F695" s="344"/>
      <c r="G695" s="344"/>
      <c r="H695" s="345"/>
    </row>
    <row r="696" spans="1:8">
      <c r="A696" s="70" t="s">
        <v>380</v>
      </c>
      <c r="B696" s="362" t="s">
        <v>420</v>
      </c>
      <c r="C696" s="344"/>
      <c r="D696" s="344"/>
      <c r="E696" s="344"/>
      <c r="F696" s="344"/>
      <c r="G696" s="344"/>
      <c r="H696" s="345"/>
    </row>
    <row r="697" spans="1:8">
      <c r="A697" s="73" t="s">
        <v>382</v>
      </c>
      <c r="B697" s="363"/>
      <c r="C697" s="368"/>
      <c r="D697" s="368"/>
      <c r="E697" s="368"/>
      <c r="F697" s="368"/>
      <c r="G697" s="368"/>
      <c r="H697" s="364"/>
    </row>
    <row r="698" spans="1:8">
      <c r="A698" s="340" t="s">
        <v>383</v>
      </c>
      <c r="B698" s="341"/>
      <c r="C698" s="341"/>
      <c r="D698" s="341"/>
      <c r="E698" s="74"/>
      <c r="F698" s="75"/>
      <c r="G698" s="1" t="s">
        <v>384</v>
      </c>
      <c r="H698" s="76"/>
    </row>
    <row r="699" spans="1:8" ht="59.25" customHeight="1">
      <c r="A699" s="77" t="s">
        <v>385</v>
      </c>
      <c r="B699" s="78" t="s">
        <v>255</v>
      </c>
      <c r="C699" s="78" t="s">
        <v>385</v>
      </c>
      <c r="D699" s="78" t="s">
        <v>255</v>
      </c>
      <c r="E699" s="79"/>
      <c r="F699" s="369" t="s">
        <v>386</v>
      </c>
      <c r="G699" s="369"/>
      <c r="H699" s="80" t="s">
        <v>255</v>
      </c>
    </row>
    <row r="700" spans="1:8">
      <c r="A700" s="51" t="s">
        <v>387</v>
      </c>
      <c r="B700" s="54" t="s">
        <v>388</v>
      </c>
      <c r="C700" s="54" t="s">
        <v>389</v>
      </c>
      <c r="D700" s="54" t="s">
        <v>390</v>
      </c>
      <c r="E700" s="81"/>
      <c r="F700" s="370">
        <v>3</v>
      </c>
      <c r="G700" s="370"/>
      <c r="H700" s="82" t="s">
        <v>372</v>
      </c>
    </row>
    <row r="701" spans="1:8">
      <c r="A701" s="51" t="s">
        <v>391</v>
      </c>
      <c r="B701" s="54" t="s">
        <v>392</v>
      </c>
      <c r="C701" s="54" t="s">
        <v>393</v>
      </c>
      <c r="D701" s="54" t="s">
        <v>394</v>
      </c>
      <c r="E701" s="81"/>
      <c r="F701" s="370">
        <v>2</v>
      </c>
      <c r="G701" s="370"/>
      <c r="H701" s="82" t="s">
        <v>375</v>
      </c>
    </row>
    <row r="702" spans="1:8">
      <c r="A702" s="51" t="s">
        <v>395</v>
      </c>
      <c r="B702" s="54" t="s">
        <v>396</v>
      </c>
      <c r="C702" s="54" t="s">
        <v>397</v>
      </c>
      <c r="D702" s="54" t="s">
        <v>398</v>
      </c>
      <c r="E702" s="81"/>
      <c r="F702" s="370">
        <v>1</v>
      </c>
      <c r="G702" s="370"/>
      <c r="H702" s="82" t="s">
        <v>399</v>
      </c>
    </row>
    <row r="703" spans="1:8">
      <c r="A703" s="51" t="s">
        <v>400</v>
      </c>
      <c r="B703" s="54" t="s">
        <v>401</v>
      </c>
      <c r="C703" s="83" t="s">
        <v>402</v>
      </c>
      <c r="D703" s="83" t="s">
        <v>403</v>
      </c>
      <c r="E703" s="84"/>
      <c r="F703" s="371"/>
      <c r="G703" s="372"/>
      <c r="H703" s="85"/>
    </row>
    <row r="704" spans="1:8" ht="44.25" customHeight="1">
      <c r="A704" s="373" t="s">
        <v>404</v>
      </c>
      <c r="B704" s="374"/>
      <c r="C704" s="379" t="s">
        <v>405</v>
      </c>
      <c r="D704" s="375"/>
      <c r="E704" s="375"/>
      <c r="F704" s="375"/>
      <c r="G704" s="379" t="s">
        <v>406</v>
      </c>
      <c r="H704" s="376"/>
    </row>
    <row r="706" spans="1:8">
      <c r="A706" s="330" t="s">
        <v>238</v>
      </c>
      <c r="B706" s="331"/>
      <c r="C706" s="331"/>
      <c r="D706" s="331"/>
      <c r="E706" s="331"/>
      <c r="F706" s="331"/>
      <c r="G706" s="331"/>
      <c r="H706" s="332"/>
    </row>
    <row r="707" spans="1:8">
      <c r="A707" s="333" t="s">
        <v>239</v>
      </c>
      <c r="B707" s="334"/>
      <c r="C707" s="334"/>
      <c r="D707" s="334"/>
      <c r="E707" s="334"/>
      <c r="F707" s="334"/>
      <c r="G707" s="334"/>
      <c r="H707" s="335"/>
    </row>
    <row r="708" spans="1:8">
      <c r="A708" s="333" t="s">
        <v>240</v>
      </c>
      <c r="B708" s="334"/>
      <c r="C708" s="334"/>
      <c r="D708" s="334"/>
      <c r="E708" s="334"/>
      <c r="F708" s="334"/>
      <c r="G708" s="334"/>
      <c r="H708" s="335"/>
    </row>
    <row r="709" spans="1:8">
      <c r="A709" s="333" t="s">
        <v>353</v>
      </c>
      <c r="B709" s="334"/>
      <c r="C709" s="334"/>
      <c r="D709" s="334"/>
      <c r="E709" s="334"/>
      <c r="F709" s="334"/>
      <c r="G709" s="334"/>
      <c r="H709" s="335"/>
    </row>
    <row r="710" spans="1:8">
      <c r="A710" s="333" t="s">
        <v>354</v>
      </c>
      <c r="B710" s="334"/>
      <c r="C710" s="334"/>
      <c r="D710" s="334"/>
      <c r="E710" s="334"/>
      <c r="F710" s="334"/>
      <c r="G710" s="334"/>
      <c r="H710" s="335"/>
    </row>
    <row r="711" spans="1:8">
      <c r="A711" s="45" t="s">
        <v>244</v>
      </c>
      <c r="B711" s="334" t="s">
        <v>1</v>
      </c>
      <c r="C711" s="334"/>
      <c r="D711" s="46"/>
      <c r="E711" s="43"/>
      <c r="F711" s="43"/>
      <c r="G711" s="334"/>
      <c r="H711" s="335"/>
    </row>
    <row r="712" spans="1:8">
      <c r="A712" s="45" t="s">
        <v>246</v>
      </c>
      <c r="B712" s="334" t="s">
        <v>162</v>
      </c>
      <c r="C712" s="334"/>
      <c r="D712" s="46"/>
      <c r="E712" s="48" t="s">
        <v>355</v>
      </c>
      <c r="F712" s="48"/>
      <c r="G712" s="336">
        <v>16</v>
      </c>
      <c r="H712" s="337"/>
    </row>
    <row r="713" spans="1:8">
      <c r="A713" s="45" t="s">
        <v>356</v>
      </c>
      <c r="B713" s="334">
        <v>1030</v>
      </c>
      <c r="C713" s="334"/>
      <c r="D713" s="43"/>
      <c r="E713" s="46"/>
      <c r="F713" s="46"/>
      <c r="G713" s="380"/>
      <c r="H713" s="381"/>
    </row>
    <row r="714" spans="1:8">
      <c r="A714" s="45" t="s">
        <v>357</v>
      </c>
      <c r="B714" s="334" t="s">
        <v>312</v>
      </c>
      <c r="C714" s="334"/>
      <c r="D714" s="46"/>
      <c r="E714" s="46" t="s">
        <v>358</v>
      </c>
      <c r="F714" s="46"/>
      <c r="G714" s="328" t="s">
        <v>313</v>
      </c>
      <c r="H714" s="329"/>
    </row>
    <row r="715" spans="1:8">
      <c r="A715" s="340" t="s">
        <v>359</v>
      </c>
      <c r="B715" s="341"/>
      <c r="C715" s="341"/>
      <c r="D715" s="341"/>
      <c r="E715" s="341"/>
      <c r="F715" s="341"/>
      <c r="G715" s="341"/>
      <c r="H715" s="342"/>
    </row>
    <row r="716" spans="1:8">
      <c r="A716" s="343" t="s">
        <v>335</v>
      </c>
      <c r="B716" s="344"/>
      <c r="C716" s="344"/>
      <c r="D716" s="344"/>
      <c r="E716" s="344"/>
      <c r="F716" s="344"/>
      <c r="G716" s="344"/>
      <c r="H716" s="345"/>
    </row>
    <row r="717" spans="1:8">
      <c r="A717" s="395" t="s">
        <v>252</v>
      </c>
      <c r="B717" s="394" t="s">
        <v>253</v>
      </c>
      <c r="C717" s="352" t="s">
        <v>340</v>
      </c>
      <c r="D717" s="352" t="s">
        <v>360</v>
      </c>
      <c r="E717" s="352" t="s">
        <v>342</v>
      </c>
      <c r="F717" s="355" t="s">
        <v>343</v>
      </c>
      <c r="G717" s="352" t="s">
        <v>344</v>
      </c>
      <c r="H717" s="358" t="s">
        <v>255</v>
      </c>
    </row>
    <row r="718" spans="1:8">
      <c r="A718" s="395"/>
      <c r="B718" s="394"/>
      <c r="C718" s="353"/>
      <c r="D718" s="353"/>
      <c r="E718" s="353"/>
      <c r="F718" s="356"/>
      <c r="G718" s="353"/>
      <c r="H718" s="359"/>
    </row>
    <row r="719" spans="1:8">
      <c r="A719" s="395"/>
      <c r="B719" s="394"/>
      <c r="C719" s="354"/>
      <c r="D719" s="354"/>
      <c r="E719" s="354"/>
      <c r="F719" s="357"/>
      <c r="G719" s="354"/>
      <c r="H719" s="360"/>
    </row>
    <row r="720" spans="1:8">
      <c r="A720" s="51">
        <v>1</v>
      </c>
      <c r="B720" s="52" t="s">
        <v>257</v>
      </c>
      <c r="C720" s="53">
        <v>4.5</v>
      </c>
      <c r="D720" s="54">
        <v>4</v>
      </c>
      <c r="E720" s="54">
        <v>4</v>
      </c>
      <c r="F720" s="72">
        <v>21.5</v>
      </c>
      <c r="G720" s="55">
        <f>SUM(C720:F720)</f>
        <v>34</v>
      </c>
      <c r="H720" s="56" t="str">
        <f>IF(G720&gt;=91,"A1",IF(G720&gt;=81,"A2",IF(G720&gt;=71,"B1",IF(G720&gt;=61,"B2",IF(G720&gt;=51,"C1",IF(G720&gt;=41,"C2",IF(G720&gt;=33,"D","E")))))))</f>
        <v>D</v>
      </c>
    </row>
    <row r="721" spans="1:8">
      <c r="A721" s="51">
        <v>2</v>
      </c>
      <c r="B721" s="52" t="s">
        <v>259</v>
      </c>
      <c r="C721" s="53">
        <v>7.25</v>
      </c>
      <c r="D721" s="54">
        <v>4</v>
      </c>
      <c r="E721" s="54">
        <v>4</v>
      </c>
      <c r="F721" s="54">
        <v>32.5</v>
      </c>
      <c r="G721" s="55">
        <f t="shared" ref="G721:G724" si="45">SUM(C721:F721)</f>
        <v>47.75</v>
      </c>
      <c r="H721" s="56" t="str">
        <f t="shared" ref="H721:H724" si="46">IF(G721&gt;=91,"A1",IF(G721&gt;=81,"A2",IF(G721&gt;=71,"B1",IF(G721&gt;=61,"B2",IF(G721&gt;=51,"C1",IF(G721&gt;=41,"C2",IF(G721&gt;=33,"D","E")))))))</f>
        <v>C2</v>
      </c>
    </row>
    <row r="722" spans="1:8">
      <c r="A722" s="51">
        <v>3</v>
      </c>
      <c r="B722" s="52" t="s">
        <v>260</v>
      </c>
      <c r="C722" s="53">
        <v>5.5</v>
      </c>
      <c r="D722" s="54">
        <v>4</v>
      </c>
      <c r="E722" s="54">
        <v>4</v>
      </c>
      <c r="F722" s="54">
        <v>32</v>
      </c>
      <c r="G722" s="55">
        <f t="shared" si="45"/>
        <v>45.5</v>
      </c>
      <c r="H722" s="56" t="str">
        <f t="shared" si="46"/>
        <v>C2</v>
      </c>
    </row>
    <row r="723" spans="1:8">
      <c r="A723" s="51">
        <v>4</v>
      </c>
      <c r="B723" s="52" t="s">
        <v>261</v>
      </c>
      <c r="C723" s="11">
        <v>6.75</v>
      </c>
      <c r="D723" s="54">
        <v>3.5</v>
      </c>
      <c r="E723" s="54">
        <v>4.5</v>
      </c>
      <c r="F723" s="54">
        <v>47</v>
      </c>
      <c r="G723" s="55">
        <f t="shared" si="45"/>
        <v>61.75</v>
      </c>
      <c r="H723" s="56" t="str">
        <f t="shared" si="46"/>
        <v>B2</v>
      </c>
    </row>
    <row r="724" spans="1:8">
      <c r="A724" s="51">
        <v>5</v>
      </c>
      <c r="B724" s="52" t="s">
        <v>361</v>
      </c>
      <c r="C724" s="53">
        <v>5</v>
      </c>
      <c r="D724" s="54">
        <v>4.5</v>
      </c>
      <c r="E724" s="54">
        <v>5</v>
      </c>
      <c r="F724" s="54">
        <v>18.5</v>
      </c>
      <c r="G724" s="55">
        <f t="shared" si="45"/>
        <v>33</v>
      </c>
      <c r="H724" s="56" t="str">
        <f t="shared" si="46"/>
        <v>D</v>
      </c>
    </row>
    <row r="725" spans="1:8">
      <c r="A725" s="51">
        <v>6</v>
      </c>
      <c r="B725" s="57" t="s">
        <v>362</v>
      </c>
      <c r="C725" s="54"/>
      <c r="D725" s="54"/>
      <c r="E725" s="54"/>
      <c r="F725" s="54"/>
      <c r="G725" s="55">
        <v>25.5</v>
      </c>
      <c r="H725" s="56"/>
    </row>
    <row r="726" spans="1:8">
      <c r="A726" s="51">
        <v>7</v>
      </c>
      <c r="B726" s="52" t="s">
        <v>363</v>
      </c>
      <c r="C726" s="58"/>
      <c r="D726" s="58"/>
      <c r="E726" s="58"/>
      <c r="F726" s="59"/>
      <c r="G726" s="55">
        <v>22</v>
      </c>
      <c r="H726" s="56"/>
    </row>
    <row r="727" spans="1:8">
      <c r="A727" s="51">
        <v>8</v>
      </c>
      <c r="B727" s="60" t="s">
        <v>364</v>
      </c>
      <c r="C727" s="61"/>
      <c r="D727" s="61"/>
      <c r="E727" s="61"/>
      <c r="F727" s="62"/>
      <c r="G727" s="55">
        <v>23.5</v>
      </c>
      <c r="H727" s="56"/>
    </row>
    <row r="728" spans="1:8">
      <c r="A728" s="63" t="s">
        <v>235</v>
      </c>
      <c r="B728" s="64"/>
      <c r="C728" s="65"/>
      <c r="D728" s="65"/>
      <c r="E728" s="65"/>
      <c r="F728" s="66"/>
      <c r="G728" s="67">
        <f>SUM(G720:G725)</f>
        <v>247.5</v>
      </c>
      <c r="H728" s="68"/>
    </row>
    <row r="729" spans="1:8">
      <c r="A729" s="63" t="s">
        <v>365</v>
      </c>
      <c r="B729" s="64"/>
      <c r="C729" s="65"/>
      <c r="D729" s="65"/>
      <c r="E729" s="65"/>
      <c r="F729" s="66"/>
      <c r="G729" s="69">
        <f>G728*100/550</f>
        <v>45</v>
      </c>
      <c r="H729" s="68" t="str">
        <f t="shared" ref="H729" si="47">IF(G729&gt;=91,"A1",IF(G729&gt;=81,"A2",IF(G729&gt;=71,"B1",IF(G729&gt;=61,"B2",IF(G729&gt;=51,"C1",IF(G729&gt;=41,"C2",IF(G729&gt;=33,"D","E")))))))</f>
        <v>C2</v>
      </c>
    </row>
    <row r="730" spans="1:8">
      <c r="A730" s="346" t="s">
        <v>415</v>
      </c>
      <c r="B730" s="347"/>
      <c r="C730" s="347"/>
      <c r="D730" s="347"/>
      <c r="E730" s="347"/>
      <c r="F730" s="347"/>
      <c r="G730" s="347"/>
      <c r="H730" s="348"/>
    </row>
    <row r="731" spans="1:8">
      <c r="A731" s="349" t="s">
        <v>367</v>
      </c>
      <c r="B731" s="350"/>
      <c r="C731" s="350"/>
      <c r="D731" s="350"/>
      <c r="E731" s="350"/>
      <c r="F731" s="350"/>
      <c r="G731" s="350"/>
      <c r="H731" s="351"/>
    </row>
    <row r="732" spans="1:8">
      <c r="A732" s="343" t="s">
        <v>368</v>
      </c>
      <c r="B732" s="344"/>
      <c r="C732" s="344"/>
      <c r="D732" s="344"/>
      <c r="E732" s="344"/>
      <c r="F732" s="344"/>
      <c r="G732" s="344"/>
      <c r="H732" s="345"/>
    </row>
    <row r="733" spans="1:8">
      <c r="A733" s="343" t="s">
        <v>369</v>
      </c>
      <c r="B733" s="344"/>
      <c r="C733" s="344"/>
      <c r="D733" s="344"/>
      <c r="E733" s="344"/>
      <c r="F733" s="361"/>
      <c r="G733" s="362" t="s">
        <v>370</v>
      </c>
      <c r="H733" s="345"/>
    </row>
    <row r="734" spans="1:8">
      <c r="A734" s="70" t="s">
        <v>371</v>
      </c>
      <c r="B734" s="71"/>
      <c r="C734" s="71"/>
      <c r="D734" s="71"/>
      <c r="E734" s="71"/>
      <c r="F734" s="72"/>
      <c r="G734" s="72" t="s">
        <v>375</v>
      </c>
      <c r="H734" s="91"/>
    </row>
    <row r="735" spans="1:8">
      <c r="A735" s="343" t="s">
        <v>373</v>
      </c>
      <c r="B735" s="344"/>
      <c r="C735" s="344"/>
      <c r="D735" s="344"/>
      <c r="E735" s="344"/>
      <c r="F735" s="361"/>
      <c r="G735" s="1"/>
      <c r="H735" s="50"/>
    </row>
    <row r="736" spans="1:8">
      <c r="A736" s="343" t="s">
        <v>369</v>
      </c>
      <c r="B736" s="344"/>
      <c r="C736" s="344"/>
      <c r="D736" s="344"/>
      <c r="E736" s="344"/>
      <c r="F736" s="361"/>
      <c r="G736" s="362" t="s">
        <v>370</v>
      </c>
      <c r="H736" s="345"/>
    </row>
    <row r="737" spans="1:8">
      <c r="A737" s="365" t="s">
        <v>374</v>
      </c>
      <c r="B737" s="366"/>
      <c r="C737" s="366"/>
      <c r="D737" s="366"/>
      <c r="E737" s="366"/>
      <c r="F737" s="367"/>
      <c r="G737" s="1" t="s">
        <v>399</v>
      </c>
      <c r="H737" s="50"/>
    </row>
    <row r="738" spans="1:8">
      <c r="A738" s="365" t="s">
        <v>376</v>
      </c>
      <c r="B738" s="366"/>
      <c r="C738" s="366"/>
      <c r="D738" s="366"/>
      <c r="E738" s="366"/>
      <c r="F738" s="367"/>
      <c r="G738" s="72" t="s">
        <v>372</v>
      </c>
      <c r="H738" s="91"/>
    </row>
    <row r="739" spans="1:8">
      <c r="A739" s="365" t="s">
        <v>377</v>
      </c>
      <c r="B739" s="366"/>
      <c r="C739" s="366"/>
      <c r="D739" s="366"/>
      <c r="E739" s="366"/>
      <c r="F739" s="366"/>
      <c r="G739" s="72" t="s">
        <v>372</v>
      </c>
      <c r="H739" s="91"/>
    </row>
    <row r="740" spans="1:8">
      <c r="A740" s="365" t="s">
        <v>378</v>
      </c>
      <c r="B740" s="366"/>
      <c r="C740" s="366"/>
      <c r="D740" s="366"/>
      <c r="E740" s="366"/>
      <c r="F740" s="366"/>
      <c r="G740" s="72" t="s">
        <v>372</v>
      </c>
      <c r="H740" s="91"/>
    </row>
    <row r="741" spans="1:8">
      <c r="A741" s="343" t="s">
        <v>379</v>
      </c>
      <c r="B741" s="344"/>
      <c r="C741" s="344"/>
      <c r="D741" s="344"/>
      <c r="E741" s="344"/>
      <c r="F741" s="344"/>
      <c r="G741" s="344"/>
      <c r="H741" s="345"/>
    </row>
    <row r="742" spans="1:8">
      <c r="A742" s="343" t="s">
        <v>369</v>
      </c>
      <c r="B742" s="344"/>
      <c r="C742" s="344"/>
      <c r="D742" s="344"/>
      <c r="E742" s="344"/>
      <c r="F742" s="344"/>
      <c r="G742" s="344"/>
      <c r="H742" s="345"/>
    </row>
    <row r="743" spans="1:8">
      <c r="A743" s="70" t="s">
        <v>380</v>
      </c>
      <c r="B743" s="362" t="s">
        <v>421</v>
      </c>
      <c r="C743" s="344"/>
      <c r="D743" s="344"/>
      <c r="E743" s="344"/>
      <c r="F743" s="344"/>
      <c r="G743" s="344"/>
      <c r="H743" s="345"/>
    </row>
    <row r="744" spans="1:8">
      <c r="A744" s="73" t="s">
        <v>382</v>
      </c>
      <c r="B744" s="363"/>
      <c r="C744" s="368"/>
      <c r="D744" s="368"/>
      <c r="E744" s="368"/>
      <c r="F744" s="368"/>
      <c r="G744" s="368"/>
      <c r="H744" s="364"/>
    </row>
    <row r="745" spans="1:8">
      <c r="A745" s="340" t="s">
        <v>383</v>
      </c>
      <c r="B745" s="341"/>
      <c r="C745" s="341"/>
      <c r="D745" s="341"/>
      <c r="E745" s="74"/>
      <c r="F745" s="75"/>
      <c r="G745" s="1" t="s">
        <v>384</v>
      </c>
      <c r="H745" s="76"/>
    </row>
    <row r="746" spans="1:8" ht="59.25" customHeight="1">
      <c r="A746" s="77" t="s">
        <v>385</v>
      </c>
      <c r="B746" s="78" t="s">
        <v>255</v>
      </c>
      <c r="C746" s="78" t="s">
        <v>385</v>
      </c>
      <c r="D746" s="78" t="s">
        <v>255</v>
      </c>
      <c r="E746" s="79"/>
      <c r="F746" s="369" t="s">
        <v>386</v>
      </c>
      <c r="G746" s="369"/>
      <c r="H746" s="80" t="s">
        <v>255</v>
      </c>
    </row>
    <row r="747" spans="1:8">
      <c r="A747" s="51" t="s">
        <v>387</v>
      </c>
      <c r="B747" s="54" t="s">
        <v>388</v>
      </c>
      <c r="C747" s="54" t="s">
        <v>389</v>
      </c>
      <c r="D747" s="54" t="s">
        <v>390</v>
      </c>
      <c r="E747" s="81"/>
      <c r="F747" s="370">
        <v>3</v>
      </c>
      <c r="G747" s="370"/>
      <c r="H747" s="82" t="s">
        <v>372</v>
      </c>
    </row>
    <row r="748" spans="1:8">
      <c r="A748" s="51" t="s">
        <v>391</v>
      </c>
      <c r="B748" s="54" t="s">
        <v>392</v>
      </c>
      <c r="C748" s="54" t="s">
        <v>393</v>
      </c>
      <c r="D748" s="54" t="s">
        <v>394</v>
      </c>
      <c r="E748" s="81"/>
      <c r="F748" s="370">
        <v>2</v>
      </c>
      <c r="G748" s="370"/>
      <c r="H748" s="82" t="s">
        <v>375</v>
      </c>
    </row>
    <row r="749" spans="1:8">
      <c r="A749" s="51" t="s">
        <v>395</v>
      </c>
      <c r="B749" s="54" t="s">
        <v>396</v>
      </c>
      <c r="C749" s="54" t="s">
        <v>397</v>
      </c>
      <c r="D749" s="54" t="s">
        <v>398</v>
      </c>
      <c r="E749" s="81"/>
      <c r="F749" s="370">
        <v>1</v>
      </c>
      <c r="G749" s="370"/>
      <c r="H749" s="82" t="s">
        <v>399</v>
      </c>
    </row>
    <row r="750" spans="1:8">
      <c r="A750" s="92" t="s">
        <v>400</v>
      </c>
      <c r="B750" s="93" t="s">
        <v>401</v>
      </c>
      <c r="C750" s="94" t="s">
        <v>402</v>
      </c>
      <c r="D750" s="94" t="s">
        <v>403</v>
      </c>
      <c r="E750" s="95"/>
      <c r="F750" s="387"/>
      <c r="G750" s="388"/>
      <c r="H750" s="96"/>
    </row>
    <row r="751" spans="1:8" ht="42.75" customHeight="1">
      <c r="A751" s="389" t="s">
        <v>404</v>
      </c>
      <c r="B751" s="390"/>
      <c r="C751" s="391" t="s">
        <v>405</v>
      </c>
      <c r="D751" s="392"/>
      <c r="E751" s="392"/>
      <c r="F751" s="392"/>
      <c r="G751" s="391" t="s">
        <v>406</v>
      </c>
      <c r="H751" s="393"/>
    </row>
    <row r="753" spans="1:8">
      <c r="A753" s="330" t="s">
        <v>238</v>
      </c>
      <c r="B753" s="331"/>
      <c r="C753" s="331"/>
      <c r="D753" s="331"/>
      <c r="E753" s="331"/>
      <c r="F753" s="331"/>
      <c r="G753" s="331"/>
      <c r="H753" s="332"/>
    </row>
    <row r="754" spans="1:8">
      <c r="A754" s="333" t="s">
        <v>239</v>
      </c>
      <c r="B754" s="334"/>
      <c r="C754" s="334"/>
      <c r="D754" s="334"/>
      <c r="E754" s="334"/>
      <c r="F754" s="334"/>
      <c r="G754" s="334"/>
      <c r="H754" s="335"/>
    </row>
    <row r="755" spans="1:8">
      <c r="A755" s="333" t="s">
        <v>240</v>
      </c>
      <c r="B755" s="334"/>
      <c r="C755" s="334"/>
      <c r="D755" s="334"/>
      <c r="E755" s="334"/>
      <c r="F755" s="334"/>
      <c r="G755" s="334"/>
      <c r="H755" s="335"/>
    </row>
    <row r="756" spans="1:8">
      <c r="A756" s="333" t="s">
        <v>353</v>
      </c>
      <c r="B756" s="334"/>
      <c r="C756" s="334"/>
      <c r="D756" s="334"/>
      <c r="E756" s="334"/>
      <c r="F756" s="334"/>
      <c r="G756" s="334"/>
      <c r="H756" s="335"/>
    </row>
    <row r="757" spans="1:8">
      <c r="A757" s="333" t="s">
        <v>354</v>
      </c>
      <c r="B757" s="334"/>
      <c r="C757" s="334"/>
      <c r="D757" s="334"/>
      <c r="E757" s="334"/>
      <c r="F757" s="334"/>
      <c r="G757" s="334"/>
      <c r="H757" s="335"/>
    </row>
    <row r="758" spans="1:8">
      <c r="A758" s="45" t="s">
        <v>244</v>
      </c>
      <c r="B758" s="334" t="s">
        <v>1</v>
      </c>
      <c r="C758" s="334"/>
      <c r="D758" s="46"/>
      <c r="E758" s="43"/>
      <c r="F758" s="43"/>
      <c r="G758" s="334"/>
      <c r="H758" s="335"/>
    </row>
    <row r="759" spans="1:8">
      <c r="A759" s="45" t="s">
        <v>246</v>
      </c>
      <c r="B759" s="334" t="s">
        <v>170</v>
      </c>
      <c r="C759" s="334"/>
      <c r="D759" s="46"/>
      <c r="E759" s="48" t="s">
        <v>355</v>
      </c>
      <c r="F759" s="48"/>
      <c r="G759" s="336">
        <v>17</v>
      </c>
      <c r="H759" s="337"/>
    </row>
    <row r="760" spans="1:8">
      <c r="A760" s="45" t="s">
        <v>356</v>
      </c>
      <c r="B760" s="334">
        <v>1581</v>
      </c>
      <c r="C760" s="334"/>
      <c r="D760" s="43"/>
      <c r="E760" s="46"/>
      <c r="F760" s="46"/>
      <c r="G760" s="380"/>
      <c r="H760" s="381"/>
    </row>
    <row r="761" spans="1:8">
      <c r="A761" s="45" t="s">
        <v>357</v>
      </c>
      <c r="B761" s="334" t="s">
        <v>315</v>
      </c>
      <c r="C761" s="334"/>
      <c r="D761" s="46"/>
      <c r="E761" s="46" t="s">
        <v>358</v>
      </c>
      <c r="F761" s="46"/>
      <c r="G761" s="328" t="s">
        <v>422</v>
      </c>
      <c r="H761" s="329"/>
    </row>
    <row r="762" spans="1:8">
      <c r="A762" s="340" t="s">
        <v>359</v>
      </c>
      <c r="B762" s="341"/>
      <c r="C762" s="341"/>
      <c r="D762" s="341"/>
      <c r="E762" s="341"/>
      <c r="F762" s="341"/>
      <c r="G762" s="341"/>
      <c r="H762" s="342"/>
    </row>
    <row r="763" spans="1:8">
      <c r="A763" s="343" t="s">
        <v>335</v>
      </c>
      <c r="B763" s="344"/>
      <c r="C763" s="344"/>
      <c r="D763" s="344"/>
      <c r="E763" s="344"/>
      <c r="F763" s="344"/>
      <c r="G763" s="344"/>
      <c r="H763" s="345"/>
    </row>
    <row r="764" spans="1:8">
      <c r="A764" s="395" t="s">
        <v>252</v>
      </c>
      <c r="B764" s="394" t="s">
        <v>253</v>
      </c>
      <c r="C764" s="352" t="s">
        <v>340</v>
      </c>
      <c r="D764" s="352" t="s">
        <v>360</v>
      </c>
      <c r="E764" s="352" t="s">
        <v>342</v>
      </c>
      <c r="F764" s="355" t="s">
        <v>343</v>
      </c>
      <c r="G764" s="352" t="s">
        <v>344</v>
      </c>
      <c r="H764" s="358" t="s">
        <v>255</v>
      </c>
    </row>
    <row r="765" spans="1:8">
      <c r="A765" s="395"/>
      <c r="B765" s="394"/>
      <c r="C765" s="353"/>
      <c r="D765" s="353"/>
      <c r="E765" s="353"/>
      <c r="F765" s="356"/>
      <c r="G765" s="353"/>
      <c r="H765" s="359"/>
    </row>
    <row r="766" spans="1:8">
      <c r="A766" s="395"/>
      <c r="B766" s="394"/>
      <c r="C766" s="354"/>
      <c r="D766" s="354"/>
      <c r="E766" s="354"/>
      <c r="F766" s="357"/>
      <c r="G766" s="354"/>
      <c r="H766" s="360"/>
    </row>
    <row r="767" spans="1:8">
      <c r="A767" s="51">
        <v>1</v>
      </c>
      <c r="B767" s="52" t="s">
        <v>257</v>
      </c>
      <c r="C767" s="53">
        <v>3.75</v>
      </c>
      <c r="D767" s="54">
        <v>4</v>
      </c>
      <c r="E767" s="54">
        <v>4</v>
      </c>
      <c r="F767" s="72">
        <v>32</v>
      </c>
      <c r="G767" s="55">
        <f>SUM(C767:F767)</f>
        <v>43.75</v>
      </c>
      <c r="H767" s="56" t="str">
        <f>IF(G767&gt;=91,"A1",IF(G767&gt;=81,"A2",IF(G767&gt;=71,"B1",IF(G767&gt;=61,"B2",IF(G767&gt;=51,"C1",IF(G767&gt;=41,"C2",IF(G767&gt;=33,"D","E")))))))</f>
        <v>C2</v>
      </c>
    </row>
    <row r="768" spans="1:8">
      <c r="A768" s="51">
        <v>2</v>
      </c>
      <c r="B768" s="52" t="s">
        <v>259</v>
      </c>
      <c r="C768" s="53">
        <v>7.75</v>
      </c>
      <c r="D768" s="54">
        <v>4</v>
      </c>
      <c r="E768" s="54">
        <v>4</v>
      </c>
      <c r="F768" s="54">
        <v>43.5</v>
      </c>
      <c r="G768" s="55">
        <f t="shared" ref="G768:G771" si="48">SUM(C768:F768)</f>
        <v>59.25</v>
      </c>
      <c r="H768" s="56" t="str">
        <f t="shared" ref="H768:H771" si="49">IF(G768&gt;=91,"A1",IF(G768&gt;=81,"A2",IF(G768&gt;=71,"B1",IF(G768&gt;=61,"B2",IF(G768&gt;=51,"C1",IF(G768&gt;=41,"C2",IF(G768&gt;=33,"D","E")))))))</f>
        <v>C1</v>
      </c>
    </row>
    <row r="769" spans="1:8">
      <c r="A769" s="51">
        <v>3</v>
      </c>
      <c r="B769" s="52" t="s">
        <v>260</v>
      </c>
      <c r="C769" s="53">
        <v>7</v>
      </c>
      <c r="D769" s="54">
        <v>4</v>
      </c>
      <c r="E769" s="54">
        <v>4</v>
      </c>
      <c r="F769" s="54">
        <v>52</v>
      </c>
      <c r="G769" s="55">
        <f t="shared" si="48"/>
        <v>67</v>
      </c>
      <c r="H769" s="56" t="str">
        <f t="shared" si="49"/>
        <v>B2</v>
      </c>
    </row>
    <row r="770" spans="1:8">
      <c r="A770" s="51">
        <v>4</v>
      </c>
      <c r="B770" s="52" t="s">
        <v>261</v>
      </c>
      <c r="C770" s="11">
        <v>5.75</v>
      </c>
      <c r="D770" s="54">
        <v>3.5</v>
      </c>
      <c r="E770" s="54">
        <v>3.5</v>
      </c>
      <c r="F770" s="54">
        <v>47</v>
      </c>
      <c r="G770" s="55">
        <f t="shared" si="48"/>
        <v>59.75</v>
      </c>
      <c r="H770" s="56" t="str">
        <f t="shared" si="49"/>
        <v>C1</v>
      </c>
    </row>
    <row r="771" spans="1:8">
      <c r="A771" s="51">
        <v>5</v>
      </c>
      <c r="B771" s="52" t="s">
        <v>361</v>
      </c>
      <c r="C771" s="53">
        <v>3.5</v>
      </c>
      <c r="D771" s="54">
        <v>4</v>
      </c>
      <c r="E771" s="54">
        <v>4</v>
      </c>
      <c r="F771" s="54">
        <v>30.5</v>
      </c>
      <c r="G771" s="55">
        <f t="shared" si="48"/>
        <v>42</v>
      </c>
      <c r="H771" s="56" t="str">
        <f t="shared" si="49"/>
        <v>C2</v>
      </c>
    </row>
    <row r="772" spans="1:8">
      <c r="A772" s="51">
        <v>6</v>
      </c>
      <c r="B772" s="57" t="s">
        <v>362</v>
      </c>
      <c r="C772" s="54"/>
      <c r="D772" s="54"/>
      <c r="E772" s="54"/>
      <c r="F772" s="54"/>
      <c r="G772" s="55">
        <v>43</v>
      </c>
      <c r="H772" s="56"/>
    </row>
    <row r="773" spans="1:8">
      <c r="A773" s="51">
        <v>7</v>
      </c>
      <c r="B773" s="52" t="s">
        <v>363</v>
      </c>
      <c r="C773" s="58"/>
      <c r="D773" s="58"/>
      <c r="E773" s="58"/>
      <c r="F773" s="59"/>
      <c r="G773" s="55">
        <v>21</v>
      </c>
      <c r="H773" s="56"/>
    </row>
    <row r="774" spans="1:8">
      <c r="A774" s="51">
        <v>8</v>
      </c>
      <c r="B774" s="60" t="s">
        <v>364</v>
      </c>
      <c r="C774" s="61"/>
      <c r="D774" s="61"/>
      <c r="E774" s="61"/>
      <c r="F774" s="62"/>
      <c r="G774" s="55">
        <v>18.5</v>
      </c>
      <c r="H774" s="56"/>
    </row>
    <row r="775" spans="1:8">
      <c r="A775" s="63" t="s">
        <v>235</v>
      </c>
      <c r="B775" s="64"/>
      <c r="C775" s="65"/>
      <c r="D775" s="65"/>
      <c r="E775" s="65"/>
      <c r="F775" s="66"/>
      <c r="G775" s="67">
        <f>SUM(G767:G772)</f>
        <v>314.75</v>
      </c>
      <c r="H775" s="68"/>
    </row>
    <row r="776" spans="1:8">
      <c r="A776" s="63" t="s">
        <v>365</v>
      </c>
      <c r="B776" s="64"/>
      <c r="C776" s="65"/>
      <c r="D776" s="65"/>
      <c r="E776" s="65"/>
      <c r="F776" s="66"/>
      <c r="G776" s="69">
        <f>G775*100/550</f>
        <v>57.227272727272727</v>
      </c>
      <c r="H776" s="68" t="str">
        <f t="shared" ref="H776" si="50">IF(G776&gt;=91,"A1",IF(G776&gt;=81,"A2",IF(G776&gt;=71,"B1",IF(G776&gt;=61,"B2",IF(G776&gt;=51,"C1",IF(G776&gt;=41,"C2",IF(G776&gt;=33,"D","E")))))))</f>
        <v>C1</v>
      </c>
    </row>
    <row r="777" spans="1:8">
      <c r="A777" s="346" t="s">
        <v>423</v>
      </c>
      <c r="B777" s="347"/>
      <c r="C777" s="347"/>
      <c r="D777" s="347"/>
      <c r="E777" s="347"/>
      <c r="F777" s="347"/>
      <c r="G777" s="347"/>
      <c r="H777" s="348"/>
    </row>
    <row r="778" spans="1:8">
      <c r="A778" s="349" t="s">
        <v>367</v>
      </c>
      <c r="B778" s="350"/>
      <c r="C778" s="350"/>
      <c r="D778" s="350"/>
      <c r="E778" s="350"/>
      <c r="F778" s="350"/>
      <c r="G778" s="350"/>
      <c r="H778" s="351"/>
    </row>
    <row r="779" spans="1:8">
      <c r="A779" s="343" t="s">
        <v>368</v>
      </c>
      <c r="B779" s="344"/>
      <c r="C779" s="344"/>
      <c r="D779" s="344"/>
      <c r="E779" s="344"/>
      <c r="F779" s="344"/>
      <c r="G779" s="344"/>
      <c r="H779" s="345"/>
    </row>
    <row r="780" spans="1:8">
      <c r="A780" s="343" t="s">
        <v>369</v>
      </c>
      <c r="B780" s="344"/>
      <c r="C780" s="344"/>
      <c r="D780" s="344"/>
      <c r="E780" s="344"/>
      <c r="F780" s="361"/>
      <c r="G780" s="362" t="s">
        <v>370</v>
      </c>
      <c r="H780" s="345"/>
    </row>
    <row r="781" spans="1:8">
      <c r="A781" s="70" t="s">
        <v>371</v>
      </c>
      <c r="B781" s="71"/>
      <c r="C781" s="71"/>
      <c r="D781" s="71"/>
      <c r="E781" s="71"/>
      <c r="F781" s="72"/>
      <c r="G781" s="72" t="s">
        <v>375</v>
      </c>
      <c r="H781" s="91"/>
    </row>
    <row r="782" spans="1:8">
      <c r="A782" s="343" t="s">
        <v>373</v>
      </c>
      <c r="B782" s="344"/>
      <c r="C782" s="344"/>
      <c r="D782" s="344"/>
      <c r="E782" s="344"/>
      <c r="F782" s="361"/>
      <c r="G782" s="1"/>
      <c r="H782" s="50"/>
    </row>
    <row r="783" spans="1:8">
      <c r="A783" s="343" t="s">
        <v>369</v>
      </c>
      <c r="B783" s="344"/>
      <c r="C783" s="344"/>
      <c r="D783" s="344"/>
      <c r="E783" s="344"/>
      <c r="F783" s="361"/>
      <c r="G783" s="362" t="s">
        <v>370</v>
      </c>
      <c r="H783" s="345"/>
    </row>
    <row r="784" spans="1:8">
      <c r="A784" s="365" t="s">
        <v>374</v>
      </c>
      <c r="B784" s="366"/>
      <c r="C784" s="366"/>
      <c r="D784" s="366"/>
      <c r="E784" s="366"/>
      <c r="F784" s="367"/>
      <c r="G784" s="1" t="s">
        <v>375</v>
      </c>
      <c r="H784" s="50"/>
    </row>
    <row r="785" spans="1:8">
      <c r="A785" s="365" t="s">
        <v>376</v>
      </c>
      <c r="B785" s="366"/>
      <c r="C785" s="366"/>
      <c r="D785" s="366"/>
      <c r="E785" s="366"/>
      <c r="F785" s="367"/>
      <c r="G785" s="72" t="s">
        <v>372</v>
      </c>
      <c r="H785" s="91"/>
    </row>
    <row r="786" spans="1:8">
      <c r="A786" s="365" t="s">
        <v>377</v>
      </c>
      <c r="B786" s="366"/>
      <c r="C786" s="366"/>
      <c r="D786" s="366"/>
      <c r="E786" s="366"/>
      <c r="F786" s="366"/>
      <c r="G786" s="72" t="s">
        <v>372</v>
      </c>
      <c r="H786" s="91"/>
    </row>
    <row r="787" spans="1:8">
      <c r="A787" s="365" t="s">
        <v>378</v>
      </c>
      <c r="B787" s="366"/>
      <c r="C787" s="366"/>
      <c r="D787" s="366"/>
      <c r="E787" s="366"/>
      <c r="F787" s="366"/>
      <c r="G787" s="72" t="s">
        <v>372</v>
      </c>
      <c r="H787" s="91"/>
    </row>
    <row r="788" spans="1:8">
      <c r="A788" s="343" t="s">
        <v>379</v>
      </c>
      <c r="B788" s="344"/>
      <c r="C788" s="344"/>
      <c r="D788" s="344"/>
      <c r="E788" s="344"/>
      <c r="F788" s="344"/>
      <c r="G788" s="344"/>
      <c r="H788" s="345"/>
    </row>
    <row r="789" spans="1:8">
      <c r="A789" s="343" t="s">
        <v>369</v>
      </c>
      <c r="B789" s="344"/>
      <c r="C789" s="344"/>
      <c r="D789" s="344"/>
      <c r="E789" s="344"/>
      <c r="F789" s="344"/>
      <c r="G789" s="344"/>
      <c r="H789" s="345"/>
    </row>
    <row r="790" spans="1:8">
      <c r="A790" s="70" t="s">
        <v>380</v>
      </c>
      <c r="B790" s="362" t="s">
        <v>424</v>
      </c>
      <c r="C790" s="344"/>
      <c r="D790" s="344"/>
      <c r="E790" s="344"/>
      <c r="F790" s="344"/>
      <c r="G790" s="344"/>
      <c r="H790" s="345"/>
    </row>
    <row r="791" spans="1:8">
      <c r="A791" s="73" t="s">
        <v>382</v>
      </c>
      <c r="B791" s="363"/>
      <c r="C791" s="368"/>
      <c r="D791" s="368"/>
      <c r="E791" s="368"/>
      <c r="F791" s="368"/>
      <c r="G791" s="368"/>
      <c r="H791" s="364"/>
    </row>
    <row r="792" spans="1:8">
      <c r="A792" s="340" t="s">
        <v>383</v>
      </c>
      <c r="B792" s="341"/>
      <c r="C792" s="341"/>
      <c r="D792" s="341"/>
      <c r="E792" s="74"/>
      <c r="F792" s="75"/>
      <c r="G792" s="1" t="s">
        <v>384</v>
      </c>
      <c r="H792" s="76"/>
    </row>
    <row r="793" spans="1:8" ht="59.25" customHeight="1">
      <c r="A793" s="77" t="s">
        <v>385</v>
      </c>
      <c r="B793" s="78" t="s">
        <v>255</v>
      </c>
      <c r="C793" s="78" t="s">
        <v>385</v>
      </c>
      <c r="D793" s="78" t="s">
        <v>255</v>
      </c>
      <c r="E793" s="79"/>
      <c r="F793" s="369" t="s">
        <v>386</v>
      </c>
      <c r="G793" s="369"/>
      <c r="H793" s="80" t="s">
        <v>255</v>
      </c>
    </row>
    <row r="794" spans="1:8">
      <c r="A794" s="51" t="s">
        <v>387</v>
      </c>
      <c r="B794" s="54" t="s">
        <v>388</v>
      </c>
      <c r="C794" s="54" t="s">
        <v>389</v>
      </c>
      <c r="D794" s="54" t="s">
        <v>390</v>
      </c>
      <c r="E794" s="81"/>
      <c r="F794" s="370">
        <v>3</v>
      </c>
      <c r="G794" s="370"/>
      <c r="H794" s="82" t="s">
        <v>372</v>
      </c>
    </row>
    <row r="795" spans="1:8">
      <c r="A795" s="51" t="s">
        <v>391</v>
      </c>
      <c r="B795" s="54" t="s">
        <v>392</v>
      </c>
      <c r="C795" s="54" t="s">
        <v>393</v>
      </c>
      <c r="D795" s="54" t="s">
        <v>394</v>
      </c>
      <c r="E795" s="81"/>
      <c r="F795" s="370">
        <v>2</v>
      </c>
      <c r="G795" s="370"/>
      <c r="H795" s="82" t="s">
        <v>375</v>
      </c>
    </row>
    <row r="796" spans="1:8">
      <c r="A796" s="51" t="s">
        <v>395</v>
      </c>
      <c r="B796" s="54" t="s">
        <v>396</v>
      </c>
      <c r="C796" s="54" t="s">
        <v>397</v>
      </c>
      <c r="D796" s="54" t="s">
        <v>398</v>
      </c>
      <c r="E796" s="81"/>
      <c r="F796" s="370">
        <v>1</v>
      </c>
      <c r="G796" s="370"/>
      <c r="H796" s="82" t="s">
        <v>399</v>
      </c>
    </row>
    <row r="797" spans="1:8">
      <c r="A797" s="51" t="s">
        <v>400</v>
      </c>
      <c r="B797" s="54" t="s">
        <v>401</v>
      </c>
      <c r="C797" s="83" t="s">
        <v>402</v>
      </c>
      <c r="D797" s="83" t="s">
        <v>403</v>
      </c>
      <c r="E797" s="84"/>
      <c r="F797" s="371"/>
      <c r="G797" s="372"/>
      <c r="H797" s="85"/>
    </row>
    <row r="798" spans="1:8" ht="45" customHeight="1">
      <c r="A798" s="373" t="s">
        <v>404</v>
      </c>
      <c r="B798" s="374"/>
      <c r="C798" s="379" t="s">
        <v>405</v>
      </c>
      <c r="D798" s="375"/>
      <c r="E798" s="375"/>
      <c r="F798" s="375"/>
      <c r="G798" s="379" t="s">
        <v>406</v>
      </c>
      <c r="H798" s="376"/>
    </row>
    <row r="800" spans="1:8">
      <c r="A800" s="330" t="s">
        <v>238</v>
      </c>
      <c r="B800" s="331"/>
      <c r="C800" s="331"/>
      <c r="D800" s="331"/>
      <c r="E800" s="331"/>
      <c r="F800" s="331"/>
      <c r="G800" s="331"/>
      <c r="H800" s="332"/>
    </row>
    <row r="801" spans="1:8">
      <c r="A801" s="333" t="s">
        <v>239</v>
      </c>
      <c r="B801" s="334"/>
      <c r="C801" s="334"/>
      <c r="D801" s="334"/>
      <c r="E801" s="334"/>
      <c r="F801" s="334"/>
      <c r="G801" s="334"/>
      <c r="H801" s="335"/>
    </row>
    <row r="802" spans="1:8">
      <c r="A802" s="333" t="s">
        <v>240</v>
      </c>
      <c r="B802" s="334"/>
      <c r="C802" s="334"/>
      <c r="D802" s="334"/>
      <c r="E802" s="334"/>
      <c r="F802" s="334"/>
      <c r="G802" s="334"/>
      <c r="H802" s="335"/>
    </row>
    <row r="803" spans="1:8">
      <c r="A803" s="333" t="s">
        <v>353</v>
      </c>
      <c r="B803" s="334"/>
      <c r="C803" s="334"/>
      <c r="D803" s="334"/>
      <c r="E803" s="334"/>
      <c r="F803" s="334"/>
      <c r="G803" s="334"/>
      <c r="H803" s="335"/>
    </row>
    <row r="804" spans="1:8">
      <c r="A804" s="333" t="s">
        <v>354</v>
      </c>
      <c r="B804" s="334"/>
      <c r="C804" s="334"/>
      <c r="D804" s="334"/>
      <c r="E804" s="334"/>
      <c r="F804" s="334"/>
      <c r="G804" s="334"/>
      <c r="H804" s="335"/>
    </row>
    <row r="805" spans="1:8">
      <c r="A805" s="45" t="s">
        <v>244</v>
      </c>
      <c r="B805" s="334" t="s">
        <v>1</v>
      </c>
      <c r="C805" s="334"/>
      <c r="D805" s="46"/>
      <c r="E805" s="43"/>
      <c r="F805" s="43"/>
      <c r="G805" s="334"/>
      <c r="H805" s="335"/>
    </row>
    <row r="806" spans="1:8">
      <c r="A806" s="45" t="s">
        <v>246</v>
      </c>
      <c r="B806" s="334" t="s">
        <v>177</v>
      </c>
      <c r="C806" s="334"/>
      <c r="D806" s="46"/>
      <c r="E806" s="48" t="s">
        <v>355</v>
      </c>
      <c r="F806" s="48"/>
      <c r="G806" s="336">
        <v>18</v>
      </c>
      <c r="H806" s="337"/>
    </row>
    <row r="807" spans="1:8">
      <c r="A807" s="45" t="s">
        <v>356</v>
      </c>
      <c r="B807" s="334">
        <v>946</v>
      </c>
      <c r="C807" s="334"/>
      <c r="D807" s="43"/>
      <c r="E807" s="46"/>
      <c r="F807" s="46"/>
      <c r="G807" s="380"/>
      <c r="H807" s="381"/>
    </row>
    <row r="808" spans="1:8">
      <c r="A808" s="45" t="s">
        <v>357</v>
      </c>
      <c r="B808" s="334" t="s">
        <v>317</v>
      </c>
      <c r="C808" s="334"/>
      <c r="D808" s="46"/>
      <c r="E808" s="46" t="s">
        <v>358</v>
      </c>
      <c r="F808" s="46"/>
      <c r="G808" s="328" t="s">
        <v>318</v>
      </c>
      <c r="H808" s="329"/>
    </row>
    <row r="809" spans="1:8">
      <c r="A809" s="340" t="s">
        <v>359</v>
      </c>
      <c r="B809" s="341"/>
      <c r="C809" s="341"/>
      <c r="D809" s="341"/>
      <c r="E809" s="341"/>
      <c r="F809" s="341"/>
      <c r="G809" s="341"/>
      <c r="H809" s="342"/>
    </row>
    <row r="810" spans="1:8">
      <c r="A810" s="343" t="s">
        <v>335</v>
      </c>
      <c r="B810" s="344"/>
      <c r="C810" s="344"/>
      <c r="D810" s="344"/>
      <c r="E810" s="344"/>
      <c r="F810" s="344"/>
      <c r="G810" s="344"/>
      <c r="H810" s="345"/>
    </row>
    <row r="811" spans="1:8">
      <c r="A811" s="395" t="s">
        <v>252</v>
      </c>
      <c r="B811" s="394" t="s">
        <v>253</v>
      </c>
      <c r="C811" s="352" t="s">
        <v>340</v>
      </c>
      <c r="D811" s="352" t="s">
        <v>360</v>
      </c>
      <c r="E811" s="352" t="s">
        <v>342</v>
      </c>
      <c r="F811" s="355" t="s">
        <v>343</v>
      </c>
      <c r="G811" s="352" t="s">
        <v>344</v>
      </c>
      <c r="H811" s="358" t="s">
        <v>255</v>
      </c>
    </row>
    <row r="812" spans="1:8">
      <c r="A812" s="395"/>
      <c r="B812" s="394"/>
      <c r="C812" s="353"/>
      <c r="D812" s="353"/>
      <c r="E812" s="353"/>
      <c r="F812" s="356"/>
      <c r="G812" s="353"/>
      <c r="H812" s="359"/>
    </row>
    <row r="813" spans="1:8">
      <c r="A813" s="395"/>
      <c r="B813" s="394"/>
      <c r="C813" s="354"/>
      <c r="D813" s="354"/>
      <c r="E813" s="354"/>
      <c r="F813" s="357"/>
      <c r="G813" s="354"/>
      <c r="H813" s="360"/>
    </row>
    <row r="814" spans="1:8">
      <c r="A814" s="51">
        <v>1</v>
      </c>
      <c r="B814" s="52" t="s">
        <v>257</v>
      </c>
      <c r="C814" s="53">
        <v>8.25</v>
      </c>
      <c r="D814" s="54">
        <v>5</v>
      </c>
      <c r="E814" s="54">
        <v>5</v>
      </c>
      <c r="F814" s="72">
        <v>54.5</v>
      </c>
      <c r="G814" s="55">
        <f>SUM(C814:F814)</f>
        <v>72.75</v>
      </c>
      <c r="H814" s="56" t="str">
        <f>IF(G814&gt;=91,"A1",IF(G814&gt;=81,"A2",IF(G814&gt;=71,"B1",IF(G814&gt;=61,"B2",IF(G814&gt;=51,"C1",IF(G814&gt;=41,"C2",IF(G814&gt;=33,"D","E")))))))</f>
        <v>B1</v>
      </c>
    </row>
    <row r="815" spans="1:8">
      <c r="A815" s="51">
        <v>2</v>
      </c>
      <c r="B815" s="52" t="s">
        <v>259</v>
      </c>
      <c r="C815" s="53">
        <v>8.5</v>
      </c>
      <c r="D815" s="54">
        <v>4</v>
      </c>
      <c r="E815" s="54">
        <v>4</v>
      </c>
      <c r="F815" s="54">
        <v>60.5</v>
      </c>
      <c r="G815" s="55">
        <f t="shared" ref="G815:G818" si="51">SUM(C815:F815)</f>
        <v>77</v>
      </c>
      <c r="H815" s="56" t="str">
        <f t="shared" ref="H815:H818" si="52">IF(G815&gt;=91,"A1",IF(G815&gt;=81,"A2",IF(G815&gt;=71,"B1",IF(G815&gt;=61,"B2",IF(G815&gt;=51,"C1",IF(G815&gt;=41,"C2",IF(G815&gt;=33,"D","E")))))))</f>
        <v>B1</v>
      </c>
    </row>
    <row r="816" spans="1:8">
      <c r="A816" s="51">
        <v>3</v>
      </c>
      <c r="B816" s="52" t="s">
        <v>260</v>
      </c>
      <c r="C816" s="53">
        <v>8.25</v>
      </c>
      <c r="D816" s="54">
        <v>5</v>
      </c>
      <c r="E816" s="54">
        <v>5</v>
      </c>
      <c r="F816" s="54">
        <v>61</v>
      </c>
      <c r="G816" s="55">
        <f t="shared" si="51"/>
        <v>79.25</v>
      </c>
      <c r="H816" s="56" t="str">
        <f t="shared" si="52"/>
        <v>B1</v>
      </c>
    </row>
    <row r="817" spans="1:8">
      <c r="A817" s="51">
        <v>4</v>
      </c>
      <c r="B817" s="52" t="s">
        <v>261</v>
      </c>
      <c r="C817" s="11">
        <v>8.5</v>
      </c>
      <c r="D817" s="54">
        <v>3.5</v>
      </c>
      <c r="E817" s="54">
        <v>5</v>
      </c>
      <c r="F817" s="54">
        <v>69.5</v>
      </c>
      <c r="G817" s="55">
        <f t="shared" si="51"/>
        <v>86.5</v>
      </c>
      <c r="H817" s="56" t="str">
        <f t="shared" si="52"/>
        <v>A2</v>
      </c>
    </row>
    <row r="818" spans="1:8">
      <c r="A818" s="51">
        <v>5</v>
      </c>
      <c r="B818" s="52" t="s">
        <v>361</v>
      </c>
      <c r="C818" s="53">
        <v>8.5</v>
      </c>
      <c r="D818" s="54">
        <v>5</v>
      </c>
      <c r="E818" s="54">
        <v>5</v>
      </c>
      <c r="F818" s="54">
        <v>67</v>
      </c>
      <c r="G818" s="55">
        <f t="shared" si="51"/>
        <v>85.5</v>
      </c>
      <c r="H818" s="56" t="str">
        <f t="shared" si="52"/>
        <v>A2</v>
      </c>
    </row>
    <row r="819" spans="1:8">
      <c r="A819" s="51">
        <v>6</v>
      </c>
      <c r="B819" s="57" t="s">
        <v>362</v>
      </c>
      <c r="C819" s="54"/>
      <c r="D819" s="54"/>
      <c r="E819" s="54"/>
      <c r="F819" s="54"/>
      <c r="G819" s="55">
        <v>47.5</v>
      </c>
      <c r="H819" s="56"/>
    </row>
    <row r="820" spans="1:8">
      <c r="A820" s="51">
        <v>7</v>
      </c>
      <c r="B820" s="52" t="s">
        <v>363</v>
      </c>
      <c r="C820" s="58"/>
      <c r="D820" s="58"/>
      <c r="E820" s="58"/>
      <c r="F820" s="59"/>
      <c r="G820" s="55">
        <v>43</v>
      </c>
      <c r="H820" s="56"/>
    </row>
    <row r="821" spans="1:8">
      <c r="A821" s="51">
        <v>8</v>
      </c>
      <c r="B821" s="60" t="s">
        <v>364</v>
      </c>
      <c r="C821" s="61"/>
      <c r="D821" s="61"/>
      <c r="E821" s="61"/>
      <c r="F821" s="62"/>
      <c r="G821" s="55">
        <v>34</v>
      </c>
      <c r="H821" s="56"/>
    </row>
    <row r="822" spans="1:8">
      <c r="A822" s="63" t="s">
        <v>235</v>
      </c>
      <c r="B822" s="64"/>
      <c r="C822" s="65"/>
      <c r="D822" s="65"/>
      <c r="E822" s="65"/>
      <c r="F822" s="66"/>
      <c r="G822" s="67">
        <f>SUM(G814:G819)</f>
        <v>448.5</v>
      </c>
      <c r="H822" s="68"/>
    </row>
    <row r="823" spans="1:8">
      <c r="A823" s="63" t="s">
        <v>365</v>
      </c>
      <c r="B823" s="64"/>
      <c r="C823" s="65"/>
      <c r="D823" s="65"/>
      <c r="E823" s="65"/>
      <c r="F823" s="66"/>
      <c r="G823" s="69">
        <f>G822*100/550</f>
        <v>81.545454545454547</v>
      </c>
      <c r="H823" s="68" t="str">
        <f t="shared" ref="H823" si="53">IF(G823&gt;=91,"A1",IF(G823&gt;=81,"A2",IF(G823&gt;=71,"B1",IF(G823&gt;=61,"B2",IF(G823&gt;=51,"C1",IF(G823&gt;=41,"C2",IF(G823&gt;=33,"D","E")))))))</f>
        <v>A2</v>
      </c>
    </row>
    <row r="824" spans="1:8">
      <c r="A824" s="346" t="s">
        <v>425</v>
      </c>
      <c r="B824" s="347"/>
      <c r="C824" s="347"/>
      <c r="D824" s="347"/>
      <c r="E824" s="347"/>
      <c r="F824" s="347"/>
      <c r="G824" s="347"/>
      <c r="H824" s="348"/>
    </row>
    <row r="825" spans="1:8">
      <c r="A825" s="349" t="s">
        <v>367</v>
      </c>
      <c r="B825" s="350"/>
      <c r="C825" s="350"/>
      <c r="D825" s="350"/>
      <c r="E825" s="350"/>
      <c r="F825" s="350"/>
      <c r="G825" s="350"/>
      <c r="H825" s="351"/>
    </row>
    <row r="826" spans="1:8">
      <c r="A826" s="343" t="s">
        <v>368</v>
      </c>
      <c r="B826" s="344"/>
      <c r="C826" s="344"/>
      <c r="D826" s="344"/>
      <c r="E826" s="344"/>
      <c r="F826" s="344"/>
      <c r="G826" s="344"/>
      <c r="H826" s="345"/>
    </row>
    <row r="827" spans="1:8">
      <c r="A827" s="343" t="s">
        <v>369</v>
      </c>
      <c r="B827" s="344"/>
      <c r="C827" s="344"/>
      <c r="D827" s="344"/>
      <c r="E827" s="344"/>
      <c r="F827" s="361"/>
      <c r="G827" s="362" t="s">
        <v>370</v>
      </c>
      <c r="H827" s="345"/>
    </row>
    <row r="828" spans="1:8">
      <c r="A828" s="70" t="s">
        <v>371</v>
      </c>
      <c r="B828" s="71"/>
      <c r="C828" s="71"/>
      <c r="D828" s="71"/>
      <c r="E828" s="71"/>
      <c r="F828" s="72"/>
      <c r="G828" s="72" t="s">
        <v>375</v>
      </c>
      <c r="H828" s="91"/>
    </row>
    <row r="829" spans="1:8">
      <c r="A829" s="343" t="s">
        <v>373</v>
      </c>
      <c r="B829" s="344"/>
      <c r="C829" s="344"/>
      <c r="D829" s="344"/>
      <c r="E829" s="344"/>
      <c r="F829" s="361"/>
      <c r="G829" s="1"/>
      <c r="H829" s="50"/>
    </row>
    <row r="830" spans="1:8">
      <c r="A830" s="343" t="s">
        <v>369</v>
      </c>
      <c r="B830" s="344"/>
      <c r="C830" s="344"/>
      <c r="D830" s="344"/>
      <c r="E830" s="344"/>
      <c r="F830" s="361"/>
      <c r="G830" s="362" t="s">
        <v>370</v>
      </c>
      <c r="H830" s="345"/>
    </row>
    <row r="831" spans="1:8">
      <c r="A831" s="365" t="s">
        <v>374</v>
      </c>
      <c r="B831" s="366"/>
      <c r="C831" s="366"/>
      <c r="D831" s="366"/>
      <c r="E831" s="366"/>
      <c r="F831" s="367"/>
      <c r="G831" s="1" t="s">
        <v>375</v>
      </c>
      <c r="H831" s="50"/>
    </row>
    <row r="832" spans="1:8">
      <c r="A832" s="365" t="s">
        <v>376</v>
      </c>
      <c r="B832" s="366"/>
      <c r="C832" s="366"/>
      <c r="D832" s="366"/>
      <c r="E832" s="366"/>
      <c r="F832" s="367"/>
      <c r="G832" s="72" t="s">
        <v>372</v>
      </c>
      <c r="H832" s="91"/>
    </row>
    <row r="833" spans="1:8">
      <c r="A833" s="365" t="s">
        <v>377</v>
      </c>
      <c r="B833" s="366"/>
      <c r="C833" s="366"/>
      <c r="D833" s="366"/>
      <c r="E833" s="366"/>
      <c r="F833" s="366"/>
      <c r="G833" s="72" t="s">
        <v>372</v>
      </c>
      <c r="H833" s="91"/>
    </row>
    <row r="834" spans="1:8">
      <c r="A834" s="365" t="s">
        <v>378</v>
      </c>
      <c r="B834" s="366"/>
      <c r="C834" s="366"/>
      <c r="D834" s="366"/>
      <c r="E834" s="366"/>
      <c r="F834" s="366"/>
      <c r="G834" s="72" t="s">
        <v>372</v>
      </c>
      <c r="H834" s="91"/>
    </row>
    <row r="835" spans="1:8">
      <c r="A835" s="343" t="s">
        <v>379</v>
      </c>
      <c r="B835" s="344"/>
      <c r="C835" s="344"/>
      <c r="D835" s="344"/>
      <c r="E835" s="344"/>
      <c r="F835" s="344"/>
      <c r="G835" s="344"/>
      <c r="H835" s="345"/>
    </row>
    <row r="836" spans="1:8">
      <c r="A836" s="343" t="s">
        <v>369</v>
      </c>
      <c r="B836" s="344"/>
      <c r="C836" s="344"/>
      <c r="D836" s="344"/>
      <c r="E836" s="344"/>
      <c r="F836" s="344"/>
      <c r="G836" s="344"/>
      <c r="H836" s="345"/>
    </row>
    <row r="837" spans="1:8">
      <c r="A837" s="70" t="s">
        <v>380</v>
      </c>
      <c r="B837" s="362" t="s">
        <v>421</v>
      </c>
      <c r="C837" s="344"/>
      <c r="D837" s="344"/>
      <c r="E837" s="344"/>
      <c r="F837" s="344"/>
      <c r="G837" s="344"/>
      <c r="H837" s="345"/>
    </row>
    <row r="838" spans="1:8">
      <c r="A838" s="73" t="s">
        <v>382</v>
      </c>
      <c r="B838" s="363"/>
      <c r="C838" s="368"/>
      <c r="D838" s="368"/>
      <c r="E838" s="368"/>
      <c r="F838" s="368"/>
      <c r="G838" s="368"/>
      <c r="H838" s="364"/>
    </row>
    <row r="839" spans="1:8">
      <c r="A839" s="340" t="s">
        <v>383</v>
      </c>
      <c r="B839" s="341"/>
      <c r="C839" s="341"/>
      <c r="D839" s="341"/>
      <c r="E839" s="74"/>
      <c r="F839" s="75"/>
      <c r="G839" s="1" t="s">
        <v>384</v>
      </c>
      <c r="H839" s="76"/>
    </row>
    <row r="840" spans="1:8" ht="59.25" customHeight="1">
      <c r="A840" s="77" t="s">
        <v>385</v>
      </c>
      <c r="B840" s="78" t="s">
        <v>255</v>
      </c>
      <c r="C840" s="78" t="s">
        <v>385</v>
      </c>
      <c r="D840" s="78" t="s">
        <v>255</v>
      </c>
      <c r="E840" s="79"/>
      <c r="F840" s="369" t="s">
        <v>386</v>
      </c>
      <c r="G840" s="369"/>
      <c r="H840" s="80" t="s">
        <v>255</v>
      </c>
    </row>
    <row r="841" spans="1:8">
      <c r="A841" s="51" t="s">
        <v>387</v>
      </c>
      <c r="B841" s="54" t="s">
        <v>388</v>
      </c>
      <c r="C841" s="54" t="s">
        <v>389</v>
      </c>
      <c r="D841" s="54" t="s">
        <v>390</v>
      </c>
      <c r="E841" s="81"/>
      <c r="F841" s="370">
        <v>3</v>
      </c>
      <c r="G841" s="370"/>
      <c r="H841" s="82" t="s">
        <v>372</v>
      </c>
    </row>
    <row r="842" spans="1:8">
      <c r="A842" s="51" t="s">
        <v>391</v>
      </c>
      <c r="B842" s="54" t="s">
        <v>392</v>
      </c>
      <c r="C842" s="54" t="s">
        <v>393</v>
      </c>
      <c r="D842" s="54" t="s">
        <v>394</v>
      </c>
      <c r="E842" s="81"/>
      <c r="F842" s="370">
        <v>2</v>
      </c>
      <c r="G842" s="370"/>
      <c r="H842" s="82" t="s">
        <v>375</v>
      </c>
    </row>
    <row r="843" spans="1:8">
      <c r="A843" s="51" t="s">
        <v>395</v>
      </c>
      <c r="B843" s="54" t="s">
        <v>396</v>
      </c>
      <c r="C843" s="54" t="s">
        <v>397</v>
      </c>
      <c r="D843" s="54" t="s">
        <v>398</v>
      </c>
      <c r="E843" s="81"/>
      <c r="F843" s="370">
        <v>1</v>
      </c>
      <c r="G843" s="370"/>
      <c r="H843" s="82" t="s">
        <v>399</v>
      </c>
    </row>
    <row r="844" spans="1:8">
      <c r="A844" s="51" t="s">
        <v>400</v>
      </c>
      <c r="B844" s="54" t="s">
        <v>401</v>
      </c>
      <c r="C844" s="83" t="s">
        <v>402</v>
      </c>
      <c r="D844" s="83" t="s">
        <v>403</v>
      </c>
      <c r="E844" s="84"/>
      <c r="F844" s="371"/>
      <c r="G844" s="372"/>
      <c r="H844" s="85"/>
    </row>
    <row r="845" spans="1:8" ht="48" customHeight="1">
      <c r="A845" s="373" t="s">
        <v>404</v>
      </c>
      <c r="B845" s="374"/>
      <c r="C845" s="379" t="s">
        <v>405</v>
      </c>
      <c r="D845" s="375"/>
      <c r="E845" s="375"/>
      <c r="F845" s="375"/>
      <c r="G845" s="379" t="s">
        <v>406</v>
      </c>
      <c r="H845" s="376"/>
    </row>
    <row r="847" spans="1:8">
      <c r="A847" s="330" t="s">
        <v>238</v>
      </c>
      <c r="B847" s="331"/>
      <c r="C847" s="331"/>
      <c r="D847" s="331"/>
      <c r="E847" s="331"/>
      <c r="F847" s="331"/>
      <c r="G847" s="331"/>
      <c r="H847" s="332"/>
    </row>
    <row r="848" spans="1:8">
      <c r="A848" s="333" t="s">
        <v>239</v>
      </c>
      <c r="B848" s="334"/>
      <c r="C848" s="334"/>
      <c r="D848" s="334"/>
      <c r="E848" s="334"/>
      <c r="F848" s="334"/>
      <c r="G848" s="334"/>
      <c r="H848" s="335"/>
    </row>
    <row r="849" spans="1:8">
      <c r="A849" s="333" t="s">
        <v>240</v>
      </c>
      <c r="B849" s="334"/>
      <c r="C849" s="334"/>
      <c r="D849" s="334"/>
      <c r="E849" s="334"/>
      <c r="F849" s="334"/>
      <c r="G849" s="334"/>
      <c r="H849" s="335"/>
    </row>
    <row r="850" spans="1:8">
      <c r="A850" s="333" t="s">
        <v>353</v>
      </c>
      <c r="B850" s="334"/>
      <c r="C850" s="334"/>
      <c r="D850" s="334"/>
      <c r="E850" s="334"/>
      <c r="F850" s="334"/>
      <c r="G850" s="334"/>
      <c r="H850" s="335"/>
    </row>
    <row r="851" spans="1:8">
      <c r="A851" s="333" t="s">
        <v>354</v>
      </c>
      <c r="B851" s="334"/>
      <c r="C851" s="334"/>
      <c r="D851" s="334"/>
      <c r="E851" s="334"/>
      <c r="F851" s="334"/>
      <c r="G851" s="334"/>
      <c r="H851" s="335"/>
    </row>
    <row r="852" spans="1:8">
      <c r="A852" s="45" t="s">
        <v>244</v>
      </c>
      <c r="B852" s="334" t="s">
        <v>1</v>
      </c>
      <c r="C852" s="334"/>
      <c r="D852" s="46"/>
      <c r="E852" s="43"/>
      <c r="F852" s="43"/>
      <c r="G852" s="334"/>
      <c r="H852" s="335"/>
    </row>
    <row r="853" spans="1:8">
      <c r="A853" s="45" t="s">
        <v>246</v>
      </c>
      <c r="B853" s="334" t="s">
        <v>184</v>
      </c>
      <c r="C853" s="334"/>
      <c r="D853" s="46"/>
      <c r="E853" s="48" t="s">
        <v>355</v>
      </c>
      <c r="F853" s="48"/>
      <c r="G853" s="336">
        <v>19</v>
      </c>
      <c r="H853" s="337"/>
    </row>
    <row r="854" spans="1:8">
      <c r="A854" s="45" t="s">
        <v>356</v>
      </c>
      <c r="B854" s="334">
        <v>1385</v>
      </c>
      <c r="C854" s="334"/>
      <c r="D854" s="43"/>
      <c r="E854" s="46"/>
      <c r="F854" s="46"/>
      <c r="G854" s="380"/>
      <c r="H854" s="381"/>
    </row>
    <row r="855" spans="1:8">
      <c r="A855" s="45" t="s">
        <v>357</v>
      </c>
      <c r="B855" s="334" t="s">
        <v>319</v>
      </c>
      <c r="C855" s="334"/>
      <c r="D855" s="46"/>
      <c r="E855" s="46" t="s">
        <v>358</v>
      </c>
      <c r="F855" s="46"/>
      <c r="G855" s="328" t="s">
        <v>320</v>
      </c>
      <c r="H855" s="329"/>
    </row>
    <row r="856" spans="1:8">
      <c r="A856" s="340" t="s">
        <v>359</v>
      </c>
      <c r="B856" s="341"/>
      <c r="C856" s="341"/>
      <c r="D856" s="341"/>
      <c r="E856" s="341"/>
      <c r="F856" s="341"/>
      <c r="G856" s="341"/>
      <c r="H856" s="342"/>
    </row>
    <row r="857" spans="1:8">
      <c r="A857" s="343" t="s">
        <v>335</v>
      </c>
      <c r="B857" s="344"/>
      <c r="C857" s="344"/>
      <c r="D857" s="344"/>
      <c r="E857" s="344"/>
      <c r="F857" s="344"/>
      <c r="G857" s="344"/>
      <c r="H857" s="345"/>
    </row>
    <row r="858" spans="1:8">
      <c r="A858" s="395" t="s">
        <v>252</v>
      </c>
      <c r="B858" s="394" t="s">
        <v>253</v>
      </c>
      <c r="C858" s="352" t="s">
        <v>340</v>
      </c>
      <c r="D858" s="352" t="s">
        <v>360</v>
      </c>
      <c r="E858" s="352" t="s">
        <v>342</v>
      </c>
      <c r="F858" s="355" t="s">
        <v>343</v>
      </c>
      <c r="G858" s="352" t="s">
        <v>344</v>
      </c>
      <c r="H858" s="358" t="s">
        <v>255</v>
      </c>
    </row>
    <row r="859" spans="1:8">
      <c r="A859" s="395"/>
      <c r="B859" s="394"/>
      <c r="C859" s="353"/>
      <c r="D859" s="353"/>
      <c r="E859" s="353"/>
      <c r="F859" s="356"/>
      <c r="G859" s="353"/>
      <c r="H859" s="359"/>
    </row>
    <row r="860" spans="1:8">
      <c r="A860" s="395"/>
      <c r="B860" s="394"/>
      <c r="C860" s="354"/>
      <c r="D860" s="354"/>
      <c r="E860" s="354"/>
      <c r="F860" s="357"/>
      <c r="G860" s="354"/>
      <c r="H860" s="360"/>
    </row>
    <row r="861" spans="1:8">
      <c r="A861" s="51">
        <v>1</v>
      </c>
      <c r="B861" s="52" t="s">
        <v>257</v>
      </c>
      <c r="C861" s="53">
        <v>6</v>
      </c>
      <c r="D861" s="54">
        <v>4</v>
      </c>
      <c r="E861" s="54">
        <v>4</v>
      </c>
      <c r="F861" s="72">
        <v>41</v>
      </c>
      <c r="G861" s="55">
        <f>SUM(C861:F861)</f>
        <v>55</v>
      </c>
      <c r="H861" s="56" t="str">
        <f>IF(G861&gt;=91,"A1",IF(G861&gt;=81,"A2",IF(G861&gt;=71,"B1",IF(G861&gt;=61,"B2",IF(G861&gt;=51,"C1",IF(G861&gt;=41,"C2",IF(G861&gt;=33,"D","E")))))))</f>
        <v>C1</v>
      </c>
    </row>
    <row r="862" spans="1:8">
      <c r="A862" s="51">
        <v>2</v>
      </c>
      <c r="B862" s="52" t="s">
        <v>259</v>
      </c>
      <c r="C862" s="53">
        <v>6.5</v>
      </c>
      <c r="D862" s="54">
        <v>4</v>
      </c>
      <c r="E862" s="54">
        <v>4</v>
      </c>
      <c r="F862" s="54">
        <v>39.5</v>
      </c>
      <c r="G862" s="55">
        <f t="shared" ref="G862:G865" si="54">SUM(C862:F862)</f>
        <v>54</v>
      </c>
      <c r="H862" s="56" t="str">
        <f t="shared" ref="H862:H865" si="55">IF(G862&gt;=91,"A1",IF(G862&gt;=81,"A2",IF(G862&gt;=71,"B1",IF(G862&gt;=61,"B2",IF(G862&gt;=51,"C1",IF(G862&gt;=41,"C2",IF(G862&gt;=33,"D","E")))))))</f>
        <v>C1</v>
      </c>
    </row>
    <row r="863" spans="1:8">
      <c r="A863" s="51">
        <v>3</v>
      </c>
      <c r="B863" s="52" t="s">
        <v>260</v>
      </c>
      <c r="C863" s="53">
        <v>7.25</v>
      </c>
      <c r="D863" s="54">
        <v>4</v>
      </c>
      <c r="E863" s="54">
        <v>4</v>
      </c>
      <c r="F863" s="54">
        <v>45</v>
      </c>
      <c r="G863" s="55">
        <f t="shared" si="54"/>
        <v>60.25</v>
      </c>
      <c r="H863" s="56" t="str">
        <f t="shared" si="55"/>
        <v>C1</v>
      </c>
    </row>
    <row r="864" spans="1:8">
      <c r="A864" s="51">
        <v>4</v>
      </c>
      <c r="B864" s="52" t="s">
        <v>261</v>
      </c>
      <c r="C864" s="11">
        <v>8.75</v>
      </c>
      <c r="D864" s="54">
        <v>4</v>
      </c>
      <c r="E864" s="54">
        <v>4</v>
      </c>
      <c r="F864" s="54">
        <v>58.5</v>
      </c>
      <c r="G864" s="55">
        <f t="shared" si="54"/>
        <v>75.25</v>
      </c>
      <c r="H864" s="56" t="str">
        <f t="shared" si="55"/>
        <v>B1</v>
      </c>
    </row>
    <row r="865" spans="1:8">
      <c r="A865" s="51">
        <v>5</v>
      </c>
      <c r="B865" s="52" t="s">
        <v>361</v>
      </c>
      <c r="C865" s="53">
        <v>7.25</v>
      </c>
      <c r="D865" s="54">
        <v>5</v>
      </c>
      <c r="E865" s="54">
        <v>5</v>
      </c>
      <c r="F865" s="54">
        <v>57</v>
      </c>
      <c r="G865" s="55">
        <f t="shared" si="54"/>
        <v>74.25</v>
      </c>
      <c r="H865" s="56" t="str">
        <f t="shared" si="55"/>
        <v>B1</v>
      </c>
    </row>
    <row r="866" spans="1:8">
      <c r="A866" s="51">
        <v>6</v>
      </c>
      <c r="B866" s="57" t="s">
        <v>362</v>
      </c>
      <c r="C866" s="54"/>
      <c r="D866" s="54"/>
      <c r="E866" s="54"/>
      <c r="F866" s="54"/>
      <c r="G866" s="55">
        <v>35.5</v>
      </c>
      <c r="H866" s="56"/>
    </row>
    <row r="867" spans="1:8">
      <c r="A867" s="51">
        <v>7</v>
      </c>
      <c r="B867" s="52" t="s">
        <v>363</v>
      </c>
      <c r="C867" s="58"/>
      <c r="D867" s="58"/>
      <c r="E867" s="58"/>
      <c r="F867" s="59"/>
      <c r="G867" s="55">
        <v>41</v>
      </c>
      <c r="H867" s="56"/>
    </row>
    <row r="868" spans="1:8">
      <c r="A868" s="51">
        <v>8</v>
      </c>
      <c r="B868" s="60" t="s">
        <v>364</v>
      </c>
      <c r="C868" s="61"/>
      <c r="D868" s="61"/>
      <c r="E868" s="61"/>
      <c r="F868" s="62"/>
      <c r="G868" s="55">
        <v>29</v>
      </c>
      <c r="H868" s="56"/>
    </row>
    <row r="869" spans="1:8">
      <c r="A869" s="63" t="s">
        <v>235</v>
      </c>
      <c r="B869" s="64"/>
      <c r="C869" s="65"/>
      <c r="D869" s="65"/>
      <c r="E869" s="65"/>
      <c r="F869" s="66"/>
      <c r="G869" s="67">
        <f>SUM(G861:G866)</f>
        <v>354.25</v>
      </c>
      <c r="H869" s="68"/>
    </row>
    <row r="870" spans="1:8">
      <c r="A870" s="63" t="s">
        <v>365</v>
      </c>
      <c r="B870" s="64"/>
      <c r="C870" s="65"/>
      <c r="D870" s="65"/>
      <c r="E870" s="65"/>
      <c r="F870" s="66"/>
      <c r="G870" s="69">
        <f>G869*100/550</f>
        <v>64.409090909090907</v>
      </c>
      <c r="H870" s="68" t="str">
        <f t="shared" ref="H870" si="56">IF(G870&gt;=91,"A1",IF(G870&gt;=81,"A2",IF(G870&gt;=71,"B1",IF(G870&gt;=61,"B2",IF(G870&gt;=51,"C1",IF(G870&gt;=41,"C2",IF(G870&gt;=33,"D","E")))))))</f>
        <v>B2</v>
      </c>
    </row>
    <row r="871" spans="1:8">
      <c r="A871" s="346" t="s">
        <v>423</v>
      </c>
      <c r="B871" s="347"/>
      <c r="C871" s="347"/>
      <c r="D871" s="347"/>
      <c r="E871" s="347"/>
      <c r="F871" s="347"/>
      <c r="G871" s="347"/>
      <c r="H871" s="348"/>
    </row>
    <row r="872" spans="1:8">
      <c r="A872" s="349" t="s">
        <v>367</v>
      </c>
      <c r="B872" s="350"/>
      <c r="C872" s="350"/>
      <c r="D872" s="350"/>
      <c r="E872" s="350"/>
      <c r="F872" s="350"/>
      <c r="G872" s="350"/>
      <c r="H872" s="351"/>
    </row>
    <row r="873" spans="1:8">
      <c r="A873" s="343" t="s">
        <v>368</v>
      </c>
      <c r="B873" s="344"/>
      <c r="C873" s="344"/>
      <c r="D873" s="344"/>
      <c r="E873" s="344"/>
      <c r="F873" s="344"/>
      <c r="G873" s="344"/>
      <c r="H873" s="345"/>
    </row>
    <row r="874" spans="1:8">
      <c r="A874" s="343" t="s">
        <v>369</v>
      </c>
      <c r="B874" s="344"/>
      <c r="C874" s="344"/>
      <c r="D874" s="344"/>
      <c r="E874" s="344"/>
      <c r="F874" s="361"/>
      <c r="G874" s="362" t="s">
        <v>370</v>
      </c>
      <c r="H874" s="345"/>
    </row>
    <row r="875" spans="1:8">
      <c r="A875" s="70" t="s">
        <v>371</v>
      </c>
      <c r="B875" s="71"/>
      <c r="C875" s="71"/>
      <c r="D875" s="71"/>
      <c r="E875" s="71"/>
      <c r="F875" s="72"/>
      <c r="G875" s="72" t="s">
        <v>375</v>
      </c>
      <c r="H875" s="91"/>
    </row>
    <row r="876" spans="1:8">
      <c r="A876" s="343" t="s">
        <v>373</v>
      </c>
      <c r="B876" s="344"/>
      <c r="C876" s="344"/>
      <c r="D876" s="344"/>
      <c r="E876" s="344"/>
      <c r="F876" s="361"/>
      <c r="G876" s="1"/>
      <c r="H876" s="50"/>
    </row>
    <row r="877" spans="1:8">
      <c r="A877" s="343" t="s">
        <v>369</v>
      </c>
      <c r="B877" s="344"/>
      <c r="C877" s="344"/>
      <c r="D877" s="344"/>
      <c r="E877" s="344"/>
      <c r="F877" s="361"/>
      <c r="G877" s="362" t="s">
        <v>370</v>
      </c>
      <c r="H877" s="345"/>
    </row>
    <row r="878" spans="1:8">
      <c r="A878" s="365" t="s">
        <v>374</v>
      </c>
      <c r="B878" s="366"/>
      <c r="C878" s="366"/>
      <c r="D878" s="366"/>
      <c r="E878" s="366"/>
      <c r="F878" s="367"/>
      <c r="G878" s="1" t="s">
        <v>375</v>
      </c>
      <c r="H878" s="50"/>
    </row>
    <row r="879" spans="1:8">
      <c r="A879" s="365" t="s">
        <v>376</v>
      </c>
      <c r="B879" s="366"/>
      <c r="C879" s="366"/>
      <c r="D879" s="366"/>
      <c r="E879" s="366"/>
      <c r="F879" s="367"/>
      <c r="G879" s="72" t="s">
        <v>372</v>
      </c>
      <c r="H879" s="91"/>
    </row>
    <row r="880" spans="1:8">
      <c r="A880" s="365" t="s">
        <v>377</v>
      </c>
      <c r="B880" s="366"/>
      <c r="C880" s="366"/>
      <c r="D880" s="366"/>
      <c r="E880" s="366"/>
      <c r="F880" s="366"/>
      <c r="G880" s="72" t="s">
        <v>372</v>
      </c>
      <c r="H880" s="91"/>
    </row>
    <row r="881" spans="1:8">
      <c r="A881" s="365" t="s">
        <v>378</v>
      </c>
      <c r="B881" s="366"/>
      <c r="C881" s="366"/>
      <c r="D881" s="366"/>
      <c r="E881" s="366"/>
      <c r="F881" s="366"/>
      <c r="G881" s="72" t="s">
        <v>372</v>
      </c>
      <c r="H881" s="91"/>
    </row>
    <row r="882" spans="1:8">
      <c r="A882" s="343" t="s">
        <v>379</v>
      </c>
      <c r="B882" s="344"/>
      <c r="C882" s="344"/>
      <c r="D882" s="344"/>
      <c r="E882" s="344"/>
      <c r="F882" s="344"/>
      <c r="G882" s="344"/>
      <c r="H882" s="345"/>
    </row>
    <row r="883" spans="1:8">
      <c r="A883" s="343" t="s">
        <v>369</v>
      </c>
      <c r="B883" s="344"/>
      <c r="C883" s="344"/>
      <c r="D883" s="344"/>
      <c r="E883" s="344"/>
      <c r="F883" s="344"/>
      <c r="G883" s="344"/>
      <c r="H883" s="345"/>
    </row>
    <row r="884" spans="1:8">
      <c r="A884" s="70" t="s">
        <v>380</v>
      </c>
      <c r="B884" s="362" t="s">
        <v>426</v>
      </c>
      <c r="C884" s="344"/>
      <c r="D884" s="344"/>
      <c r="E884" s="344"/>
      <c r="F884" s="344"/>
      <c r="G884" s="344"/>
      <c r="H884" s="345"/>
    </row>
    <row r="885" spans="1:8">
      <c r="A885" s="73" t="s">
        <v>382</v>
      </c>
      <c r="B885" s="363"/>
      <c r="C885" s="368"/>
      <c r="D885" s="368"/>
      <c r="E885" s="368"/>
      <c r="F885" s="368"/>
      <c r="G885" s="368"/>
      <c r="H885" s="364"/>
    </row>
    <row r="886" spans="1:8">
      <c r="A886" s="340" t="s">
        <v>383</v>
      </c>
      <c r="B886" s="341"/>
      <c r="C886" s="341"/>
      <c r="D886" s="341"/>
      <c r="E886" s="74"/>
      <c r="F886" s="75"/>
      <c r="G886" s="1" t="s">
        <v>384</v>
      </c>
      <c r="H886" s="76"/>
    </row>
    <row r="887" spans="1:8" ht="59.25" customHeight="1">
      <c r="A887" s="77" t="s">
        <v>385</v>
      </c>
      <c r="B887" s="78" t="s">
        <v>255</v>
      </c>
      <c r="C887" s="78" t="s">
        <v>385</v>
      </c>
      <c r="D887" s="78" t="s">
        <v>255</v>
      </c>
      <c r="E887" s="79"/>
      <c r="F887" s="369" t="s">
        <v>386</v>
      </c>
      <c r="G887" s="369"/>
      <c r="H887" s="80" t="s">
        <v>255</v>
      </c>
    </row>
    <row r="888" spans="1:8">
      <c r="A888" s="51" t="s">
        <v>387</v>
      </c>
      <c r="B888" s="54" t="s">
        <v>388</v>
      </c>
      <c r="C888" s="54" t="s">
        <v>389</v>
      </c>
      <c r="D888" s="54" t="s">
        <v>390</v>
      </c>
      <c r="E888" s="81"/>
      <c r="F888" s="370">
        <v>3</v>
      </c>
      <c r="G888" s="370"/>
      <c r="H888" s="82" t="s">
        <v>372</v>
      </c>
    </row>
    <row r="889" spans="1:8">
      <c r="A889" s="51" t="s">
        <v>391</v>
      </c>
      <c r="B889" s="54" t="s">
        <v>392</v>
      </c>
      <c r="C889" s="54" t="s">
        <v>393</v>
      </c>
      <c r="D889" s="54" t="s">
        <v>394</v>
      </c>
      <c r="E889" s="81"/>
      <c r="F889" s="370">
        <v>2</v>
      </c>
      <c r="G889" s="370"/>
      <c r="H889" s="82" t="s">
        <v>375</v>
      </c>
    </row>
    <row r="890" spans="1:8">
      <c r="A890" s="51" t="s">
        <v>395</v>
      </c>
      <c r="B890" s="54" t="s">
        <v>396</v>
      </c>
      <c r="C890" s="54" t="s">
        <v>397</v>
      </c>
      <c r="D890" s="54" t="s">
        <v>398</v>
      </c>
      <c r="E890" s="81"/>
      <c r="F890" s="370">
        <v>1</v>
      </c>
      <c r="G890" s="370"/>
      <c r="H890" s="82" t="s">
        <v>399</v>
      </c>
    </row>
    <row r="891" spans="1:8">
      <c r="A891" s="51" t="s">
        <v>400</v>
      </c>
      <c r="B891" s="54" t="s">
        <v>401</v>
      </c>
      <c r="C891" s="83" t="s">
        <v>402</v>
      </c>
      <c r="D891" s="83" t="s">
        <v>403</v>
      </c>
      <c r="E891" s="84"/>
      <c r="F891" s="371"/>
      <c r="G891" s="372"/>
      <c r="H891" s="85"/>
    </row>
    <row r="892" spans="1:8" ht="51" customHeight="1">
      <c r="A892" s="373" t="s">
        <v>404</v>
      </c>
      <c r="B892" s="374"/>
      <c r="C892" s="379" t="s">
        <v>405</v>
      </c>
      <c r="D892" s="375"/>
      <c r="E892" s="375"/>
      <c r="F892" s="375"/>
      <c r="G892" s="379" t="s">
        <v>406</v>
      </c>
      <c r="H892" s="376"/>
    </row>
    <row r="894" spans="1:8">
      <c r="A894" s="330" t="s">
        <v>238</v>
      </c>
      <c r="B894" s="331"/>
      <c r="C894" s="331"/>
      <c r="D894" s="331"/>
      <c r="E894" s="331"/>
      <c r="F894" s="331"/>
      <c r="G894" s="331"/>
      <c r="H894" s="332"/>
    </row>
    <row r="895" spans="1:8">
      <c r="A895" s="333" t="s">
        <v>239</v>
      </c>
      <c r="B895" s="334"/>
      <c r="C895" s="334"/>
      <c r="D895" s="334"/>
      <c r="E895" s="334"/>
      <c r="F895" s="334"/>
      <c r="G895" s="334"/>
      <c r="H895" s="335"/>
    </row>
    <row r="896" spans="1:8">
      <c r="A896" s="333" t="s">
        <v>240</v>
      </c>
      <c r="B896" s="334"/>
      <c r="C896" s="334"/>
      <c r="D896" s="334"/>
      <c r="E896" s="334"/>
      <c r="F896" s="334"/>
      <c r="G896" s="334"/>
      <c r="H896" s="335"/>
    </row>
    <row r="897" spans="1:8">
      <c r="A897" s="333" t="s">
        <v>353</v>
      </c>
      <c r="B897" s="334"/>
      <c r="C897" s="334"/>
      <c r="D897" s="334"/>
      <c r="E897" s="334"/>
      <c r="F897" s="334"/>
      <c r="G897" s="334"/>
      <c r="H897" s="335"/>
    </row>
    <row r="898" spans="1:8">
      <c r="A898" s="333" t="s">
        <v>354</v>
      </c>
      <c r="B898" s="334"/>
      <c r="C898" s="334"/>
      <c r="D898" s="334"/>
      <c r="E898" s="334"/>
      <c r="F898" s="334"/>
      <c r="G898" s="334"/>
      <c r="H898" s="335"/>
    </row>
    <row r="899" spans="1:8">
      <c r="A899" s="45" t="s">
        <v>244</v>
      </c>
      <c r="B899" s="334" t="s">
        <v>1</v>
      </c>
      <c r="C899" s="334"/>
      <c r="D899" s="46"/>
      <c r="E899" s="43"/>
      <c r="F899" s="43"/>
      <c r="G899" s="334"/>
      <c r="H899" s="335"/>
    </row>
    <row r="900" spans="1:8">
      <c r="A900" s="45" t="s">
        <v>246</v>
      </c>
      <c r="B900" s="334" t="s">
        <v>192</v>
      </c>
      <c r="C900" s="334"/>
      <c r="D900" s="46"/>
      <c r="E900" s="48" t="s">
        <v>355</v>
      </c>
      <c r="F900" s="48"/>
      <c r="G900" s="336">
        <v>20</v>
      </c>
      <c r="H900" s="337"/>
    </row>
    <row r="901" spans="1:8">
      <c r="A901" s="45" t="s">
        <v>356</v>
      </c>
      <c r="B901" s="334">
        <v>1139</v>
      </c>
      <c r="C901" s="334"/>
      <c r="D901" s="43"/>
      <c r="E901" s="46"/>
      <c r="F901" s="46"/>
      <c r="G901" s="380"/>
      <c r="H901" s="381"/>
    </row>
    <row r="902" spans="1:8">
      <c r="A902" s="45" t="s">
        <v>357</v>
      </c>
      <c r="B902" s="334" t="s">
        <v>321</v>
      </c>
      <c r="C902" s="334"/>
      <c r="D902" s="46"/>
      <c r="E902" s="46" t="s">
        <v>358</v>
      </c>
      <c r="F902" s="46"/>
      <c r="G902" s="328" t="s">
        <v>322</v>
      </c>
      <c r="H902" s="329"/>
    </row>
    <row r="903" spans="1:8">
      <c r="A903" s="340" t="s">
        <v>359</v>
      </c>
      <c r="B903" s="341"/>
      <c r="C903" s="341"/>
      <c r="D903" s="341"/>
      <c r="E903" s="341"/>
      <c r="F903" s="341"/>
      <c r="G903" s="341"/>
      <c r="H903" s="342"/>
    </row>
    <row r="904" spans="1:8">
      <c r="A904" s="343" t="s">
        <v>335</v>
      </c>
      <c r="B904" s="344"/>
      <c r="C904" s="344"/>
      <c r="D904" s="344"/>
      <c r="E904" s="344"/>
      <c r="F904" s="344"/>
      <c r="G904" s="344"/>
      <c r="H904" s="345"/>
    </row>
    <row r="905" spans="1:8">
      <c r="A905" s="395" t="s">
        <v>252</v>
      </c>
      <c r="B905" s="394" t="s">
        <v>253</v>
      </c>
      <c r="C905" s="352" t="s">
        <v>340</v>
      </c>
      <c r="D905" s="352" t="s">
        <v>360</v>
      </c>
      <c r="E905" s="352" t="s">
        <v>342</v>
      </c>
      <c r="F905" s="355" t="s">
        <v>343</v>
      </c>
      <c r="G905" s="352" t="s">
        <v>344</v>
      </c>
      <c r="H905" s="358" t="s">
        <v>255</v>
      </c>
    </row>
    <row r="906" spans="1:8">
      <c r="A906" s="395"/>
      <c r="B906" s="394"/>
      <c r="C906" s="353"/>
      <c r="D906" s="353"/>
      <c r="E906" s="353"/>
      <c r="F906" s="356"/>
      <c r="G906" s="353"/>
      <c r="H906" s="359"/>
    </row>
    <row r="907" spans="1:8">
      <c r="A907" s="395"/>
      <c r="B907" s="394"/>
      <c r="C907" s="354"/>
      <c r="D907" s="354"/>
      <c r="E907" s="354"/>
      <c r="F907" s="357"/>
      <c r="G907" s="354"/>
      <c r="H907" s="360"/>
    </row>
    <row r="908" spans="1:8">
      <c r="A908" s="51">
        <v>1</v>
      </c>
      <c r="B908" s="52" t="s">
        <v>257</v>
      </c>
      <c r="C908" s="53">
        <v>4.75</v>
      </c>
      <c r="D908" s="54">
        <v>5</v>
      </c>
      <c r="E908" s="54">
        <v>4</v>
      </c>
      <c r="F908" s="72">
        <v>23</v>
      </c>
      <c r="G908" s="55">
        <f>SUM(C908:F908)</f>
        <v>36.75</v>
      </c>
      <c r="H908" s="56" t="str">
        <f>IF(G908&gt;=91,"A1",IF(G908&gt;=81,"A2",IF(G908&gt;=71,"B1",IF(G908&gt;=61,"B2",IF(G908&gt;=51,"C1",IF(G908&gt;=41,"C2",IF(G908&gt;=33,"D","E")))))))</f>
        <v>D</v>
      </c>
    </row>
    <row r="909" spans="1:8">
      <c r="A909" s="51">
        <v>2</v>
      </c>
      <c r="B909" s="52" t="s">
        <v>259</v>
      </c>
      <c r="C909" s="53">
        <v>3.5</v>
      </c>
      <c r="D909" s="54">
        <v>4</v>
      </c>
      <c r="E909" s="54">
        <v>4</v>
      </c>
      <c r="F909" s="54">
        <v>25.5</v>
      </c>
      <c r="G909" s="55">
        <f t="shared" ref="G909:G912" si="57">SUM(C909:F909)</f>
        <v>37</v>
      </c>
      <c r="H909" s="56" t="str">
        <f t="shared" ref="H909:H912" si="58">IF(G909&gt;=91,"A1",IF(G909&gt;=81,"A2",IF(G909&gt;=71,"B1",IF(G909&gt;=61,"B2",IF(G909&gt;=51,"C1",IF(G909&gt;=41,"C2",IF(G909&gt;=33,"D","E")))))))</f>
        <v>D</v>
      </c>
    </row>
    <row r="910" spans="1:8">
      <c r="A910" s="51">
        <v>3</v>
      </c>
      <c r="B910" s="52" t="s">
        <v>260</v>
      </c>
      <c r="C910" s="53">
        <v>7.25</v>
      </c>
      <c r="D910" s="54">
        <v>4</v>
      </c>
      <c r="E910" s="54">
        <v>4</v>
      </c>
      <c r="F910" s="54">
        <v>24.5</v>
      </c>
      <c r="G910" s="55">
        <f t="shared" si="57"/>
        <v>39.75</v>
      </c>
      <c r="H910" s="56" t="str">
        <f t="shared" si="58"/>
        <v>D</v>
      </c>
    </row>
    <row r="911" spans="1:8">
      <c r="A911" s="51">
        <v>4</v>
      </c>
      <c r="B911" s="52" t="s">
        <v>261</v>
      </c>
      <c r="C911" s="11">
        <v>6.75</v>
      </c>
      <c r="D911" s="54">
        <v>3.5</v>
      </c>
      <c r="E911" s="54">
        <v>3.5</v>
      </c>
      <c r="F911" s="54">
        <v>43.5</v>
      </c>
      <c r="G911" s="55">
        <f t="shared" si="57"/>
        <v>57.25</v>
      </c>
      <c r="H911" s="56" t="str">
        <f t="shared" si="58"/>
        <v>C1</v>
      </c>
    </row>
    <row r="912" spans="1:8">
      <c r="A912" s="51">
        <v>5</v>
      </c>
      <c r="B912" s="52" t="s">
        <v>361</v>
      </c>
      <c r="C912" s="53">
        <v>5.75</v>
      </c>
      <c r="D912" s="54">
        <v>5</v>
      </c>
      <c r="E912" s="54">
        <v>5</v>
      </c>
      <c r="F912" s="54">
        <v>28</v>
      </c>
      <c r="G912" s="55">
        <f t="shared" si="57"/>
        <v>43.75</v>
      </c>
      <c r="H912" s="56" t="str">
        <f t="shared" si="58"/>
        <v>C2</v>
      </c>
    </row>
    <row r="913" spans="1:8">
      <c r="A913" s="51">
        <v>6</v>
      </c>
      <c r="B913" s="57" t="s">
        <v>362</v>
      </c>
      <c r="C913" s="54"/>
      <c r="D913" s="54"/>
      <c r="E913" s="54"/>
      <c r="F913" s="54"/>
      <c r="G913" s="55">
        <v>29</v>
      </c>
      <c r="H913" s="56"/>
    </row>
    <row r="914" spans="1:8">
      <c r="A914" s="51">
        <v>7</v>
      </c>
      <c r="B914" s="52" t="s">
        <v>363</v>
      </c>
      <c r="C914" s="58"/>
      <c r="D914" s="58"/>
      <c r="E914" s="58"/>
      <c r="F914" s="59"/>
      <c r="G914" s="55">
        <v>36</v>
      </c>
      <c r="H914" s="56"/>
    </row>
    <row r="915" spans="1:8">
      <c r="A915" s="51">
        <v>8</v>
      </c>
      <c r="B915" s="60" t="s">
        <v>364</v>
      </c>
      <c r="C915" s="61"/>
      <c r="D915" s="61"/>
      <c r="E915" s="61"/>
      <c r="F915" s="62"/>
      <c r="G915" s="55">
        <v>29</v>
      </c>
      <c r="H915" s="56"/>
    </row>
    <row r="916" spans="1:8">
      <c r="A916" s="63" t="s">
        <v>235</v>
      </c>
      <c r="B916" s="64"/>
      <c r="C916" s="65"/>
      <c r="D916" s="65"/>
      <c r="E916" s="65"/>
      <c r="F916" s="66"/>
      <c r="G916" s="67">
        <f>SUM(G908:G913)</f>
        <v>243.5</v>
      </c>
      <c r="H916" s="68"/>
    </row>
    <row r="917" spans="1:8">
      <c r="A917" s="63" t="s">
        <v>365</v>
      </c>
      <c r="B917" s="64"/>
      <c r="C917" s="65"/>
      <c r="D917" s="65"/>
      <c r="E917" s="65"/>
      <c r="F917" s="66"/>
      <c r="G917" s="69">
        <f>G916*100/550</f>
        <v>44.272727272727273</v>
      </c>
      <c r="H917" s="68" t="str">
        <f t="shared" ref="H917" si="59">IF(G917&gt;=91,"A1",IF(G917&gt;=81,"A2",IF(G917&gt;=71,"B1",IF(G917&gt;=61,"B2",IF(G917&gt;=51,"C1",IF(G917&gt;=41,"C2",IF(G917&gt;=33,"D","E")))))))</f>
        <v>C2</v>
      </c>
    </row>
    <row r="918" spans="1:8">
      <c r="A918" s="346" t="s">
        <v>427</v>
      </c>
      <c r="B918" s="347"/>
      <c r="C918" s="347"/>
      <c r="D918" s="347"/>
      <c r="E918" s="347"/>
      <c r="F918" s="347"/>
      <c r="G918" s="347"/>
      <c r="H918" s="348"/>
    </row>
    <row r="919" spans="1:8">
      <c r="A919" s="349" t="s">
        <v>367</v>
      </c>
      <c r="B919" s="350"/>
      <c r="C919" s="350"/>
      <c r="D919" s="350"/>
      <c r="E919" s="350"/>
      <c r="F919" s="350"/>
      <c r="G919" s="350"/>
      <c r="H919" s="351"/>
    </row>
    <row r="920" spans="1:8">
      <c r="A920" s="343" t="s">
        <v>368</v>
      </c>
      <c r="B920" s="344"/>
      <c r="C920" s="344"/>
      <c r="D920" s="344"/>
      <c r="E920" s="344"/>
      <c r="F920" s="344"/>
      <c r="G920" s="344"/>
      <c r="H920" s="345"/>
    </row>
    <row r="921" spans="1:8">
      <c r="A921" s="343" t="s">
        <v>369</v>
      </c>
      <c r="B921" s="344"/>
      <c r="C921" s="344"/>
      <c r="D921" s="344"/>
      <c r="E921" s="344"/>
      <c r="F921" s="361"/>
      <c r="G921" s="362" t="s">
        <v>370</v>
      </c>
      <c r="H921" s="345"/>
    </row>
    <row r="922" spans="1:8">
      <c r="A922" s="70" t="s">
        <v>371</v>
      </c>
      <c r="B922" s="71"/>
      <c r="C922" s="71"/>
      <c r="D922" s="71"/>
      <c r="E922" s="71"/>
      <c r="F922" s="72"/>
      <c r="G922" s="72" t="s">
        <v>375</v>
      </c>
      <c r="H922" s="91"/>
    </row>
    <row r="923" spans="1:8">
      <c r="A923" s="343" t="s">
        <v>373</v>
      </c>
      <c r="B923" s="344"/>
      <c r="C923" s="344"/>
      <c r="D923" s="344"/>
      <c r="E923" s="344"/>
      <c r="F923" s="361"/>
      <c r="G923" s="1"/>
      <c r="H923" s="50"/>
    </row>
    <row r="924" spans="1:8">
      <c r="A924" s="343" t="s">
        <v>369</v>
      </c>
      <c r="B924" s="344"/>
      <c r="C924" s="344"/>
      <c r="D924" s="344"/>
      <c r="E924" s="344"/>
      <c r="F924" s="361"/>
      <c r="G924" s="362" t="s">
        <v>370</v>
      </c>
      <c r="H924" s="345"/>
    </row>
    <row r="925" spans="1:8">
      <c r="A925" s="365" t="s">
        <v>374</v>
      </c>
      <c r="B925" s="366"/>
      <c r="C925" s="366"/>
      <c r="D925" s="366"/>
      <c r="E925" s="366"/>
      <c r="F925" s="367"/>
      <c r="G925" s="1" t="s">
        <v>375</v>
      </c>
      <c r="H925" s="50"/>
    </row>
    <row r="926" spans="1:8">
      <c r="A926" s="365" t="s">
        <v>376</v>
      </c>
      <c r="B926" s="366"/>
      <c r="C926" s="366"/>
      <c r="D926" s="366"/>
      <c r="E926" s="366"/>
      <c r="F926" s="367"/>
      <c r="G926" s="72" t="s">
        <v>372</v>
      </c>
      <c r="H926" s="91"/>
    </row>
    <row r="927" spans="1:8">
      <c r="A927" s="365" t="s">
        <v>377</v>
      </c>
      <c r="B927" s="366"/>
      <c r="C927" s="366"/>
      <c r="D927" s="366"/>
      <c r="E927" s="366"/>
      <c r="F927" s="366"/>
      <c r="G927" s="72" t="s">
        <v>375</v>
      </c>
      <c r="H927" s="91"/>
    </row>
    <row r="928" spans="1:8">
      <c r="A928" s="365" t="s">
        <v>378</v>
      </c>
      <c r="B928" s="366"/>
      <c r="C928" s="366"/>
      <c r="D928" s="366"/>
      <c r="E928" s="366"/>
      <c r="F928" s="366"/>
      <c r="G928" s="72" t="s">
        <v>375</v>
      </c>
      <c r="H928" s="91"/>
    </row>
    <row r="929" spans="1:8">
      <c r="A929" s="343" t="s">
        <v>379</v>
      </c>
      <c r="B929" s="344"/>
      <c r="C929" s="344"/>
      <c r="D929" s="344"/>
      <c r="E929" s="344"/>
      <c r="F929" s="344"/>
      <c r="G929" s="344"/>
      <c r="H929" s="345"/>
    </row>
    <row r="930" spans="1:8">
      <c r="A930" s="343" t="s">
        <v>369</v>
      </c>
      <c r="B930" s="344"/>
      <c r="C930" s="344"/>
      <c r="D930" s="344"/>
      <c r="E930" s="344"/>
      <c r="F930" s="344"/>
      <c r="G930" s="344"/>
      <c r="H930" s="345"/>
    </row>
    <row r="931" spans="1:8">
      <c r="A931" s="70" t="s">
        <v>380</v>
      </c>
      <c r="B931" s="362" t="s">
        <v>416</v>
      </c>
      <c r="C931" s="344"/>
      <c r="D931" s="344"/>
      <c r="E931" s="344"/>
      <c r="F931" s="344"/>
      <c r="G931" s="344"/>
      <c r="H931" s="345"/>
    </row>
    <row r="932" spans="1:8">
      <c r="A932" s="73" t="s">
        <v>382</v>
      </c>
      <c r="B932" s="363"/>
      <c r="C932" s="368"/>
      <c r="D932" s="368"/>
      <c r="E932" s="368"/>
      <c r="F932" s="368"/>
      <c r="G932" s="368"/>
      <c r="H932" s="364"/>
    </row>
    <row r="933" spans="1:8">
      <c r="A933" s="340" t="s">
        <v>383</v>
      </c>
      <c r="B933" s="341"/>
      <c r="C933" s="341"/>
      <c r="D933" s="341"/>
      <c r="E933" s="74"/>
      <c r="F933" s="75"/>
      <c r="G933" s="1" t="s">
        <v>384</v>
      </c>
      <c r="H933" s="76"/>
    </row>
    <row r="934" spans="1:8" ht="59.25" customHeight="1">
      <c r="A934" s="77" t="s">
        <v>385</v>
      </c>
      <c r="B934" s="78" t="s">
        <v>255</v>
      </c>
      <c r="C934" s="78" t="s">
        <v>385</v>
      </c>
      <c r="D934" s="78" t="s">
        <v>255</v>
      </c>
      <c r="E934" s="79"/>
      <c r="F934" s="369" t="s">
        <v>386</v>
      </c>
      <c r="G934" s="369"/>
      <c r="H934" s="80" t="s">
        <v>255</v>
      </c>
    </row>
    <row r="935" spans="1:8">
      <c r="A935" s="51" t="s">
        <v>387</v>
      </c>
      <c r="B935" s="54" t="s">
        <v>388</v>
      </c>
      <c r="C935" s="54" t="s">
        <v>389</v>
      </c>
      <c r="D935" s="54" t="s">
        <v>390</v>
      </c>
      <c r="E935" s="81"/>
      <c r="F935" s="370">
        <v>3</v>
      </c>
      <c r="G935" s="370"/>
      <c r="H935" s="82" t="s">
        <v>372</v>
      </c>
    </row>
    <row r="936" spans="1:8">
      <c r="A936" s="51" t="s">
        <v>391</v>
      </c>
      <c r="B936" s="54" t="s">
        <v>392</v>
      </c>
      <c r="C936" s="54" t="s">
        <v>393</v>
      </c>
      <c r="D936" s="54" t="s">
        <v>394</v>
      </c>
      <c r="E936" s="81"/>
      <c r="F936" s="370">
        <v>2</v>
      </c>
      <c r="G936" s="370"/>
      <c r="H936" s="82" t="s">
        <v>375</v>
      </c>
    </row>
    <row r="937" spans="1:8">
      <c r="A937" s="51" t="s">
        <v>395</v>
      </c>
      <c r="B937" s="54" t="s">
        <v>396</v>
      </c>
      <c r="C937" s="54" t="s">
        <v>397</v>
      </c>
      <c r="D937" s="54" t="s">
        <v>398</v>
      </c>
      <c r="E937" s="81"/>
      <c r="F937" s="370">
        <v>1</v>
      </c>
      <c r="G937" s="370"/>
      <c r="H937" s="82" t="s">
        <v>399</v>
      </c>
    </row>
    <row r="938" spans="1:8">
      <c r="A938" s="51" t="s">
        <v>400</v>
      </c>
      <c r="B938" s="54" t="s">
        <v>401</v>
      </c>
      <c r="C938" s="83" t="s">
        <v>402</v>
      </c>
      <c r="D938" s="83" t="s">
        <v>403</v>
      </c>
      <c r="E938" s="84"/>
      <c r="F938" s="371"/>
      <c r="G938" s="372"/>
      <c r="H938" s="85"/>
    </row>
    <row r="939" spans="1:8" ht="55.5" customHeight="1">
      <c r="A939" s="373" t="s">
        <v>404</v>
      </c>
      <c r="B939" s="374"/>
      <c r="C939" s="379" t="s">
        <v>405</v>
      </c>
      <c r="D939" s="375"/>
      <c r="E939" s="375"/>
      <c r="F939" s="375"/>
      <c r="G939" s="379" t="s">
        <v>406</v>
      </c>
      <c r="H939" s="376"/>
    </row>
    <row r="941" spans="1:8">
      <c r="A941" s="330" t="s">
        <v>238</v>
      </c>
      <c r="B941" s="331"/>
      <c r="C941" s="331"/>
      <c r="D941" s="331"/>
      <c r="E941" s="331"/>
      <c r="F941" s="331"/>
      <c r="G941" s="331"/>
      <c r="H941" s="332"/>
    </row>
    <row r="942" spans="1:8">
      <c r="A942" s="333" t="s">
        <v>239</v>
      </c>
      <c r="B942" s="334"/>
      <c r="C942" s="334"/>
      <c r="D942" s="334"/>
      <c r="E942" s="334"/>
      <c r="F942" s="334"/>
      <c r="G942" s="334"/>
      <c r="H942" s="335"/>
    </row>
    <row r="943" spans="1:8">
      <c r="A943" s="333" t="s">
        <v>240</v>
      </c>
      <c r="B943" s="334"/>
      <c r="C943" s="334"/>
      <c r="D943" s="334"/>
      <c r="E943" s="334"/>
      <c r="F943" s="334"/>
      <c r="G943" s="334"/>
      <c r="H943" s="335"/>
    </row>
    <row r="944" spans="1:8">
      <c r="A944" s="333" t="s">
        <v>353</v>
      </c>
      <c r="B944" s="334"/>
      <c r="C944" s="334"/>
      <c r="D944" s="334"/>
      <c r="E944" s="334"/>
      <c r="F944" s="334"/>
      <c r="G944" s="334"/>
      <c r="H944" s="335"/>
    </row>
    <row r="945" spans="1:8">
      <c r="A945" s="333" t="s">
        <v>354</v>
      </c>
      <c r="B945" s="334"/>
      <c r="C945" s="334"/>
      <c r="D945" s="334"/>
      <c r="E945" s="334"/>
      <c r="F945" s="334"/>
      <c r="G945" s="334"/>
      <c r="H945" s="335"/>
    </row>
    <row r="946" spans="1:8">
      <c r="A946" s="45" t="s">
        <v>244</v>
      </c>
      <c r="B946" s="334" t="s">
        <v>1</v>
      </c>
      <c r="C946" s="334"/>
      <c r="D946" s="46"/>
      <c r="E946" s="43"/>
      <c r="F946" s="43"/>
      <c r="G946" s="334"/>
      <c r="H946" s="335"/>
    </row>
    <row r="947" spans="1:8">
      <c r="A947" s="45" t="s">
        <v>246</v>
      </c>
      <c r="B947" s="334" t="s">
        <v>200</v>
      </c>
      <c r="C947" s="334"/>
      <c r="D947" s="46"/>
      <c r="E947" s="48" t="s">
        <v>355</v>
      </c>
      <c r="F947" s="48"/>
      <c r="G947" s="334">
        <v>21</v>
      </c>
      <c r="H947" s="335"/>
    </row>
    <row r="948" spans="1:8">
      <c r="A948" s="45" t="s">
        <v>356</v>
      </c>
      <c r="B948" s="334">
        <v>1211</v>
      </c>
      <c r="C948" s="334"/>
      <c r="D948" s="43"/>
      <c r="E948" s="46"/>
      <c r="F948" s="46"/>
      <c r="G948" s="334"/>
      <c r="H948" s="335"/>
    </row>
    <row r="949" spans="1:8">
      <c r="A949" s="45" t="s">
        <v>357</v>
      </c>
      <c r="B949" s="334" t="s">
        <v>324</v>
      </c>
      <c r="C949" s="334"/>
      <c r="D949" s="46"/>
      <c r="E949" s="46" t="s">
        <v>358</v>
      </c>
      <c r="F949" s="46"/>
      <c r="G949" s="328" t="s">
        <v>428</v>
      </c>
      <c r="H949" s="329"/>
    </row>
    <row r="950" spans="1:8">
      <c r="A950" s="340" t="s">
        <v>359</v>
      </c>
      <c r="B950" s="341"/>
      <c r="C950" s="341"/>
      <c r="D950" s="341"/>
      <c r="E950" s="341"/>
      <c r="F950" s="341"/>
      <c r="G950" s="341"/>
      <c r="H950" s="342"/>
    </row>
    <row r="951" spans="1:8">
      <c r="A951" s="343" t="s">
        <v>335</v>
      </c>
      <c r="B951" s="344"/>
      <c r="C951" s="344"/>
      <c r="D951" s="344"/>
      <c r="E951" s="344"/>
      <c r="F951" s="344"/>
      <c r="G951" s="344"/>
      <c r="H951" s="345"/>
    </row>
    <row r="952" spans="1:8">
      <c r="A952" s="395" t="s">
        <v>252</v>
      </c>
      <c r="B952" s="394" t="s">
        <v>253</v>
      </c>
      <c r="C952" s="352" t="s">
        <v>340</v>
      </c>
      <c r="D952" s="352" t="s">
        <v>360</v>
      </c>
      <c r="E952" s="352" t="s">
        <v>342</v>
      </c>
      <c r="F952" s="355" t="s">
        <v>343</v>
      </c>
      <c r="G952" s="352" t="s">
        <v>344</v>
      </c>
      <c r="H952" s="358" t="s">
        <v>255</v>
      </c>
    </row>
    <row r="953" spans="1:8">
      <c r="A953" s="395"/>
      <c r="B953" s="394"/>
      <c r="C953" s="353"/>
      <c r="D953" s="353"/>
      <c r="E953" s="353"/>
      <c r="F953" s="356"/>
      <c r="G953" s="353"/>
      <c r="H953" s="359"/>
    </row>
    <row r="954" spans="1:8">
      <c r="A954" s="395"/>
      <c r="B954" s="394"/>
      <c r="C954" s="354"/>
      <c r="D954" s="354"/>
      <c r="E954" s="354"/>
      <c r="F954" s="357"/>
      <c r="G954" s="354"/>
      <c r="H954" s="360"/>
    </row>
    <row r="955" spans="1:8">
      <c r="A955" s="51">
        <v>1</v>
      </c>
      <c r="B955" s="52" t="s">
        <v>257</v>
      </c>
      <c r="C955" s="53">
        <v>6</v>
      </c>
      <c r="D955" s="54">
        <v>4</v>
      </c>
      <c r="E955" s="54">
        <v>4</v>
      </c>
      <c r="F955" s="72">
        <v>34.5</v>
      </c>
      <c r="G955" s="55">
        <f>SUM(C955:F955)</f>
        <v>48.5</v>
      </c>
      <c r="H955" s="56" t="str">
        <f>IF(G955&gt;=91,"A1",IF(G955&gt;=81,"A2",IF(G955&gt;=71,"B1",IF(G955&gt;=61,"B2",IF(G955&gt;=51,"C1",IF(G955&gt;=41,"C2",IF(G955&gt;=33,"D","E")))))))</f>
        <v>C2</v>
      </c>
    </row>
    <row r="956" spans="1:8">
      <c r="A956" s="51">
        <v>2</v>
      </c>
      <c r="B956" s="52" t="s">
        <v>259</v>
      </c>
      <c r="C956" s="53">
        <v>7</v>
      </c>
      <c r="D956" s="54">
        <v>4</v>
      </c>
      <c r="E956" s="54">
        <v>4</v>
      </c>
      <c r="F956" s="54">
        <v>35</v>
      </c>
      <c r="G956" s="55">
        <f t="shared" ref="G956:G959" si="60">SUM(C956:F956)</f>
        <v>50</v>
      </c>
      <c r="H956" s="56" t="str">
        <f t="shared" ref="H956:H959" si="61">IF(G956&gt;=91,"A1",IF(G956&gt;=81,"A2",IF(G956&gt;=71,"B1",IF(G956&gt;=61,"B2",IF(G956&gt;=51,"C1",IF(G956&gt;=41,"C2",IF(G956&gt;=33,"D","E")))))))</f>
        <v>C2</v>
      </c>
    </row>
    <row r="957" spans="1:8">
      <c r="A957" s="51">
        <v>3</v>
      </c>
      <c r="B957" s="52" t="s">
        <v>260</v>
      </c>
      <c r="C957" s="53">
        <v>6.25</v>
      </c>
      <c r="D957" s="54">
        <v>4</v>
      </c>
      <c r="E957" s="54">
        <v>4</v>
      </c>
      <c r="F957" s="54">
        <v>23.5</v>
      </c>
      <c r="G957" s="55">
        <f t="shared" si="60"/>
        <v>37.75</v>
      </c>
      <c r="H957" s="56" t="str">
        <f t="shared" si="61"/>
        <v>D</v>
      </c>
    </row>
    <row r="958" spans="1:8">
      <c r="A958" s="51">
        <v>4</v>
      </c>
      <c r="B958" s="52" t="s">
        <v>261</v>
      </c>
      <c r="C958" s="97">
        <v>8.75</v>
      </c>
      <c r="D958" s="54">
        <v>3.5</v>
      </c>
      <c r="E958" s="54">
        <v>2</v>
      </c>
      <c r="F958" s="54">
        <v>60.5</v>
      </c>
      <c r="G958" s="55">
        <f t="shared" si="60"/>
        <v>74.75</v>
      </c>
      <c r="H958" s="56" t="str">
        <f t="shared" si="61"/>
        <v>B1</v>
      </c>
    </row>
    <row r="959" spans="1:8">
      <c r="A959" s="51">
        <v>5</v>
      </c>
      <c r="B959" s="52" t="s">
        <v>361</v>
      </c>
      <c r="C959" s="53">
        <v>8.25</v>
      </c>
      <c r="D959" s="54">
        <v>4.5</v>
      </c>
      <c r="E959" s="54">
        <v>5</v>
      </c>
      <c r="F959" s="54">
        <v>35.5</v>
      </c>
      <c r="G959" s="55">
        <f t="shared" si="60"/>
        <v>53.25</v>
      </c>
      <c r="H959" s="56" t="str">
        <f t="shared" si="61"/>
        <v>C1</v>
      </c>
    </row>
    <row r="960" spans="1:8">
      <c r="A960" s="51">
        <v>6</v>
      </c>
      <c r="B960" s="57" t="s">
        <v>362</v>
      </c>
      <c r="C960" s="54"/>
      <c r="D960" s="54"/>
      <c r="E960" s="54"/>
      <c r="F960" s="54"/>
      <c r="G960" s="55">
        <v>38.5</v>
      </c>
      <c r="H960" s="56"/>
    </row>
    <row r="961" spans="1:8">
      <c r="A961" s="51">
        <v>7</v>
      </c>
      <c r="B961" s="52" t="s">
        <v>363</v>
      </c>
      <c r="C961" s="58"/>
      <c r="D961" s="58"/>
      <c r="E961" s="58"/>
      <c r="F961" s="59"/>
      <c r="G961" s="55">
        <v>40</v>
      </c>
      <c r="H961" s="56"/>
    </row>
    <row r="962" spans="1:8">
      <c r="A962" s="51">
        <v>8</v>
      </c>
      <c r="B962" s="60" t="s">
        <v>364</v>
      </c>
      <c r="C962" s="61"/>
      <c r="D962" s="61"/>
      <c r="E962" s="61"/>
      <c r="F962" s="62"/>
      <c r="G962" s="55">
        <v>41.5</v>
      </c>
      <c r="H962" s="56"/>
    </row>
    <row r="963" spans="1:8">
      <c r="A963" s="63" t="s">
        <v>235</v>
      </c>
      <c r="B963" s="64"/>
      <c r="C963" s="65"/>
      <c r="D963" s="65"/>
      <c r="E963" s="65"/>
      <c r="F963" s="66"/>
      <c r="G963" s="67">
        <f>SUM(G955:G960)</f>
        <v>302.75</v>
      </c>
      <c r="H963" s="68"/>
    </row>
    <row r="964" spans="1:8">
      <c r="A964" s="63" t="s">
        <v>365</v>
      </c>
      <c r="B964" s="64"/>
      <c r="C964" s="65"/>
      <c r="D964" s="65"/>
      <c r="E964" s="65"/>
      <c r="F964" s="66"/>
      <c r="G964" s="69">
        <f>G963*100/550</f>
        <v>55.045454545454547</v>
      </c>
      <c r="H964" s="68" t="str">
        <f t="shared" ref="H964" si="62">IF(G964&gt;=91,"A1",IF(G964&gt;=81,"A2",IF(G964&gt;=71,"B1",IF(G964&gt;=61,"B2",IF(G964&gt;=51,"C1",IF(G964&gt;=41,"C2",IF(G964&gt;=33,"D","E")))))))</f>
        <v>C1</v>
      </c>
    </row>
    <row r="965" spans="1:8">
      <c r="A965" s="346" t="s">
        <v>415</v>
      </c>
      <c r="B965" s="347"/>
      <c r="C965" s="347"/>
      <c r="D965" s="347"/>
      <c r="E965" s="347"/>
      <c r="F965" s="347"/>
      <c r="G965" s="347"/>
      <c r="H965" s="348"/>
    </row>
    <row r="966" spans="1:8">
      <c r="A966" s="349" t="s">
        <v>367</v>
      </c>
      <c r="B966" s="350"/>
      <c r="C966" s="350"/>
      <c r="D966" s="350"/>
      <c r="E966" s="350"/>
      <c r="F966" s="350"/>
      <c r="G966" s="350"/>
      <c r="H966" s="351"/>
    </row>
    <row r="967" spans="1:8">
      <c r="A967" s="343" t="s">
        <v>368</v>
      </c>
      <c r="B967" s="344"/>
      <c r="C967" s="344"/>
      <c r="D967" s="344"/>
      <c r="E967" s="344"/>
      <c r="F967" s="344"/>
      <c r="G967" s="344"/>
      <c r="H967" s="345"/>
    </row>
    <row r="968" spans="1:8">
      <c r="A968" s="343" t="s">
        <v>369</v>
      </c>
      <c r="B968" s="344"/>
      <c r="C968" s="344"/>
      <c r="D968" s="344"/>
      <c r="E968" s="344"/>
      <c r="F968" s="361"/>
      <c r="G968" s="362" t="s">
        <v>370</v>
      </c>
      <c r="H968" s="345"/>
    </row>
    <row r="969" spans="1:8">
      <c r="A969" s="70" t="s">
        <v>371</v>
      </c>
      <c r="B969" s="71"/>
      <c r="C969" s="71"/>
      <c r="D969" s="71"/>
      <c r="E969" s="71"/>
      <c r="F969" s="72"/>
      <c r="G969" s="72" t="s">
        <v>375</v>
      </c>
      <c r="H969" s="91"/>
    </row>
    <row r="970" spans="1:8">
      <c r="A970" s="343" t="s">
        <v>373</v>
      </c>
      <c r="B970" s="344"/>
      <c r="C970" s="344"/>
      <c r="D970" s="344"/>
      <c r="E970" s="344"/>
      <c r="F970" s="361"/>
      <c r="G970" s="1"/>
      <c r="H970" s="50"/>
    </row>
    <row r="971" spans="1:8">
      <c r="A971" s="343" t="s">
        <v>369</v>
      </c>
      <c r="B971" s="344"/>
      <c r="C971" s="344"/>
      <c r="D971" s="344"/>
      <c r="E971" s="344"/>
      <c r="F971" s="361"/>
      <c r="G971" s="362" t="s">
        <v>370</v>
      </c>
      <c r="H971" s="345"/>
    </row>
    <row r="972" spans="1:8">
      <c r="A972" s="365" t="s">
        <v>374</v>
      </c>
      <c r="B972" s="366"/>
      <c r="C972" s="366"/>
      <c r="D972" s="366"/>
      <c r="E972" s="366"/>
      <c r="F972" s="367"/>
      <c r="G972" s="1" t="s">
        <v>375</v>
      </c>
      <c r="H972" s="50"/>
    </row>
    <row r="973" spans="1:8">
      <c r="A973" s="365" t="s">
        <v>376</v>
      </c>
      <c r="B973" s="366"/>
      <c r="C973" s="366"/>
      <c r="D973" s="366"/>
      <c r="E973" s="366"/>
      <c r="F973" s="367"/>
      <c r="G973" s="72" t="s">
        <v>372</v>
      </c>
      <c r="H973" s="91"/>
    </row>
    <row r="974" spans="1:8">
      <c r="A974" s="365" t="s">
        <v>377</v>
      </c>
      <c r="B974" s="366"/>
      <c r="C974" s="366"/>
      <c r="D974" s="366"/>
      <c r="E974" s="366"/>
      <c r="F974" s="366"/>
      <c r="G974" s="72" t="s">
        <v>375</v>
      </c>
      <c r="H974" s="91"/>
    </row>
    <row r="975" spans="1:8">
      <c r="A975" s="365" t="s">
        <v>378</v>
      </c>
      <c r="B975" s="366"/>
      <c r="C975" s="366"/>
      <c r="D975" s="366"/>
      <c r="E975" s="366"/>
      <c r="F975" s="366"/>
      <c r="G975" s="72" t="s">
        <v>375</v>
      </c>
      <c r="H975" s="91"/>
    </row>
    <row r="976" spans="1:8">
      <c r="A976" s="343" t="s">
        <v>379</v>
      </c>
      <c r="B976" s="344"/>
      <c r="C976" s="344"/>
      <c r="D976" s="344"/>
      <c r="E976" s="344"/>
      <c r="F976" s="344"/>
      <c r="G976" s="344"/>
      <c r="H976" s="345"/>
    </row>
    <row r="977" spans="1:8">
      <c r="A977" s="343" t="s">
        <v>369</v>
      </c>
      <c r="B977" s="344"/>
      <c r="C977" s="344"/>
      <c r="D977" s="344"/>
      <c r="E977" s="344"/>
      <c r="F977" s="344"/>
      <c r="G977" s="344"/>
      <c r="H977" s="345"/>
    </row>
    <row r="978" spans="1:8">
      <c r="A978" s="70" t="s">
        <v>380</v>
      </c>
      <c r="B978" s="362" t="s">
        <v>420</v>
      </c>
      <c r="C978" s="344"/>
      <c r="D978" s="344"/>
      <c r="E978" s="344"/>
      <c r="F978" s="344"/>
      <c r="G978" s="344"/>
      <c r="H978" s="345"/>
    </row>
    <row r="979" spans="1:8">
      <c r="A979" s="73" t="s">
        <v>382</v>
      </c>
      <c r="B979" s="363"/>
      <c r="C979" s="368"/>
      <c r="D979" s="368"/>
      <c r="E979" s="368"/>
      <c r="F979" s="368"/>
      <c r="G979" s="368"/>
      <c r="H979" s="364"/>
    </row>
    <row r="980" spans="1:8">
      <c r="A980" s="340" t="s">
        <v>383</v>
      </c>
      <c r="B980" s="341"/>
      <c r="C980" s="341"/>
      <c r="D980" s="341"/>
      <c r="E980" s="74"/>
      <c r="F980" s="75"/>
      <c r="G980" s="1" t="s">
        <v>384</v>
      </c>
      <c r="H980" s="76"/>
    </row>
    <row r="981" spans="1:8" ht="59.25" customHeight="1">
      <c r="A981" s="77" t="s">
        <v>385</v>
      </c>
      <c r="B981" s="78" t="s">
        <v>255</v>
      </c>
      <c r="C981" s="78" t="s">
        <v>385</v>
      </c>
      <c r="D981" s="78" t="s">
        <v>255</v>
      </c>
      <c r="E981" s="79"/>
      <c r="F981" s="369" t="s">
        <v>386</v>
      </c>
      <c r="G981" s="369"/>
      <c r="H981" s="80" t="s">
        <v>255</v>
      </c>
    </row>
    <row r="982" spans="1:8">
      <c r="A982" s="51" t="s">
        <v>387</v>
      </c>
      <c r="B982" s="54" t="s">
        <v>388</v>
      </c>
      <c r="C982" s="54" t="s">
        <v>389</v>
      </c>
      <c r="D982" s="54" t="s">
        <v>390</v>
      </c>
      <c r="E982" s="81"/>
      <c r="F982" s="370">
        <v>3</v>
      </c>
      <c r="G982" s="370"/>
      <c r="H982" s="82" t="s">
        <v>372</v>
      </c>
    </row>
    <row r="983" spans="1:8">
      <c r="A983" s="51" t="s">
        <v>391</v>
      </c>
      <c r="B983" s="54" t="s">
        <v>392</v>
      </c>
      <c r="C983" s="54" t="s">
        <v>393</v>
      </c>
      <c r="D983" s="54" t="s">
        <v>394</v>
      </c>
      <c r="E983" s="81"/>
      <c r="F983" s="370">
        <v>2</v>
      </c>
      <c r="G983" s="370"/>
      <c r="H983" s="82" t="s">
        <v>375</v>
      </c>
    </row>
    <row r="984" spans="1:8">
      <c r="A984" s="51" t="s">
        <v>395</v>
      </c>
      <c r="B984" s="54" t="s">
        <v>396</v>
      </c>
      <c r="C984" s="54" t="s">
        <v>397</v>
      </c>
      <c r="D984" s="54" t="s">
        <v>398</v>
      </c>
      <c r="E984" s="81"/>
      <c r="F984" s="370">
        <v>1</v>
      </c>
      <c r="G984" s="370"/>
      <c r="H984" s="82" t="s">
        <v>399</v>
      </c>
    </row>
    <row r="985" spans="1:8">
      <c r="A985" s="51" t="s">
        <v>400</v>
      </c>
      <c r="B985" s="54" t="s">
        <v>401</v>
      </c>
      <c r="C985" s="83" t="s">
        <v>402</v>
      </c>
      <c r="D985" s="83" t="s">
        <v>403</v>
      </c>
      <c r="E985" s="84"/>
      <c r="F985" s="371"/>
      <c r="G985" s="372"/>
      <c r="H985" s="85"/>
    </row>
    <row r="986" spans="1:8" ht="55.5" customHeight="1">
      <c r="A986" s="373" t="s">
        <v>404</v>
      </c>
      <c r="B986" s="374"/>
      <c r="C986" s="379" t="s">
        <v>405</v>
      </c>
      <c r="D986" s="375"/>
      <c r="E986" s="375"/>
      <c r="F986" s="375"/>
      <c r="G986" s="379" t="s">
        <v>406</v>
      </c>
      <c r="H986" s="376"/>
    </row>
    <row r="988" spans="1:8">
      <c r="A988" s="330" t="s">
        <v>238</v>
      </c>
      <c r="B988" s="331"/>
      <c r="C988" s="331"/>
      <c r="D988" s="331"/>
      <c r="E988" s="331"/>
      <c r="F988" s="331"/>
      <c r="G988" s="331"/>
      <c r="H988" s="332"/>
    </row>
    <row r="989" spans="1:8">
      <c r="A989" s="333" t="s">
        <v>239</v>
      </c>
      <c r="B989" s="334"/>
      <c r="C989" s="334"/>
      <c r="D989" s="334"/>
      <c r="E989" s="334"/>
      <c r="F989" s="334"/>
      <c r="G989" s="334"/>
      <c r="H989" s="335"/>
    </row>
    <row r="990" spans="1:8">
      <c r="A990" s="333" t="s">
        <v>240</v>
      </c>
      <c r="B990" s="334"/>
      <c r="C990" s="334"/>
      <c r="D990" s="334"/>
      <c r="E990" s="334"/>
      <c r="F990" s="334"/>
      <c r="G990" s="334"/>
      <c r="H990" s="335"/>
    </row>
    <row r="991" spans="1:8">
      <c r="A991" s="333" t="s">
        <v>353</v>
      </c>
      <c r="B991" s="334"/>
      <c r="C991" s="334"/>
      <c r="D991" s="334"/>
      <c r="E991" s="334"/>
      <c r="F991" s="334"/>
      <c r="G991" s="334"/>
      <c r="H991" s="335"/>
    </row>
    <row r="992" spans="1:8">
      <c r="A992" s="333" t="s">
        <v>354</v>
      </c>
      <c r="B992" s="334"/>
      <c r="C992" s="334"/>
      <c r="D992" s="334"/>
      <c r="E992" s="334"/>
      <c r="F992" s="334"/>
      <c r="G992" s="334"/>
      <c r="H992" s="335"/>
    </row>
    <row r="993" spans="1:8">
      <c r="A993" s="45" t="s">
        <v>244</v>
      </c>
      <c r="B993" s="334" t="s">
        <v>1</v>
      </c>
      <c r="C993" s="334"/>
      <c r="D993" s="46"/>
      <c r="E993" s="43"/>
      <c r="F993" s="43"/>
      <c r="G993" s="334"/>
      <c r="H993" s="335"/>
    </row>
    <row r="994" spans="1:8">
      <c r="A994" s="45" t="s">
        <v>246</v>
      </c>
      <c r="B994" s="334" t="s">
        <v>209</v>
      </c>
      <c r="C994" s="334"/>
      <c r="D994" s="46"/>
      <c r="E994" s="48" t="s">
        <v>355</v>
      </c>
      <c r="F994" s="48"/>
      <c r="G994" s="336">
        <v>22</v>
      </c>
      <c r="H994" s="337"/>
    </row>
    <row r="995" spans="1:8">
      <c r="A995" s="45" t="s">
        <v>356</v>
      </c>
      <c r="B995" s="334">
        <v>1532</v>
      </c>
      <c r="C995" s="334"/>
      <c r="D995" s="43"/>
      <c r="E995" s="46"/>
      <c r="F995" s="46"/>
      <c r="G995" s="380"/>
      <c r="H995" s="381"/>
    </row>
    <row r="996" spans="1:8">
      <c r="A996" s="45" t="s">
        <v>357</v>
      </c>
      <c r="B996" s="334" t="s">
        <v>327</v>
      </c>
      <c r="C996" s="334"/>
      <c r="D996" s="46"/>
      <c r="E996" s="46" t="s">
        <v>358</v>
      </c>
      <c r="F996" s="46"/>
      <c r="G996" s="328" t="s">
        <v>328</v>
      </c>
      <c r="H996" s="329"/>
    </row>
    <row r="997" spans="1:8">
      <c r="A997" s="340" t="s">
        <v>359</v>
      </c>
      <c r="B997" s="341"/>
      <c r="C997" s="341"/>
      <c r="D997" s="341"/>
      <c r="E997" s="341"/>
      <c r="F997" s="341"/>
      <c r="G997" s="341"/>
      <c r="H997" s="342"/>
    </row>
    <row r="998" spans="1:8">
      <c r="A998" s="343" t="s">
        <v>335</v>
      </c>
      <c r="B998" s="344"/>
      <c r="C998" s="344"/>
      <c r="D998" s="344"/>
      <c r="E998" s="344"/>
      <c r="F998" s="344"/>
      <c r="G998" s="344"/>
      <c r="H998" s="345"/>
    </row>
    <row r="999" spans="1:8">
      <c r="A999" s="395" t="s">
        <v>252</v>
      </c>
      <c r="B999" s="394" t="s">
        <v>253</v>
      </c>
      <c r="C999" s="352" t="s">
        <v>340</v>
      </c>
      <c r="D999" s="352" t="s">
        <v>360</v>
      </c>
      <c r="E999" s="352" t="s">
        <v>342</v>
      </c>
      <c r="F999" s="355" t="s">
        <v>343</v>
      </c>
      <c r="G999" s="352" t="s">
        <v>344</v>
      </c>
      <c r="H999" s="358" t="s">
        <v>255</v>
      </c>
    </row>
    <row r="1000" spans="1:8">
      <c r="A1000" s="395"/>
      <c r="B1000" s="394"/>
      <c r="C1000" s="353"/>
      <c r="D1000" s="353"/>
      <c r="E1000" s="353"/>
      <c r="F1000" s="356"/>
      <c r="G1000" s="353"/>
      <c r="H1000" s="359"/>
    </row>
    <row r="1001" spans="1:8">
      <c r="A1001" s="395"/>
      <c r="B1001" s="394"/>
      <c r="C1001" s="354"/>
      <c r="D1001" s="354"/>
      <c r="E1001" s="354"/>
      <c r="F1001" s="357"/>
      <c r="G1001" s="354"/>
      <c r="H1001" s="360"/>
    </row>
    <row r="1002" spans="1:8">
      <c r="A1002" s="51">
        <v>1</v>
      </c>
      <c r="B1002" s="52" t="s">
        <v>257</v>
      </c>
      <c r="C1002" s="53">
        <v>4.25</v>
      </c>
      <c r="D1002" s="54">
        <v>4</v>
      </c>
      <c r="E1002" s="54">
        <v>4</v>
      </c>
      <c r="F1002" s="72">
        <v>34.5</v>
      </c>
      <c r="G1002" s="55">
        <f>SUM(C1002:F1002)</f>
        <v>46.75</v>
      </c>
      <c r="H1002" s="56" t="str">
        <f>IF(G1002&gt;=91,"A1",IF(G1002&gt;=81,"A2",IF(G1002&gt;=71,"B1",IF(G1002&gt;=61,"B2",IF(G1002&gt;=51,"C1",IF(G1002&gt;=41,"C2",IF(G1002&gt;=33,"D","E")))))))</f>
        <v>C2</v>
      </c>
    </row>
    <row r="1003" spans="1:8">
      <c r="A1003" s="51">
        <v>2</v>
      </c>
      <c r="B1003" s="52" t="s">
        <v>259</v>
      </c>
      <c r="C1003" s="53">
        <v>5</v>
      </c>
      <c r="D1003" s="54">
        <v>4</v>
      </c>
      <c r="E1003" s="54">
        <v>4</v>
      </c>
      <c r="F1003" s="54">
        <v>56</v>
      </c>
      <c r="G1003" s="55">
        <f t="shared" ref="G1003:G1006" si="63">SUM(C1003:F1003)</f>
        <v>69</v>
      </c>
      <c r="H1003" s="56" t="str">
        <f t="shared" ref="H1003:H1006" si="64">IF(G1003&gt;=91,"A1",IF(G1003&gt;=81,"A2",IF(G1003&gt;=71,"B1",IF(G1003&gt;=61,"B2",IF(G1003&gt;=51,"C1",IF(G1003&gt;=41,"C2",IF(G1003&gt;=33,"D","E")))))))</f>
        <v>B2</v>
      </c>
    </row>
    <row r="1004" spans="1:8">
      <c r="A1004" s="51">
        <v>3</v>
      </c>
      <c r="B1004" s="52" t="s">
        <v>260</v>
      </c>
      <c r="C1004" s="53">
        <v>4.5</v>
      </c>
      <c r="D1004" s="54">
        <v>4</v>
      </c>
      <c r="E1004" s="54">
        <v>4</v>
      </c>
      <c r="F1004" s="54">
        <v>35</v>
      </c>
      <c r="G1004" s="55">
        <f t="shared" si="63"/>
        <v>47.5</v>
      </c>
      <c r="H1004" s="56" t="str">
        <f t="shared" si="64"/>
        <v>C2</v>
      </c>
    </row>
    <row r="1005" spans="1:8">
      <c r="A1005" s="51">
        <v>4</v>
      </c>
      <c r="B1005" s="52" t="s">
        <v>261</v>
      </c>
      <c r="C1005" s="97">
        <v>4.5</v>
      </c>
      <c r="D1005" s="54">
        <v>3.5</v>
      </c>
      <c r="E1005" s="54">
        <v>4.5</v>
      </c>
      <c r="F1005" s="54">
        <v>43</v>
      </c>
      <c r="G1005" s="55">
        <f t="shared" si="63"/>
        <v>55.5</v>
      </c>
      <c r="H1005" s="56" t="str">
        <f t="shared" si="64"/>
        <v>C1</v>
      </c>
    </row>
    <row r="1006" spans="1:8">
      <c r="A1006" s="51">
        <v>5</v>
      </c>
      <c r="B1006" s="52" t="s">
        <v>361</v>
      </c>
      <c r="C1006" s="53">
        <v>5.25</v>
      </c>
      <c r="D1006" s="54">
        <v>4.5</v>
      </c>
      <c r="E1006" s="54">
        <v>4</v>
      </c>
      <c r="F1006" s="54">
        <v>25.5</v>
      </c>
      <c r="G1006" s="55">
        <f t="shared" si="63"/>
        <v>39.25</v>
      </c>
      <c r="H1006" s="56" t="str">
        <f t="shared" si="64"/>
        <v>D</v>
      </c>
    </row>
    <row r="1007" spans="1:8">
      <c r="A1007" s="51">
        <v>6</v>
      </c>
      <c r="B1007" s="57" t="s">
        <v>362</v>
      </c>
      <c r="C1007" s="54"/>
      <c r="D1007" s="54"/>
      <c r="E1007" s="54"/>
      <c r="F1007" s="54"/>
      <c r="G1007" s="55">
        <v>30.5</v>
      </c>
      <c r="H1007" s="56"/>
    </row>
    <row r="1008" spans="1:8">
      <c r="A1008" s="51">
        <v>7</v>
      </c>
      <c r="B1008" s="52" t="s">
        <v>363</v>
      </c>
      <c r="C1008" s="58"/>
      <c r="D1008" s="58"/>
      <c r="E1008" s="58"/>
      <c r="F1008" s="59"/>
      <c r="G1008" s="55">
        <v>40.5</v>
      </c>
      <c r="H1008" s="56"/>
    </row>
    <row r="1009" spans="1:8">
      <c r="A1009" s="51">
        <v>8</v>
      </c>
      <c r="B1009" s="60" t="s">
        <v>364</v>
      </c>
      <c r="C1009" s="61"/>
      <c r="D1009" s="61"/>
      <c r="E1009" s="61"/>
      <c r="F1009" s="62"/>
      <c r="G1009" s="55">
        <v>37.5</v>
      </c>
      <c r="H1009" s="56"/>
    </row>
    <row r="1010" spans="1:8">
      <c r="A1010" s="63" t="s">
        <v>235</v>
      </c>
      <c r="B1010" s="64"/>
      <c r="C1010" s="65"/>
      <c r="D1010" s="65"/>
      <c r="E1010" s="65"/>
      <c r="F1010" s="66"/>
      <c r="G1010" s="67">
        <f>SUM(G1002:G1007)</f>
        <v>288.5</v>
      </c>
      <c r="H1010" s="68"/>
    </row>
    <row r="1011" spans="1:8">
      <c r="A1011" s="63" t="s">
        <v>365</v>
      </c>
      <c r="B1011" s="64"/>
      <c r="C1011" s="65"/>
      <c r="D1011" s="65"/>
      <c r="E1011" s="65"/>
      <c r="F1011" s="66"/>
      <c r="G1011" s="69">
        <f>G1010*100/550</f>
        <v>52.454545454545453</v>
      </c>
      <c r="H1011" s="68" t="str">
        <f t="shared" ref="H1011" si="65">IF(G1011&gt;=91,"A1",IF(G1011&gt;=81,"A2",IF(G1011&gt;=71,"B1",IF(G1011&gt;=61,"B2",IF(G1011&gt;=51,"C1",IF(G1011&gt;=41,"C2",IF(G1011&gt;=33,"D","E")))))))</f>
        <v>C1</v>
      </c>
    </row>
    <row r="1012" spans="1:8">
      <c r="A1012" s="346" t="s">
        <v>423</v>
      </c>
      <c r="B1012" s="347"/>
      <c r="C1012" s="347"/>
      <c r="D1012" s="347"/>
      <c r="E1012" s="347"/>
      <c r="F1012" s="347"/>
      <c r="G1012" s="347"/>
      <c r="H1012" s="348"/>
    </row>
    <row r="1013" spans="1:8">
      <c r="A1013" s="349" t="s">
        <v>367</v>
      </c>
      <c r="B1013" s="350"/>
      <c r="C1013" s="350"/>
      <c r="D1013" s="350"/>
      <c r="E1013" s="350"/>
      <c r="F1013" s="350"/>
      <c r="G1013" s="350"/>
      <c r="H1013" s="351"/>
    </row>
    <row r="1014" spans="1:8">
      <c r="A1014" s="343" t="s">
        <v>368</v>
      </c>
      <c r="B1014" s="344"/>
      <c r="C1014" s="344"/>
      <c r="D1014" s="344"/>
      <c r="E1014" s="344"/>
      <c r="F1014" s="344"/>
      <c r="G1014" s="344"/>
      <c r="H1014" s="345"/>
    </row>
    <row r="1015" spans="1:8">
      <c r="A1015" s="343" t="s">
        <v>369</v>
      </c>
      <c r="B1015" s="344"/>
      <c r="C1015" s="344"/>
      <c r="D1015" s="344"/>
      <c r="E1015" s="344"/>
      <c r="F1015" s="361"/>
      <c r="G1015" s="362" t="s">
        <v>370</v>
      </c>
      <c r="H1015" s="345"/>
    </row>
    <row r="1016" spans="1:8">
      <c r="A1016" s="70" t="s">
        <v>371</v>
      </c>
      <c r="B1016" s="71"/>
      <c r="C1016" s="71"/>
      <c r="D1016" s="71"/>
      <c r="E1016" s="71"/>
      <c r="F1016" s="72"/>
      <c r="G1016" s="72" t="s">
        <v>375</v>
      </c>
      <c r="H1016" s="91"/>
    </row>
    <row r="1017" spans="1:8">
      <c r="A1017" s="343" t="s">
        <v>373</v>
      </c>
      <c r="B1017" s="344"/>
      <c r="C1017" s="344"/>
      <c r="D1017" s="344"/>
      <c r="E1017" s="344"/>
      <c r="F1017" s="361"/>
      <c r="G1017" s="1"/>
      <c r="H1017" s="50"/>
    </row>
    <row r="1018" spans="1:8">
      <c r="A1018" s="343" t="s">
        <v>369</v>
      </c>
      <c r="B1018" s="344"/>
      <c r="C1018" s="344"/>
      <c r="D1018" s="344"/>
      <c r="E1018" s="344"/>
      <c r="F1018" s="361"/>
      <c r="G1018" s="362" t="s">
        <v>370</v>
      </c>
      <c r="H1018" s="345"/>
    </row>
    <row r="1019" spans="1:8">
      <c r="A1019" s="365" t="s">
        <v>374</v>
      </c>
      <c r="B1019" s="366"/>
      <c r="C1019" s="366"/>
      <c r="D1019" s="366"/>
      <c r="E1019" s="366"/>
      <c r="F1019" s="367"/>
      <c r="G1019" s="1" t="s">
        <v>375</v>
      </c>
      <c r="H1019" s="50"/>
    </row>
    <row r="1020" spans="1:8">
      <c r="A1020" s="365" t="s">
        <v>376</v>
      </c>
      <c r="B1020" s="366"/>
      <c r="C1020" s="366"/>
      <c r="D1020" s="366"/>
      <c r="E1020" s="366"/>
      <c r="F1020" s="367"/>
      <c r="G1020" s="72" t="s">
        <v>372</v>
      </c>
      <c r="H1020" s="91"/>
    </row>
    <row r="1021" spans="1:8">
      <c r="A1021" s="365" t="s">
        <v>377</v>
      </c>
      <c r="B1021" s="366"/>
      <c r="C1021" s="366"/>
      <c r="D1021" s="366"/>
      <c r="E1021" s="366"/>
      <c r="F1021" s="366"/>
      <c r="G1021" s="72" t="s">
        <v>372</v>
      </c>
      <c r="H1021" s="91"/>
    </row>
    <row r="1022" spans="1:8">
      <c r="A1022" s="365" t="s">
        <v>378</v>
      </c>
      <c r="B1022" s="366"/>
      <c r="C1022" s="366"/>
      <c r="D1022" s="366"/>
      <c r="E1022" s="366"/>
      <c r="F1022" s="366"/>
      <c r="G1022" s="72" t="s">
        <v>372</v>
      </c>
      <c r="H1022" s="91"/>
    </row>
    <row r="1023" spans="1:8">
      <c r="A1023" s="343" t="s">
        <v>379</v>
      </c>
      <c r="B1023" s="344"/>
      <c r="C1023" s="344"/>
      <c r="D1023" s="344"/>
      <c r="E1023" s="344"/>
      <c r="F1023" s="344"/>
      <c r="G1023" s="344"/>
      <c r="H1023" s="345"/>
    </row>
    <row r="1024" spans="1:8">
      <c r="A1024" s="343" t="s">
        <v>369</v>
      </c>
      <c r="B1024" s="344"/>
      <c r="C1024" s="344"/>
      <c r="D1024" s="344"/>
      <c r="E1024" s="344"/>
      <c r="F1024" s="344"/>
      <c r="G1024" s="344"/>
      <c r="H1024" s="345"/>
    </row>
    <row r="1025" spans="1:8">
      <c r="A1025" s="70" t="s">
        <v>380</v>
      </c>
      <c r="B1025" s="362" t="s">
        <v>381</v>
      </c>
      <c r="C1025" s="344"/>
      <c r="D1025" s="344"/>
      <c r="E1025" s="344"/>
      <c r="F1025" s="344"/>
      <c r="G1025" s="344"/>
      <c r="H1025" s="345"/>
    </row>
    <row r="1026" spans="1:8">
      <c r="A1026" s="73" t="s">
        <v>382</v>
      </c>
      <c r="B1026" s="363"/>
      <c r="C1026" s="368"/>
      <c r="D1026" s="368"/>
      <c r="E1026" s="368"/>
      <c r="F1026" s="368"/>
      <c r="G1026" s="368"/>
      <c r="H1026" s="364"/>
    </row>
    <row r="1027" spans="1:8">
      <c r="A1027" s="340" t="s">
        <v>383</v>
      </c>
      <c r="B1027" s="341"/>
      <c r="C1027" s="341"/>
      <c r="D1027" s="341"/>
      <c r="E1027" s="74"/>
      <c r="F1027" s="75"/>
      <c r="G1027" s="1" t="s">
        <v>384</v>
      </c>
      <c r="H1027" s="76"/>
    </row>
    <row r="1028" spans="1:8" ht="59.25" customHeight="1">
      <c r="A1028" s="77" t="s">
        <v>385</v>
      </c>
      <c r="B1028" s="78" t="s">
        <v>255</v>
      </c>
      <c r="C1028" s="78" t="s">
        <v>385</v>
      </c>
      <c r="D1028" s="78" t="s">
        <v>255</v>
      </c>
      <c r="E1028" s="79"/>
      <c r="F1028" s="369" t="s">
        <v>386</v>
      </c>
      <c r="G1028" s="369"/>
      <c r="H1028" s="80" t="s">
        <v>255</v>
      </c>
    </row>
    <row r="1029" spans="1:8">
      <c r="A1029" s="51" t="s">
        <v>387</v>
      </c>
      <c r="B1029" s="54" t="s">
        <v>388</v>
      </c>
      <c r="C1029" s="54" t="s">
        <v>389</v>
      </c>
      <c r="D1029" s="54" t="s">
        <v>390</v>
      </c>
      <c r="E1029" s="81"/>
      <c r="F1029" s="370">
        <v>3</v>
      </c>
      <c r="G1029" s="370"/>
      <c r="H1029" s="82" t="s">
        <v>372</v>
      </c>
    </row>
    <row r="1030" spans="1:8">
      <c r="A1030" s="51" t="s">
        <v>391</v>
      </c>
      <c r="B1030" s="54" t="s">
        <v>392</v>
      </c>
      <c r="C1030" s="54" t="s">
        <v>393</v>
      </c>
      <c r="D1030" s="54" t="s">
        <v>394</v>
      </c>
      <c r="E1030" s="81"/>
      <c r="F1030" s="370">
        <v>2</v>
      </c>
      <c r="G1030" s="370"/>
      <c r="H1030" s="82" t="s">
        <v>375</v>
      </c>
    </row>
    <row r="1031" spans="1:8">
      <c r="A1031" s="51" t="s">
        <v>395</v>
      </c>
      <c r="B1031" s="54" t="s">
        <v>396</v>
      </c>
      <c r="C1031" s="54" t="s">
        <v>397</v>
      </c>
      <c r="D1031" s="54" t="s">
        <v>398</v>
      </c>
      <c r="E1031" s="81"/>
      <c r="F1031" s="370">
        <v>1</v>
      </c>
      <c r="G1031" s="370"/>
      <c r="H1031" s="82" t="s">
        <v>399</v>
      </c>
    </row>
    <row r="1032" spans="1:8">
      <c r="A1032" s="92" t="s">
        <v>400</v>
      </c>
      <c r="B1032" s="93" t="s">
        <v>401</v>
      </c>
      <c r="C1032" s="94" t="s">
        <v>402</v>
      </c>
      <c r="D1032" s="94" t="s">
        <v>403</v>
      </c>
      <c r="E1032" s="95"/>
      <c r="F1032" s="387"/>
      <c r="G1032" s="388"/>
      <c r="H1032" s="96"/>
    </row>
    <row r="1033" spans="1:8" ht="54.75" customHeight="1">
      <c r="A1033" s="389" t="s">
        <v>404</v>
      </c>
      <c r="B1033" s="390"/>
      <c r="C1033" s="391" t="s">
        <v>405</v>
      </c>
      <c r="D1033" s="392"/>
      <c r="E1033" s="392"/>
      <c r="F1033" s="392"/>
      <c r="G1033" s="391" t="s">
        <v>406</v>
      </c>
      <c r="H1033" s="393"/>
    </row>
    <row r="1035" spans="1:8">
      <c r="A1035" s="330" t="s">
        <v>238</v>
      </c>
      <c r="B1035" s="331"/>
      <c r="C1035" s="331"/>
      <c r="D1035" s="331"/>
      <c r="E1035" s="331"/>
      <c r="F1035" s="331"/>
      <c r="G1035" s="331"/>
      <c r="H1035" s="332"/>
    </row>
    <row r="1036" spans="1:8">
      <c r="A1036" s="333" t="s">
        <v>239</v>
      </c>
      <c r="B1036" s="334"/>
      <c r="C1036" s="334"/>
      <c r="D1036" s="334"/>
      <c r="E1036" s="334"/>
      <c r="F1036" s="334"/>
      <c r="G1036" s="334"/>
      <c r="H1036" s="335"/>
    </row>
    <row r="1037" spans="1:8">
      <c r="A1037" s="333" t="s">
        <v>240</v>
      </c>
      <c r="B1037" s="334"/>
      <c r="C1037" s="334"/>
      <c r="D1037" s="334"/>
      <c r="E1037" s="334"/>
      <c r="F1037" s="334"/>
      <c r="G1037" s="334"/>
      <c r="H1037" s="335"/>
    </row>
    <row r="1038" spans="1:8">
      <c r="A1038" s="333" t="s">
        <v>353</v>
      </c>
      <c r="B1038" s="334"/>
      <c r="C1038" s="334"/>
      <c r="D1038" s="334"/>
      <c r="E1038" s="334"/>
      <c r="F1038" s="334"/>
      <c r="G1038" s="334"/>
      <c r="H1038" s="335"/>
    </row>
    <row r="1039" spans="1:8">
      <c r="A1039" s="333" t="s">
        <v>354</v>
      </c>
      <c r="B1039" s="334"/>
      <c r="C1039" s="334"/>
      <c r="D1039" s="334"/>
      <c r="E1039" s="334"/>
      <c r="F1039" s="334"/>
      <c r="G1039" s="334"/>
      <c r="H1039" s="335"/>
    </row>
    <row r="1040" spans="1:8">
      <c r="A1040" s="45" t="s">
        <v>244</v>
      </c>
      <c r="B1040" s="334" t="s">
        <v>1</v>
      </c>
      <c r="C1040" s="334"/>
      <c r="D1040" s="46"/>
      <c r="E1040" s="43"/>
      <c r="F1040" s="43"/>
      <c r="G1040" s="334"/>
      <c r="H1040" s="335"/>
    </row>
    <row r="1041" spans="1:8">
      <c r="A1041" s="45" t="s">
        <v>246</v>
      </c>
      <c r="B1041" s="334" t="s">
        <v>222</v>
      </c>
      <c r="C1041" s="334"/>
      <c r="D1041" s="46"/>
      <c r="E1041" s="48" t="s">
        <v>355</v>
      </c>
      <c r="F1041" s="48"/>
      <c r="G1041" s="334">
        <v>24</v>
      </c>
      <c r="H1041" s="335"/>
    </row>
    <row r="1042" spans="1:8">
      <c r="A1042" s="45" t="s">
        <v>356</v>
      </c>
      <c r="B1042" s="334">
        <v>1586</v>
      </c>
      <c r="C1042" s="334"/>
      <c r="D1042" s="43"/>
      <c r="E1042" s="46"/>
      <c r="F1042" s="46"/>
      <c r="G1042" s="334"/>
      <c r="H1042" s="335"/>
    </row>
    <row r="1043" spans="1:8">
      <c r="A1043" s="45" t="s">
        <v>357</v>
      </c>
      <c r="B1043" s="334" t="s">
        <v>332</v>
      </c>
      <c r="C1043" s="334"/>
      <c r="D1043" s="46"/>
      <c r="E1043" s="46" t="s">
        <v>358</v>
      </c>
      <c r="F1043" s="46"/>
      <c r="G1043" s="377" t="s">
        <v>333</v>
      </c>
      <c r="H1043" s="378"/>
    </row>
    <row r="1044" spans="1:8">
      <c r="A1044" s="340" t="s">
        <v>359</v>
      </c>
      <c r="B1044" s="341"/>
      <c r="C1044" s="341"/>
      <c r="D1044" s="341"/>
      <c r="E1044" s="341"/>
      <c r="F1044" s="341"/>
      <c r="G1044" s="341"/>
      <c r="H1044" s="342"/>
    </row>
    <row r="1045" spans="1:8">
      <c r="A1045" s="343" t="s">
        <v>335</v>
      </c>
      <c r="B1045" s="344"/>
      <c r="C1045" s="344"/>
      <c r="D1045" s="344"/>
      <c r="E1045" s="344"/>
      <c r="F1045" s="344"/>
      <c r="G1045" s="344"/>
      <c r="H1045" s="345"/>
    </row>
    <row r="1046" spans="1:8">
      <c r="A1046" s="395" t="s">
        <v>252</v>
      </c>
      <c r="B1046" s="394" t="s">
        <v>253</v>
      </c>
      <c r="C1046" s="352" t="s">
        <v>340</v>
      </c>
      <c r="D1046" s="352" t="s">
        <v>360</v>
      </c>
      <c r="E1046" s="352" t="s">
        <v>342</v>
      </c>
      <c r="F1046" s="355" t="s">
        <v>343</v>
      </c>
      <c r="G1046" s="352" t="s">
        <v>344</v>
      </c>
      <c r="H1046" s="358" t="s">
        <v>255</v>
      </c>
    </row>
    <row r="1047" spans="1:8">
      <c r="A1047" s="395"/>
      <c r="B1047" s="394"/>
      <c r="C1047" s="353"/>
      <c r="D1047" s="353"/>
      <c r="E1047" s="353"/>
      <c r="F1047" s="356"/>
      <c r="G1047" s="353"/>
      <c r="H1047" s="359"/>
    </row>
    <row r="1048" spans="1:8">
      <c r="A1048" s="395"/>
      <c r="B1048" s="394"/>
      <c r="C1048" s="354"/>
      <c r="D1048" s="354"/>
      <c r="E1048" s="354"/>
      <c r="F1048" s="357"/>
      <c r="G1048" s="354"/>
      <c r="H1048" s="360"/>
    </row>
    <row r="1049" spans="1:8">
      <c r="A1049" s="51">
        <v>1</v>
      </c>
      <c r="B1049" s="52" t="s">
        <v>257</v>
      </c>
      <c r="C1049" s="53">
        <v>6.75</v>
      </c>
      <c r="D1049" s="54">
        <v>4</v>
      </c>
      <c r="E1049" s="54">
        <v>5</v>
      </c>
      <c r="F1049" s="72">
        <v>59</v>
      </c>
      <c r="G1049" s="55">
        <f>SUM(C1049:F1049)</f>
        <v>74.75</v>
      </c>
      <c r="H1049" s="56" t="str">
        <f>IF(G1049&gt;=91,"A1",IF(G1049&gt;=81,"A2",IF(G1049&gt;=71,"B1",IF(G1049&gt;=61,"B2",IF(G1049&gt;=51,"C1",IF(G1049&gt;=41,"C2",IF(G1049&gt;=33,"D","E")))))))</f>
        <v>B1</v>
      </c>
    </row>
    <row r="1050" spans="1:8">
      <c r="A1050" s="51">
        <v>2</v>
      </c>
      <c r="B1050" s="52" t="s">
        <v>259</v>
      </c>
      <c r="C1050" s="53">
        <v>9</v>
      </c>
      <c r="D1050" s="54">
        <v>4</v>
      </c>
      <c r="E1050" s="54">
        <v>4</v>
      </c>
      <c r="F1050" s="54">
        <v>59</v>
      </c>
      <c r="G1050" s="55">
        <f t="shared" ref="G1050:G1053" si="66">SUM(C1050:F1050)</f>
        <v>76</v>
      </c>
      <c r="H1050" s="56" t="str">
        <f t="shared" ref="H1050:H1053" si="67">IF(G1050&gt;=91,"A1",IF(G1050&gt;=81,"A2",IF(G1050&gt;=71,"B1",IF(G1050&gt;=61,"B2",IF(G1050&gt;=51,"C1",IF(G1050&gt;=41,"C2",IF(G1050&gt;=33,"D","E")))))))</f>
        <v>B1</v>
      </c>
    </row>
    <row r="1051" spans="1:8">
      <c r="A1051" s="51">
        <v>3</v>
      </c>
      <c r="B1051" s="52" t="s">
        <v>260</v>
      </c>
      <c r="C1051" s="53">
        <v>5.5</v>
      </c>
      <c r="D1051" s="54">
        <v>4</v>
      </c>
      <c r="E1051" s="54">
        <v>4</v>
      </c>
      <c r="F1051" s="54">
        <v>56.5</v>
      </c>
      <c r="G1051" s="55">
        <f t="shared" si="66"/>
        <v>70</v>
      </c>
      <c r="H1051" s="56" t="str">
        <f t="shared" si="67"/>
        <v>B2</v>
      </c>
    </row>
    <row r="1052" spans="1:8">
      <c r="A1052" s="51">
        <v>4</v>
      </c>
      <c r="B1052" s="52" t="s">
        <v>261</v>
      </c>
      <c r="C1052" s="11">
        <v>8</v>
      </c>
      <c r="D1052" s="54">
        <v>3.5</v>
      </c>
      <c r="E1052" s="54">
        <v>4</v>
      </c>
      <c r="F1052" s="54">
        <v>67</v>
      </c>
      <c r="G1052" s="55">
        <f t="shared" si="66"/>
        <v>82.5</v>
      </c>
      <c r="H1052" s="56" t="str">
        <f t="shared" si="67"/>
        <v>A2</v>
      </c>
    </row>
    <row r="1053" spans="1:8">
      <c r="A1053" s="51">
        <v>5</v>
      </c>
      <c r="B1053" s="52" t="s">
        <v>361</v>
      </c>
      <c r="C1053" s="53">
        <v>8.5</v>
      </c>
      <c r="D1053" s="54">
        <v>4</v>
      </c>
      <c r="E1053" s="54">
        <v>3</v>
      </c>
      <c r="F1053" s="54">
        <v>41.5</v>
      </c>
      <c r="G1053" s="55">
        <f t="shared" si="66"/>
        <v>57</v>
      </c>
      <c r="H1053" s="56" t="str">
        <f t="shared" si="67"/>
        <v>C1</v>
      </c>
    </row>
    <row r="1054" spans="1:8">
      <c r="A1054" s="51">
        <v>6</v>
      </c>
      <c r="B1054" s="57" t="s">
        <v>362</v>
      </c>
      <c r="C1054" s="54"/>
      <c r="D1054" s="54"/>
      <c r="E1054" s="54"/>
      <c r="F1054" s="54"/>
      <c r="G1054" s="55">
        <v>35</v>
      </c>
      <c r="H1054" s="56"/>
    </row>
    <row r="1055" spans="1:8">
      <c r="A1055" s="51">
        <v>7</v>
      </c>
      <c r="B1055" s="52" t="s">
        <v>363</v>
      </c>
      <c r="C1055" s="58"/>
      <c r="D1055" s="58"/>
      <c r="E1055" s="58"/>
      <c r="F1055" s="59"/>
      <c r="G1055" s="55">
        <v>39</v>
      </c>
      <c r="H1055" s="56"/>
    </row>
    <row r="1056" spans="1:8">
      <c r="A1056" s="51">
        <v>8</v>
      </c>
      <c r="B1056" s="60" t="s">
        <v>364</v>
      </c>
      <c r="C1056" s="61"/>
      <c r="D1056" s="61"/>
      <c r="E1056" s="61"/>
      <c r="F1056" s="62"/>
      <c r="G1056" s="55">
        <v>43.5</v>
      </c>
      <c r="H1056" s="56"/>
    </row>
    <row r="1057" spans="1:8">
      <c r="A1057" s="63" t="s">
        <v>235</v>
      </c>
      <c r="B1057" s="64"/>
      <c r="C1057" s="65"/>
      <c r="D1057" s="65"/>
      <c r="E1057" s="65"/>
      <c r="F1057" s="66"/>
      <c r="G1057" s="67">
        <f>SUM(G1049:G1054)</f>
        <v>395.25</v>
      </c>
      <c r="H1057" s="68"/>
    </row>
    <row r="1058" spans="1:8">
      <c r="A1058" s="63" t="s">
        <v>365</v>
      </c>
      <c r="B1058" s="64"/>
      <c r="C1058" s="65"/>
      <c r="D1058" s="65"/>
      <c r="E1058" s="65"/>
      <c r="F1058" s="66"/>
      <c r="G1058" s="69">
        <f>G1057*100/550</f>
        <v>71.86363636363636</v>
      </c>
      <c r="H1058" s="68" t="str">
        <f t="shared" ref="H1058" si="68">IF(G1058&gt;=91,"A1",IF(G1058&gt;=81,"A2",IF(G1058&gt;=71,"B1",IF(G1058&gt;=61,"B2",IF(G1058&gt;=51,"C1",IF(G1058&gt;=41,"C2",IF(G1058&gt;=33,"D","E")))))))</f>
        <v>B1</v>
      </c>
    </row>
    <row r="1059" spans="1:8">
      <c r="A1059" s="346" t="s">
        <v>429</v>
      </c>
      <c r="B1059" s="347"/>
      <c r="C1059" s="347"/>
      <c r="D1059" s="347"/>
      <c r="E1059" s="347"/>
      <c r="F1059" s="347"/>
      <c r="G1059" s="347"/>
      <c r="H1059" s="348"/>
    </row>
    <row r="1060" spans="1:8">
      <c r="A1060" s="349" t="s">
        <v>367</v>
      </c>
      <c r="B1060" s="350"/>
      <c r="C1060" s="350"/>
      <c r="D1060" s="350"/>
      <c r="E1060" s="350"/>
      <c r="F1060" s="350"/>
      <c r="G1060" s="350"/>
      <c r="H1060" s="351"/>
    </row>
    <row r="1061" spans="1:8">
      <c r="A1061" s="343" t="s">
        <v>368</v>
      </c>
      <c r="B1061" s="344"/>
      <c r="C1061" s="344"/>
      <c r="D1061" s="344"/>
      <c r="E1061" s="344"/>
      <c r="F1061" s="344"/>
      <c r="G1061" s="344"/>
      <c r="H1061" s="345"/>
    </row>
    <row r="1062" spans="1:8">
      <c r="A1062" s="343" t="s">
        <v>369</v>
      </c>
      <c r="B1062" s="344"/>
      <c r="C1062" s="344"/>
      <c r="D1062" s="344"/>
      <c r="E1062" s="344"/>
      <c r="F1062" s="361"/>
      <c r="G1062" s="362" t="s">
        <v>370</v>
      </c>
      <c r="H1062" s="345"/>
    </row>
    <row r="1063" spans="1:8">
      <c r="A1063" s="70" t="s">
        <v>371</v>
      </c>
      <c r="B1063" s="71"/>
      <c r="C1063" s="71"/>
      <c r="D1063" s="71"/>
      <c r="E1063" s="71"/>
      <c r="F1063" s="72"/>
      <c r="G1063" s="72" t="s">
        <v>375</v>
      </c>
      <c r="H1063" s="91"/>
    </row>
    <row r="1064" spans="1:8">
      <c r="A1064" s="343" t="s">
        <v>373</v>
      </c>
      <c r="B1064" s="344"/>
      <c r="C1064" s="344"/>
      <c r="D1064" s="344"/>
      <c r="E1064" s="344"/>
      <c r="F1064" s="361"/>
      <c r="G1064" s="1"/>
      <c r="H1064" s="50"/>
    </row>
    <row r="1065" spans="1:8">
      <c r="A1065" s="343" t="s">
        <v>369</v>
      </c>
      <c r="B1065" s="344"/>
      <c r="C1065" s="344"/>
      <c r="D1065" s="344"/>
      <c r="E1065" s="344"/>
      <c r="F1065" s="361"/>
      <c r="G1065" s="362" t="s">
        <v>370</v>
      </c>
      <c r="H1065" s="345"/>
    </row>
    <row r="1066" spans="1:8">
      <c r="A1066" s="365" t="s">
        <v>374</v>
      </c>
      <c r="B1066" s="366"/>
      <c r="C1066" s="366"/>
      <c r="D1066" s="366"/>
      <c r="E1066" s="366"/>
      <c r="F1066" s="367"/>
      <c r="G1066" s="1" t="s">
        <v>375</v>
      </c>
      <c r="H1066" s="50"/>
    </row>
    <row r="1067" spans="1:8">
      <c r="A1067" s="365" t="s">
        <v>376</v>
      </c>
      <c r="B1067" s="366"/>
      <c r="C1067" s="366"/>
      <c r="D1067" s="366"/>
      <c r="E1067" s="366"/>
      <c r="F1067" s="367"/>
      <c r="G1067" s="72" t="s">
        <v>372</v>
      </c>
      <c r="H1067" s="91"/>
    </row>
    <row r="1068" spans="1:8">
      <c r="A1068" s="365" t="s">
        <v>377</v>
      </c>
      <c r="B1068" s="366"/>
      <c r="C1068" s="366"/>
      <c r="D1068" s="366"/>
      <c r="E1068" s="366"/>
      <c r="F1068" s="366"/>
      <c r="G1068" s="72" t="s">
        <v>372</v>
      </c>
      <c r="H1068" s="91"/>
    </row>
    <row r="1069" spans="1:8">
      <c r="A1069" s="365" t="s">
        <v>378</v>
      </c>
      <c r="B1069" s="366"/>
      <c r="C1069" s="366"/>
      <c r="D1069" s="366"/>
      <c r="E1069" s="366"/>
      <c r="F1069" s="366"/>
      <c r="G1069" s="72" t="s">
        <v>372</v>
      </c>
      <c r="H1069" s="91"/>
    </row>
    <row r="1070" spans="1:8">
      <c r="A1070" s="343" t="s">
        <v>379</v>
      </c>
      <c r="B1070" s="344"/>
      <c r="C1070" s="344"/>
      <c r="D1070" s="344"/>
      <c r="E1070" s="344"/>
      <c r="F1070" s="344"/>
      <c r="G1070" s="344"/>
      <c r="H1070" s="345"/>
    </row>
    <row r="1071" spans="1:8">
      <c r="A1071" s="343" t="s">
        <v>369</v>
      </c>
      <c r="B1071" s="344"/>
      <c r="C1071" s="344"/>
      <c r="D1071" s="344"/>
      <c r="E1071" s="344"/>
      <c r="F1071" s="344"/>
      <c r="G1071" s="344"/>
      <c r="H1071" s="345"/>
    </row>
    <row r="1072" spans="1:8">
      <c r="A1072" s="70" t="s">
        <v>380</v>
      </c>
      <c r="B1072" s="362" t="s">
        <v>430</v>
      </c>
      <c r="C1072" s="344"/>
      <c r="D1072" s="344"/>
      <c r="E1072" s="344"/>
      <c r="F1072" s="344"/>
      <c r="G1072" s="344"/>
      <c r="H1072" s="345"/>
    </row>
    <row r="1073" spans="1:8">
      <c r="A1073" s="73" t="s">
        <v>382</v>
      </c>
      <c r="B1073" s="363"/>
      <c r="C1073" s="368"/>
      <c r="D1073" s="368"/>
      <c r="E1073" s="368"/>
      <c r="F1073" s="368"/>
      <c r="G1073" s="368"/>
      <c r="H1073" s="364"/>
    </row>
    <row r="1074" spans="1:8">
      <c r="A1074" s="340" t="s">
        <v>383</v>
      </c>
      <c r="B1074" s="341"/>
      <c r="C1074" s="341"/>
      <c r="D1074" s="341"/>
      <c r="E1074" s="74"/>
      <c r="F1074" s="75"/>
      <c r="G1074" s="1" t="s">
        <v>384</v>
      </c>
      <c r="H1074" s="76"/>
    </row>
    <row r="1075" spans="1:8" ht="59.25" customHeight="1">
      <c r="A1075" s="77" t="s">
        <v>385</v>
      </c>
      <c r="B1075" s="78" t="s">
        <v>255</v>
      </c>
      <c r="C1075" s="78" t="s">
        <v>385</v>
      </c>
      <c r="D1075" s="78" t="s">
        <v>255</v>
      </c>
      <c r="E1075" s="79"/>
      <c r="F1075" s="369" t="s">
        <v>386</v>
      </c>
      <c r="G1075" s="369"/>
      <c r="H1075" s="80" t="s">
        <v>255</v>
      </c>
    </row>
    <row r="1076" spans="1:8">
      <c r="A1076" s="51" t="s">
        <v>387</v>
      </c>
      <c r="B1076" s="54" t="s">
        <v>388</v>
      </c>
      <c r="C1076" s="54" t="s">
        <v>389</v>
      </c>
      <c r="D1076" s="54" t="s">
        <v>390</v>
      </c>
      <c r="E1076" s="81"/>
      <c r="F1076" s="370">
        <v>3</v>
      </c>
      <c r="G1076" s="370"/>
      <c r="H1076" s="82" t="s">
        <v>372</v>
      </c>
    </row>
    <row r="1077" spans="1:8">
      <c r="A1077" s="51" t="s">
        <v>391</v>
      </c>
      <c r="B1077" s="54" t="s">
        <v>392</v>
      </c>
      <c r="C1077" s="54" t="s">
        <v>393</v>
      </c>
      <c r="D1077" s="54" t="s">
        <v>394</v>
      </c>
      <c r="E1077" s="81"/>
      <c r="F1077" s="370">
        <v>2</v>
      </c>
      <c r="G1077" s="370"/>
      <c r="H1077" s="82" t="s">
        <v>375</v>
      </c>
    </row>
    <row r="1078" spans="1:8">
      <c r="A1078" s="51" t="s">
        <v>395</v>
      </c>
      <c r="B1078" s="54" t="s">
        <v>396</v>
      </c>
      <c r="C1078" s="54" t="s">
        <v>397</v>
      </c>
      <c r="D1078" s="54" t="s">
        <v>398</v>
      </c>
      <c r="E1078" s="81"/>
      <c r="F1078" s="370">
        <v>1</v>
      </c>
      <c r="G1078" s="370"/>
      <c r="H1078" s="82" t="s">
        <v>399</v>
      </c>
    </row>
    <row r="1079" spans="1:8">
      <c r="A1079" s="51" t="s">
        <v>400</v>
      </c>
      <c r="B1079" s="54" t="s">
        <v>401</v>
      </c>
      <c r="C1079" s="83" t="s">
        <v>402</v>
      </c>
      <c r="D1079" s="83" t="s">
        <v>403</v>
      </c>
      <c r="E1079" s="84"/>
      <c r="F1079" s="371"/>
      <c r="G1079" s="372"/>
      <c r="H1079" s="85"/>
    </row>
    <row r="1080" spans="1:8" ht="51" customHeight="1">
      <c r="A1080" s="373" t="s">
        <v>404</v>
      </c>
      <c r="B1080" s="374"/>
      <c r="C1080" s="379" t="s">
        <v>405</v>
      </c>
      <c r="D1080" s="375"/>
      <c r="E1080" s="375"/>
      <c r="F1080" s="375"/>
      <c r="G1080" s="379" t="s">
        <v>406</v>
      </c>
      <c r="H1080" s="376"/>
    </row>
    <row r="1082" spans="1:8">
      <c r="A1082" s="330" t="s">
        <v>238</v>
      </c>
      <c r="B1082" s="331"/>
      <c r="C1082" s="331"/>
      <c r="D1082" s="331"/>
      <c r="E1082" s="331"/>
      <c r="F1082" s="331"/>
      <c r="G1082" s="331"/>
      <c r="H1082" s="332"/>
    </row>
    <row r="1083" spans="1:8">
      <c r="A1083" s="333" t="s">
        <v>239</v>
      </c>
      <c r="B1083" s="334"/>
      <c r="C1083" s="334"/>
      <c r="D1083" s="334"/>
      <c r="E1083" s="334"/>
      <c r="F1083" s="334"/>
      <c r="G1083" s="334"/>
      <c r="H1083" s="335"/>
    </row>
    <row r="1084" spans="1:8">
      <c r="A1084" s="333" t="s">
        <v>240</v>
      </c>
      <c r="B1084" s="334"/>
      <c r="C1084" s="334"/>
      <c r="D1084" s="334"/>
      <c r="E1084" s="334"/>
      <c r="F1084" s="334"/>
      <c r="G1084" s="334"/>
      <c r="H1084" s="335"/>
    </row>
    <row r="1085" spans="1:8">
      <c r="A1085" s="333" t="s">
        <v>353</v>
      </c>
      <c r="B1085" s="334"/>
      <c r="C1085" s="334"/>
      <c r="D1085" s="334"/>
      <c r="E1085" s="334"/>
      <c r="F1085" s="334"/>
      <c r="G1085" s="334"/>
      <c r="H1085" s="335"/>
    </row>
    <row r="1086" spans="1:8">
      <c r="A1086" s="333" t="s">
        <v>354</v>
      </c>
      <c r="B1086" s="334"/>
      <c r="C1086" s="334"/>
      <c r="D1086" s="334"/>
      <c r="E1086" s="334"/>
      <c r="F1086" s="334"/>
      <c r="G1086" s="334"/>
      <c r="H1086" s="335"/>
    </row>
    <row r="1087" spans="1:8">
      <c r="A1087" s="45" t="s">
        <v>244</v>
      </c>
      <c r="B1087" s="334" t="s">
        <v>1</v>
      </c>
      <c r="C1087" s="334"/>
      <c r="D1087" s="46"/>
      <c r="E1087" s="43"/>
      <c r="F1087" s="43"/>
      <c r="G1087" s="334"/>
      <c r="H1087" s="335"/>
    </row>
    <row r="1088" spans="1:8">
      <c r="A1088" s="45" t="s">
        <v>246</v>
      </c>
      <c r="B1088" s="334" t="s">
        <v>329</v>
      </c>
      <c r="C1088" s="334"/>
      <c r="D1088" s="46"/>
      <c r="E1088" s="48" t="s">
        <v>355</v>
      </c>
      <c r="F1088" s="48"/>
      <c r="G1088" s="336">
        <v>23</v>
      </c>
      <c r="H1088" s="337"/>
    </row>
    <row r="1089" spans="1:8">
      <c r="A1089" s="45" t="s">
        <v>356</v>
      </c>
      <c r="B1089" s="334">
        <v>1137</v>
      </c>
      <c r="C1089" s="334"/>
      <c r="D1089" s="43"/>
      <c r="E1089" s="46"/>
      <c r="F1089" s="46"/>
      <c r="G1089" s="380"/>
      <c r="H1089" s="381"/>
    </row>
    <row r="1090" spans="1:8">
      <c r="A1090" s="45" t="s">
        <v>357</v>
      </c>
      <c r="B1090" s="334" t="s">
        <v>330</v>
      </c>
      <c r="C1090" s="334"/>
      <c r="D1090" s="46"/>
      <c r="E1090" s="46" t="s">
        <v>358</v>
      </c>
      <c r="F1090" s="46"/>
      <c r="G1090" s="328" t="s">
        <v>331</v>
      </c>
      <c r="H1090" s="329"/>
    </row>
    <row r="1091" spans="1:8">
      <c r="A1091" s="340" t="s">
        <v>359</v>
      </c>
      <c r="B1091" s="341"/>
      <c r="C1091" s="341"/>
      <c r="D1091" s="341"/>
      <c r="E1091" s="341"/>
      <c r="F1091" s="341"/>
      <c r="G1091" s="341"/>
      <c r="H1091" s="342"/>
    </row>
    <row r="1092" spans="1:8">
      <c r="A1092" s="343" t="s">
        <v>335</v>
      </c>
      <c r="B1092" s="344"/>
      <c r="C1092" s="344"/>
      <c r="D1092" s="344"/>
      <c r="E1092" s="344"/>
      <c r="F1092" s="344"/>
      <c r="G1092" s="344"/>
      <c r="H1092" s="345"/>
    </row>
    <row r="1093" spans="1:8">
      <c r="A1093" s="395" t="s">
        <v>252</v>
      </c>
      <c r="B1093" s="394" t="s">
        <v>253</v>
      </c>
      <c r="C1093" s="352" t="s">
        <v>340</v>
      </c>
      <c r="D1093" s="352" t="s">
        <v>360</v>
      </c>
      <c r="E1093" s="352" t="s">
        <v>342</v>
      </c>
      <c r="F1093" s="355" t="s">
        <v>343</v>
      </c>
      <c r="G1093" s="352" t="s">
        <v>344</v>
      </c>
      <c r="H1093" s="358" t="s">
        <v>255</v>
      </c>
    </row>
    <row r="1094" spans="1:8">
      <c r="A1094" s="395"/>
      <c r="B1094" s="394"/>
      <c r="C1094" s="353"/>
      <c r="D1094" s="353"/>
      <c r="E1094" s="353"/>
      <c r="F1094" s="356"/>
      <c r="G1094" s="353"/>
      <c r="H1094" s="359"/>
    </row>
    <row r="1095" spans="1:8" ht="29.25" customHeight="1">
      <c r="A1095" s="395"/>
      <c r="B1095" s="394"/>
      <c r="C1095" s="354"/>
      <c r="D1095" s="354"/>
      <c r="E1095" s="354"/>
      <c r="F1095" s="357"/>
      <c r="G1095" s="354"/>
      <c r="H1095" s="360"/>
    </row>
    <row r="1096" spans="1:8">
      <c r="A1096" s="51">
        <v>1</v>
      </c>
      <c r="B1096" s="52" t="s">
        <v>257</v>
      </c>
      <c r="C1096" s="53">
        <v>6</v>
      </c>
      <c r="D1096" s="54">
        <v>5</v>
      </c>
      <c r="E1096" s="54">
        <v>5</v>
      </c>
      <c r="F1096" s="72">
        <v>35.5</v>
      </c>
      <c r="G1096" s="55">
        <f>SUM(C1096:F1096)</f>
        <v>51.5</v>
      </c>
      <c r="H1096" s="56" t="str">
        <f>IF(G1096&gt;=91,"A1",IF(G1096&gt;=81,"A2",IF(G1096&gt;=71,"B1",IF(G1096&gt;=61,"B2",IF(G1096&gt;=51,"C1",IF(G1096&gt;=41,"C2",IF(G1096&gt;=33,"D","E")))))))</f>
        <v>C1</v>
      </c>
    </row>
    <row r="1097" spans="1:8">
      <c r="A1097" s="51">
        <v>2</v>
      </c>
      <c r="B1097" s="52" t="s">
        <v>259</v>
      </c>
      <c r="C1097" s="53">
        <v>5.5</v>
      </c>
      <c r="D1097" s="54">
        <v>4</v>
      </c>
      <c r="E1097" s="54">
        <v>4</v>
      </c>
      <c r="F1097" s="54">
        <v>43.5</v>
      </c>
      <c r="G1097" s="55">
        <f t="shared" ref="G1097:G1098" si="69">SUM(C1097:F1097)</f>
        <v>57</v>
      </c>
      <c r="H1097" s="56" t="str">
        <f t="shared" ref="H1097:H1100" si="70">IF(G1097&gt;=91,"A1",IF(G1097&gt;=81,"A2",IF(G1097&gt;=71,"B1",IF(G1097&gt;=61,"B2",IF(G1097&gt;=51,"C1",IF(G1097&gt;=41,"C2",IF(G1097&gt;=33,"D","E")))))))</f>
        <v>C1</v>
      </c>
    </row>
    <row r="1098" spans="1:8">
      <c r="A1098" s="51">
        <v>3</v>
      </c>
      <c r="B1098" s="52" t="s">
        <v>260</v>
      </c>
      <c r="C1098" s="53">
        <v>2.25</v>
      </c>
      <c r="D1098" s="54">
        <v>4</v>
      </c>
      <c r="E1098" s="54">
        <v>4</v>
      </c>
      <c r="F1098" s="54">
        <v>26</v>
      </c>
      <c r="G1098" s="55">
        <f t="shared" si="69"/>
        <v>36.25</v>
      </c>
      <c r="H1098" s="56" t="str">
        <f t="shared" si="70"/>
        <v>D</v>
      </c>
    </row>
    <row r="1099" spans="1:8">
      <c r="A1099" s="51">
        <v>4</v>
      </c>
      <c r="B1099" s="52" t="s">
        <v>261</v>
      </c>
      <c r="C1099" s="97">
        <v>7</v>
      </c>
      <c r="D1099" s="54">
        <v>3.5</v>
      </c>
      <c r="E1099" s="54">
        <v>4.5</v>
      </c>
      <c r="F1099" s="54">
        <v>45.5</v>
      </c>
      <c r="G1099" s="55">
        <f t="shared" ref="G1099:G1100" si="71">SUM(C1099:F1099)</f>
        <v>60.5</v>
      </c>
      <c r="H1099" s="56" t="str">
        <f t="shared" si="70"/>
        <v>C1</v>
      </c>
    </row>
    <row r="1100" spans="1:8">
      <c r="A1100" s="51">
        <v>5</v>
      </c>
      <c r="B1100" s="52" t="s">
        <v>361</v>
      </c>
      <c r="C1100" s="53">
        <v>6.25</v>
      </c>
      <c r="D1100" s="54">
        <v>5</v>
      </c>
      <c r="E1100" s="54">
        <v>5</v>
      </c>
      <c r="F1100" s="54">
        <v>41.5</v>
      </c>
      <c r="G1100" s="55">
        <f t="shared" si="71"/>
        <v>57.75</v>
      </c>
      <c r="H1100" s="56" t="str">
        <f t="shared" si="70"/>
        <v>C1</v>
      </c>
    </row>
    <row r="1101" spans="1:8">
      <c r="A1101" s="51">
        <v>6</v>
      </c>
      <c r="B1101" s="57" t="s">
        <v>362</v>
      </c>
      <c r="C1101" s="54"/>
      <c r="D1101" s="54"/>
      <c r="E1101" s="54"/>
      <c r="F1101" s="54"/>
      <c r="G1101" s="55">
        <v>32</v>
      </c>
      <c r="H1101" s="56"/>
    </row>
    <row r="1102" spans="1:8">
      <c r="A1102" s="51">
        <v>7</v>
      </c>
      <c r="B1102" s="52" t="s">
        <v>363</v>
      </c>
      <c r="C1102" s="58"/>
      <c r="D1102" s="58"/>
      <c r="E1102" s="58"/>
      <c r="F1102" s="59"/>
      <c r="G1102" s="55">
        <v>29</v>
      </c>
      <c r="H1102" s="56"/>
    </row>
    <row r="1103" spans="1:8">
      <c r="A1103" s="51">
        <v>8</v>
      </c>
      <c r="B1103" s="60" t="s">
        <v>364</v>
      </c>
      <c r="C1103" s="61"/>
      <c r="D1103" s="61"/>
      <c r="E1103" s="61"/>
      <c r="F1103" s="62"/>
      <c r="G1103" s="55">
        <v>34.5</v>
      </c>
      <c r="H1103" s="56"/>
    </row>
    <row r="1104" spans="1:8">
      <c r="A1104" s="63" t="s">
        <v>235</v>
      </c>
      <c r="B1104" s="64"/>
      <c r="C1104" s="65"/>
      <c r="D1104" s="65"/>
      <c r="E1104" s="65"/>
      <c r="F1104" s="66"/>
      <c r="G1104" s="67">
        <f>SUM(G1096:G1101)</f>
        <v>295</v>
      </c>
      <c r="H1104" s="68"/>
    </row>
    <row r="1105" spans="1:8">
      <c r="A1105" s="63" t="s">
        <v>365</v>
      </c>
      <c r="B1105" s="64"/>
      <c r="C1105" s="65"/>
      <c r="D1105" s="65"/>
      <c r="E1105" s="65"/>
      <c r="F1105" s="66"/>
      <c r="G1105" s="69">
        <f>G1104*100/550</f>
        <v>53.636363636363633</v>
      </c>
      <c r="H1105" s="68" t="str">
        <f t="shared" ref="H1105" si="72">IF(G1105&gt;=91,"A1",IF(G1105&gt;=81,"A2",IF(G1105&gt;=71,"B1",IF(G1105&gt;=61,"B2",IF(G1105&gt;=51,"C1",IF(G1105&gt;=41,"C2",IF(G1105&gt;=33,"D","E")))))))</f>
        <v>C1</v>
      </c>
    </row>
    <row r="1106" spans="1:8">
      <c r="A1106" s="346" t="s">
        <v>431</v>
      </c>
      <c r="B1106" s="347"/>
      <c r="C1106" s="347"/>
      <c r="D1106" s="347"/>
      <c r="E1106" s="347"/>
      <c r="F1106" s="347"/>
      <c r="G1106" s="347"/>
      <c r="H1106" s="348"/>
    </row>
    <row r="1107" spans="1:8">
      <c r="A1107" s="349" t="s">
        <v>367</v>
      </c>
      <c r="B1107" s="350"/>
      <c r="C1107" s="350"/>
      <c r="D1107" s="350"/>
      <c r="E1107" s="350"/>
      <c r="F1107" s="350"/>
      <c r="G1107" s="350"/>
      <c r="H1107" s="351"/>
    </row>
    <row r="1108" spans="1:8">
      <c r="A1108" s="343" t="s">
        <v>368</v>
      </c>
      <c r="B1108" s="344"/>
      <c r="C1108" s="344"/>
      <c r="D1108" s="344"/>
      <c r="E1108" s="344"/>
      <c r="F1108" s="344"/>
      <c r="G1108" s="344"/>
      <c r="H1108" s="345"/>
    </row>
    <row r="1109" spans="1:8">
      <c r="A1109" s="343" t="s">
        <v>369</v>
      </c>
      <c r="B1109" s="344"/>
      <c r="C1109" s="344"/>
      <c r="D1109" s="344"/>
      <c r="E1109" s="344"/>
      <c r="F1109" s="361"/>
      <c r="G1109" s="362" t="s">
        <v>370</v>
      </c>
      <c r="H1109" s="345"/>
    </row>
    <row r="1110" spans="1:8">
      <c r="A1110" s="70" t="s">
        <v>371</v>
      </c>
      <c r="B1110" s="71"/>
      <c r="C1110" s="71"/>
      <c r="D1110" s="71"/>
      <c r="E1110" s="71"/>
      <c r="F1110" s="72"/>
      <c r="G1110" s="72" t="s">
        <v>375</v>
      </c>
      <c r="H1110" s="91"/>
    </row>
    <row r="1111" spans="1:8">
      <c r="A1111" s="343" t="s">
        <v>373</v>
      </c>
      <c r="B1111" s="344"/>
      <c r="C1111" s="344"/>
      <c r="D1111" s="344"/>
      <c r="E1111" s="344"/>
      <c r="F1111" s="361"/>
      <c r="G1111" s="1"/>
      <c r="H1111" s="50"/>
    </row>
    <row r="1112" spans="1:8">
      <c r="A1112" s="343" t="s">
        <v>369</v>
      </c>
      <c r="B1112" s="344"/>
      <c r="C1112" s="344"/>
      <c r="D1112" s="344"/>
      <c r="E1112" s="344"/>
      <c r="F1112" s="361"/>
      <c r="G1112" s="362" t="s">
        <v>370</v>
      </c>
      <c r="H1112" s="345"/>
    </row>
    <row r="1113" spans="1:8">
      <c r="A1113" s="365" t="s">
        <v>374</v>
      </c>
      <c r="B1113" s="366"/>
      <c r="C1113" s="366"/>
      <c r="D1113" s="366"/>
      <c r="E1113" s="366"/>
      <c r="F1113" s="367"/>
      <c r="G1113" s="1" t="s">
        <v>375</v>
      </c>
      <c r="H1113" s="50"/>
    </row>
    <row r="1114" spans="1:8">
      <c r="A1114" s="365" t="s">
        <v>376</v>
      </c>
      <c r="B1114" s="366"/>
      <c r="C1114" s="366"/>
      <c r="D1114" s="366"/>
      <c r="E1114" s="366"/>
      <c r="F1114" s="367"/>
      <c r="G1114" s="72" t="s">
        <v>372</v>
      </c>
      <c r="H1114" s="91"/>
    </row>
    <row r="1115" spans="1:8">
      <c r="A1115" s="365" t="s">
        <v>377</v>
      </c>
      <c r="B1115" s="366"/>
      <c r="C1115" s="366"/>
      <c r="D1115" s="366"/>
      <c r="E1115" s="366"/>
      <c r="F1115" s="366"/>
      <c r="G1115" s="72" t="s">
        <v>372</v>
      </c>
      <c r="H1115" s="91"/>
    </row>
    <row r="1116" spans="1:8">
      <c r="A1116" s="365" t="s">
        <v>378</v>
      </c>
      <c r="B1116" s="366"/>
      <c r="C1116" s="366"/>
      <c r="D1116" s="366"/>
      <c r="E1116" s="366"/>
      <c r="F1116" s="366"/>
      <c r="G1116" s="72" t="s">
        <v>375</v>
      </c>
      <c r="H1116" s="91"/>
    </row>
    <row r="1117" spans="1:8">
      <c r="A1117" s="343" t="s">
        <v>379</v>
      </c>
      <c r="B1117" s="344"/>
      <c r="C1117" s="344"/>
      <c r="D1117" s="344"/>
      <c r="E1117" s="344"/>
      <c r="F1117" s="344"/>
      <c r="G1117" s="344"/>
      <c r="H1117" s="345"/>
    </row>
    <row r="1118" spans="1:8">
      <c r="A1118" s="343" t="s">
        <v>369</v>
      </c>
      <c r="B1118" s="344"/>
      <c r="C1118" s="344"/>
      <c r="D1118" s="344"/>
      <c r="E1118" s="344"/>
      <c r="F1118" s="344"/>
      <c r="G1118" s="344"/>
      <c r="H1118" s="345"/>
    </row>
    <row r="1119" spans="1:8">
      <c r="A1119" s="70" t="s">
        <v>380</v>
      </c>
      <c r="B1119" s="362" t="s">
        <v>381</v>
      </c>
      <c r="C1119" s="344"/>
      <c r="D1119" s="344"/>
      <c r="E1119" s="344"/>
      <c r="F1119" s="344"/>
      <c r="G1119" s="344"/>
      <c r="H1119" s="345"/>
    </row>
    <row r="1120" spans="1:8">
      <c r="A1120" s="73" t="s">
        <v>382</v>
      </c>
      <c r="B1120" s="363"/>
      <c r="C1120" s="368"/>
      <c r="D1120" s="368"/>
      <c r="E1120" s="368"/>
      <c r="F1120" s="368"/>
      <c r="G1120" s="368"/>
      <c r="H1120" s="364"/>
    </row>
    <row r="1121" spans="1:8">
      <c r="A1121" s="340" t="s">
        <v>383</v>
      </c>
      <c r="B1121" s="341"/>
      <c r="C1121" s="341"/>
      <c r="D1121" s="341"/>
      <c r="E1121" s="74"/>
      <c r="F1121" s="75"/>
      <c r="G1121" s="1" t="s">
        <v>384</v>
      </c>
      <c r="H1121" s="76"/>
    </row>
    <row r="1122" spans="1:8" ht="59.25" customHeight="1">
      <c r="A1122" s="77" t="s">
        <v>385</v>
      </c>
      <c r="B1122" s="78" t="s">
        <v>255</v>
      </c>
      <c r="C1122" s="78" t="s">
        <v>385</v>
      </c>
      <c r="D1122" s="78" t="s">
        <v>255</v>
      </c>
      <c r="E1122" s="79"/>
      <c r="F1122" s="369" t="s">
        <v>386</v>
      </c>
      <c r="G1122" s="369"/>
      <c r="H1122" s="80" t="s">
        <v>255</v>
      </c>
    </row>
    <row r="1123" spans="1:8">
      <c r="A1123" s="51" t="s">
        <v>387</v>
      </c>
      <c r="B1123" s="54" t="s">
        <v>388</v>
      </c>
      <c r="C1123" s="54" t="s">
        <v>389</v>
      </c>
      <c r="D1123" s="54" t="s">
        <v>390</v>
      </c>
      <c r="E1123" s="81"/>
      <c r="F1123" s="370">
        <v>3</v>
      </c>
      <c r="G1123" s="370"/>
      <c r="H1123" s="82" t="s">
        <v>372</v>
      </c>
    </row>
    <row r="1124" spans="1:8">
      <c r="A1124" s="51" t="s">
        <v>391</v>
      </c>
      <c r="B1124" s="54" t="s">
        <v>392</v>
      </c>
      <c r="C1124" s="54" t="s">
        <v>393</v>
      </c>
      <c r="D1124" s="54" t="s">
        <v>394</v>
      </c>
      <c r="E1124" s="81"/>
      <c r="F1124" s="370">
        <v>2</v>
      </c>
      <c r="G1124" s="370"/>
      <c r="H1124" s="82" t="s">
        <v>375</v>
      </c>
    </row>
    <row r="1125" spans="1:8">
      <c r="A1125" s="51" t="s">
        <v>395</v>
      </c>
      <c r="B1125" s="54" t="s">
        <v>396</v>
      </c>
      <c r="C1125" s="54" t="s">
        <v>397</v>
      </c>
      <c r="D1125" s="54" t="s">
        <v>398</v>
      </c>
      <c r="E1125" s="81"/>
      <c r="F1125" s="370">
        <v>1</v>
      </c>
      <c r="G1125" s="370"/>
      <c r="H1125" s="82" t="s">
        <v>399</v>
      </c>
    </row>
    <row r="1126" spans="1:8">
      <c r="A1126" s="51" t="s">
        <v>400</v>
      </c>
      <c r="B1126" s="54" t="s">
        <v>401</v>
      </c>
      <c r="C1126" s="83" t="s">
        <v>402</v>
      </c>
      <c r="D1126" s="83" t="s">
        <v>403</v>
      </c>
      <c r="E1126" s="84"/>
      <c r="F1126" s="371"/>
      <c r="G1126" s="372"/>
      <c r="H1126" s="85"/>
    </row>
    <row r="1127" spans="1:8" ht="61.5" customHeight="1">
      <c r="A1127" s="373" t="s">
        <v>404</v>
      </c>
      <c r="B1127" s="374"/>
      <c r="C1127" s="379" t="s">
        <v>405</v>
      </c>
      <c r="D1127" s="375"/>
      <c r="E1127" s="375"/>
      <c r="F1127" s="375"/>
      <c r="G1127" s="379" t="s">
        <v>406</v>
      </c>
      <c r="H1127" s="376"/>
    </row>
  </sheetData>
  <mergeCells count="1156">
    <mergeCell ref="H247:H249"/>
    <mergeCell ref="H294:H296"/>
    <mergeCell ref="H341:H343"/>
    <mergeCell ref="H388:H390"/>
    <mergeCell ref="H435:H437"/>
    <mergeCell ref="H482:H484"/>
    <mergeCell ref="H529:H531"/>
    <mergeCell ref="H576:H578"/>
    <mergeCell ref="H623:H625"/>
    <mergeCell ref="H670:H672"/>
    <mergeCell ref="H717:H719"/>
    <mergeCell ref="H764:H766"/>
    <mergeCell ref="H811:H813"/>
    <mergeCell ref="H858:H860"/>
    <mergeCell ref="H905:H907"/>
    <mergeCell ref="H952:H954"/>
    <mergeCell ref="H999:H1001"/>
    <mergeCell ref="A716:H716"/>
    <mergeCell ref="A730:H730"/>
    <mergeCell ref="A731:H731"/>
    <mergeCell ref="A732:H732"/>
    <mergeCell ref="A733:F733"/>
    <mergeCell ref="G733:H733"/>
    <mergeCell ref="A735:F735"/>
    <mergeCell ref="A736:F736"/>
    <mergeCell ref="G736:H736"/>
    <mergeCell ref="A737:F737"/>
    <mergeCell ref="A738:F738"/>
    <mergeCell ref="A739:F739"/>
    <mergeCell ref="A740:F740"/>
    <mergeCell ref="A741:H741"/>
    <mergeCell ref="A742:H742"/>
    <mergeCell ref="G247:G249"/>
    <mergeCell ref="G294:G296"/>
    <mergeCell ref="G341:G343"/>
    <mergeCell ref="G388:G390"/>
    <mergeCell ref="G435:G437"/>
    <mergeCell ref="G482:G484"/>
    <mergeCell ref="G529:G531"/>
    <mergeCell ref="G576:G578"/>
    <mergeCell ref="G623:G625"/>
    <mergeCell ref="G670:G672"/>
    <mergeCell ref="G717:G719"/>
    <mergeCell ref="G764:G766"/>
    <mergeCell ref="G811:G813"/>
    <mergeCell ref="G858:G860"/>
    <mergeCell ref="G905:G907"/>
    <mergeCell ref="G952:G954"/>
    <mergeCell ref="G999:G1001"/>
    <mergeCell ref="F891:G891"/>
    <mergeCell ref="A829:F829"/>
    <mergeCell ref="A830:F830"/>
    <mergeCell ref="G830:H830"/>
    <mergeCell ref="A831:F831"/>
    <mergeCell ref="A832:F832"/>
    <mergeCell ref="A833:F833"/>
    <mergeCell ref="A834:F834"/>
    <mergeCell ref="A835:H835"/>
    <mergeCell ref="A836:H836"/>
    <mergeCell ref="B837:H837"/>
    <mergeCell ref="B838:H838"/>
    <mergeCell ref="A839:D839"/>
    <mergeCell ref="F840:G840"/>
    <mergeCell ref="F841:G841"/>
    <mergeCell ref="F247:F249"/>
    <mergeCell ref="F294:F296"/>
    <mergeCell ref="F341:F343"/>
    <mergeCell ref="F388:F390"/>
    <mergeCell ref="F435:F437"/>
    <mergeCell ref="F482:F484"/>
    <mergeCell ref="F529:F531"/>
    <mergeCell ref="F576:F578"/>
    <mergeCell ref="F623:F625"/>
    <mergeCell ref="F670:F672"/>
    <mergeCell ref="F717:F719"/>
    <mergeCell ref="F764:F766"/>
    <mergeCell ref="F811:F813"/>
    <mergeCell ref="F858:F860"/>
    <mergeCell ref="F905:F907"/>
    <mergeCell ref="F952:F954"/>
    <mergeCell ref="F999:F1001"/>
    <mergeCell ref="F982:G982"/>
    <mergeCell ref="F983:G983"/>
    <mergeCell ref="F984:G984"/>
    <mergeCell ref="F985:G985"/>
    <mergeCell ref="G968:H968"/>
    <mergeCell ref="A924:F924"/>
    <mergeCell ref="G924:H924"/>
    <mergeCell ref="A925:F925"/>
    <mergeCell ref="A926:F926"/>
    <mergeCell ref="A927:F927"/>
    <mergeCell ref="A886:D886"/>
    <mergeCell ref="F887:G887"/>
    <mergeCell ref="F888:G888"/>
    <mergeCell ref="F889:G889"/>
    <mergeCell ref="F890:G890"/>
    <mergeCell ref="E247:E249"/>
    <mergeCell ref="E294:E296"/>
    <mergeCell ref="E341:E343"/>
    <mergeCell ref="E388:E390"/>
    <mergeCell ref="E435:E437"/>
    <mergeCell ref="E482:E484"/>
    <mergeCell ref="E529:E531"/>
    <mergeCell ref="E576:E578"/>
    <mergeCell ref="E623:E625"/>
    <mergeCell ref="E670:E672"/>
    <mergeCell ref="E717:E719"/>
    <mergeCell ref="E764:E766"/>
    <mergeCell ref="E811:E813"/>
    <mergeCell ref="E858:E860"/>
    <mergeCell ref="E905:E907"/>
    <mergeCell ref="E952:E954"/>
    <mergeCell ref="E999:E1001"/>
    <mergeCell ref="A941:H941"/>
    <mergeCell ref="A942:H942"/>
    <mergeCell ref="A943:H943"/>
    <mergeCell ref="B901:C901"/>
    <mergeCell ref="G901:H901"/>
    <mergeCell ref="B902:C902"/>
    <mergeCell ref="G902:H902"/>
    <mergeCell ref="A903:H903"/>
    <mergeCell ref="A904:H904"/>
    <mergeCell ref="A918:H918"/>
    <mergeCell ref="A919:H919"/>
    <mergeCell ref="A920:H920"/>
    <mergeCell ref="A921:F921"/>
    <mergeCell ref="G921:H921"/>
    <mergeCell ref="A923:F923"/>
    <mergeCell ref="D247:D249"/>
    <mergeCell ref="D294:D296"/>
    <mergeCell ref="D341:D343"/>
    <mergeCell ref="D388:D390"/>
    <mergeCell ref="D435:D437"/>
    <mergeCell ref="D482:D484"/>
    <mergeCell ref="D529:D531"/>
    <mergeCell ref="D576:D578"/>
    <mergeCell ref="D623:D625"/>
    <mergeCell ref="D670:D672"/>
    <mergeCell ref="D717:D719"/>
    <mergeCell ref="D764:D766"/>
    <mergeCell ref="D811:D813"/>
    <mergeCell ref="D858:D860"/>
    <mergeCell ref="D905:D907"/>
    <mergeCell ref="D952:D954"/>
    <mergeCell ref="D999:D1001"/>
    <mergeCell ref="A968:F968"/>
    <mergeCell ref="A928:F928"/>
    <mergeCell ref="A929:H929"/>
    <mergeCell ref="A930:H930"/>
    <mergeCell ref="B931:H931"/>
    <mergeCell ref="B932:H932"/>
    <mergeCell ref="A933:D933"/>
    <mergeCell ref="F934:G934"/>
    <mergeCell ref="F935:G935"/>
    <mergeCell ref="F936:G936"/>
    <mergeCell ref="F937:G937"/>
    <mergeCell ref="F938:G938"/>
    <mergeCell ref="A939:B939"/>
    <mergeCell ref="C939:F939"/>
    <mergeCell ref="G939:H939"/>
    <mergeCell ref="C247:C249"/>
    <mergeCell ref="C294:C296"/>
    <mergeCell ref="C341:C343"/>
    <mergeCell ref="C388:C390"/>
    <mergeCell ref="C435:C437"/>
    <mergeCell ref="C482:C484"/>
    <mergeCell ref="C529:C531"/>
    <mergeCell ref="C576:C578"/>
    <mergeCell ref="C623:C625"/>
    <mergeCell ref="C670:C672"/>
    <mergeCell ref="C717:C719"/>
    <mergeCell ref="C764:C766"/>
    <mergeCell ref="C811:C813"/>
    <mergeCell ref="C858:C860"/>
    <mergeCell ref="C905:C907"/>
    <mergeCell ref="C952:C954"/>
    <mergeCell ref="C999:C1001"/>
    <mergeCell ref="A944:H944"/>
    <mergeCell ref="A945:H945"/>
    <mergeCell ref="B946:C946"/>
    <mergeCell ref="G946:H946"/>
    <mergeCell ref="B947:C947"/>
    <mergeCell ref="G947:H947"/>
    <mergeCell ref="B948:C948"/>
    <mergeCell ref="G948:H948"/>
    <mergeCell ref="B949:C949"/>
    <mergeCell ref="G949:H949"/>
    <mergeCell ref="A950:H950"/>
    <mergeCell ref="A951:H951"/>
    <mergeCell ref="A965:H965"/>
    <mergeCell ref="A966:H966"/>
    <mergeCell ref="A967:H967"/>
    <mergeCell ref="B247:B249"/>
    <mergeCell ref="B294:B296"/>
    <mergeCell ref="B341:B343"/>
    <mergeCell ref="B388:B390"/>
    <mergeCell ref="B435:B437"/>
    <mergeCell ref="B482:B484"/>
    <mergeCell ref="B529:B531"/>
    <mergeCell ref="B576:B578"/>
    <mergeCell ref="B623:B625"/>
    <mergeCell ref="B670:B672"/>
    <mergeCell ref="B717:B719"/>
    <mergeCell ref="B764:B766"/>
    <mergeCell ref="B811:B813"/>
    <mergeCell ref="B858:B860"/>
    <mergeCell ref="B905:B907"/>
    <mergeCell ref="B952:B954"/>
    <mergeCell ref="B999:B1001"/>
    <mergeCell ref="A998:H998"/>
    <mergeCell ref="A997:H997"/>
    <mergeCell ref="A970:F970"/>
    <mergeCell ref="A971:F971"/>
    <mergeCell ref="G971:H971"/>
    <mergeCell ref="A972:F972"/>
    <mergeCell ref="A973:F973"/>
    <mergeCell ref="A974:F974"/>
    <mergeCell ref="A975:F975"/>
    <mergeCell ref="A976:H976"/>
    <mergeCell ref="A977:H977"/>
    <mergeCell ref="B978:H978"/>
    <mergeCell ref="B979:H979"/>
    <mergeCell ref="A980:D980"/>
    <mergeCell ref="F981:G981"/>
    <mergeCell ref="A1127:B1127"/>
    <mergeCell ref="C1127:F1127"/>
    <mergeCell ref="G1127:H1127"/>
    <mergeCell ref="A12:A14"/>
    <mergeCell ref="A59:A61"/>
    <mergeCell ref="A106:A108"/>
    <mergeCell ref="A153:A155"/>
    <mergeCell ref="A200:A202"/>
    <mergeCell ref="A247:A249"/>
    <mergeCell ref="A294:A296"/>
    <mergeCell ref="A341:A343"/>
    <mergeCell ref="A388:A390"/>
    <mergeCell ref="A435:A437"/>
    <mergeCell ref="A482:A484"/>
    <mergeCell ref="A529:A531"/>
    <mergeCell ref="A576:A578"/>
    <mergeCell ref="A623:A625"/>
    <mergeCell ref="A670:A672"/>
    <mergeCell ref="A717:A719"/>
    <mergeCell ref="A764:A766"/>
    <mergeCell ref="A811:A813"/>
    <mergeCell ref="A858:A860"/>
    <mergeCell ref="A905:A907"/>
    <mergeCell ref="A952:A954"/>
    <mergeCell ref="A999:A1001"/>
    <mergeCell ref="A1046:A1048"/>
    <mergeCell ref="A1093:A1095"/>
    <mergeCell ref="B12:B14"/>
    <mergeCell ref="B59:B61"/>
    <mergeCell ref="B106:B108"/>
    <mergeCell ref="B153:B155"/>
    <mergeCell ref="B200:B202"/>
    <mergeCell ref="A1111:F1111"/>
    <mergeCell ref="A1112:F1112"/>
    <mergeCell ref="G1112:H1112"/>
    <mergeCell ref="A1113:F1113"/>
    <mergeCell ref="A1114:F1114"/>
    <mergeCell ref="A1115:F1115"/>
    <mergeCell ref="A1116:F1116"/>
    <mergeCell ref="A1117:H1117"/>
    <mergeCell ref="A1118:H1118"/>
    <mergeCell ref="B1119:H1119"/>
    <mergeCell ref="B1120:H1120"/>
    <mergeCell ref="A1121:D1121"/>
    <mergeCell ref="F1122:G1122"/>
    <mergeCell ref="F1123:G1123"/>
    <mergeCell ref="F1124:G1124"/>
    <mergeCell ref="F1125:G1125"/>
    <mergeCell ref="F1126:G1126"/>
    <mergeCell ref="A1085:H1085"/>
    <mergeCell ref="A1086:H1086"/>
    <mergeCell ref="B1087:C1087"/>
    <mergeCell ref="G1087:H1087"/>
    <mergeCell ref="B1088:C1088"/>
    <mergeCell ref="G1088:H1088"/>
    <mergeCell ref="B1089:C1089"/>
    <mergeCell ref="G1089:H1089"/>
    <mergeCell ref="B1090:C1090"/>
    <mergeCell ref="G1090:H1090"/>
    <mergeCell ref="A1091:H1091"/>
    <mergeCell ref="A1092:H1092"/>
    <mergeCell ref="A1106:H1106"/>
    <mergeCell ref="A1107:H1107"/>
    <mergeCell ref="A1108:H1108"/>
    <mergeCell ref="A1109:F1109"/>
    <mergeCell ref="G1109:H1109"/>
    <mergeCell ref="B1093:B1095"/>
    <mergeCell ref="C1093:C1095"/>
    <mergeCell ref="D1093:D1095"/>
    <mergeCell ref="E1093:E1095"/>
    <mergeCell ref="F1093:F1095"/>
    <mergeCell ref="G1093:G1095"/>
    <mergeCell ref="H1093:H1095"/>
    <mergeCell ref="A1069:F1069"/>
    <mergeCell ref="A1070:H1070"/>
    <mergeCell ref="A1071:H1071"/>
    <mergeCell ref="B1072:H1072"/>
    <mergeCell ref="B1073:H1073"/>
    <mergeCell ref="A1074:D1074"/>
    <mergeCell ref="F1075:G1075"/>
    <mergeCell ref="F1076:G1076"/>
    <mergeCell ref="F1077:G1077"/>
    <mergeCell ref="F1078:G1078"/>
    <mergeCell ref="F1079:G1079"/>
    <mergeCell ref="A1080:B1080"/>
    <mergeCell ref="C1080:F1080"/>
    <mergeCell ref="G1080:H1080"/>
    <mergeCell ref="A1082:H1082"/>
    <mergeCell ref="A1083:H1083"/>
    <mergeCell ref="A1084:H1084"/>
    <mergeCell ref="B1042:C1042"/>
    <mergeCell ref="G1042:H1042"/>
    <mergeCell ref="B1043:C1043"/>
    <mergeCell ref="G1043:H1043"/>
    <mergeCell ref="A1044:H1044"/>
    <mergeCell ref="A1045:H1045"/>
    <mergeCell ref="A1059:H1059"/>
    <mergeCell ref="A1060:H1060"/>
    <mergeCell ref="A1061:H1061"/>
    <mergeCell ref="A1062:F1062"/>
    <mergeCell ref="G1062:H1062"/>
    <mergeCell ref="A1064:F1064"/>
    <mergeCell ref="A1065:F1065"/>
    <mergeCell ref="G1065:H1065"/>
    <mergeCell ref="A1066:F1066"/>
    <mergeCell ref="A1067:F1067"/>
    <mergeCell ref="A1068:F1068"/>
    <mergeCell ref="B1046:B1048"/>
    <mergeCell ref="C1046:C1048"/>
    <mergeCell ref="D1046:D1048"/>
    <mergeCell ref="E1046:E1048"/>
    <mergeCell ref="F1046:F1048"/>
    <mergeCell ref="G1046:G1048"/>
    <mergeCell ref="H1046:H1048"/>
    <mergeCell ref="A1027:D1027"/>
    <mergeCell ref="F1028:G1028"/>
    <mergeCell ref="F1029:G1029"/>
    <mergeCell ref="F1030:G1030"/>
    <mergeCell ref="F1031:G1031"/>
    <mergeCell ref="F1032:G1032"/>
    <mergeCell ref="A1033:B1033"/>
    <mergeCell ref="C1033:F1033"/>
    <mergeCell ref="G1033:H1033"/>
    <mergeCell ref="A1035:H1035"/>
    <mergeCell ref="A1036:H1036"/>
    <mergeCell ref="A1037:H1037"/>
    <mergeCell ref="A1038:H1038"/>
    <mergeCell ref="A1039:H1039"/>
    <mergeCell ref="B1040:C1040"/>
    <mergeCell ref="G1040:H1040"/>
    <mergeCell ref="B1041:C1041"/>
    <mergeCell ref="G1041:H1041"/>
    <mergeCell ref="A1012:H1012"/>
    <mergeCell ref="A1013:H1013"/>
    <mergeCell ref="A1014:H1014"/>
    <mergeCell ref="A1015:F1015"/>
    <mergeCell ref="G1015:H1015"/>
    <mergeCell ref="A1017:F1017"/>
    <mergeCell ref="A1018:F1018"/>
    <mergeCell ref="G1018:H1018"/>
    <mergeCell ref="A1019:F1019"/>
    <mergeCell ref="A1020:F1020"/>
    <mergeCell ref="A1021:F1021"/>
    <mergeCell ref="A1022:F1022"/>
    <mergeCell ref="A1023:H1023"/>
    <mergeCell ref="A1024:H1024"/>
    <mergeCell ref="B1025:H1025"/>
    <mergeCell ref="B1026:H1026"/>
    <mergeCell ref="A986:B986"/>
    <mergeCell ref="C986:F986"/>
    <mergeCell ref="G986:H986"/>
    <mergeCell ref="A988:H988"/>
    <mergeCell ref="A989:H989"/>
    <mergeCell ref="A990:H990"/>
    <mergeCell ref="A991:H991"/>
    <mergeCell ref="A992:H992"/>
    <mergeCell ref="B993:C993"/>
    <mergeCell ref="G993:H993"/>
    <mergeCell ref="B994:C994"/>
    <mergeCell ref="G994:H994"/>
    <mergeCell ref="B995:C995"/>
    <mergeCell ref="G995:H995"/>
    <mergeCell ref="B996:C996"/>
    <mergeCell ref="G996:H996"/>
    <mergeCell ref="A892:B892"/>
    <mergeCell ref="C892:F892"/>
    <mergeCell ref="G892:H892"/>
    <mergeCell ref="A894:H894"/>
    <mergeCell ref="A895:H895"/>
    <mergeCell ref="A896:H896"/>
    <mergeCell ref="A897:H897"/>
    <mergeCell ref="A898:H898"/>
    <mergeCell ref="B899:C899"/>
    <mergeCell ref="G899:H899"/>
    <mergeCell ref="B900:C900"/>
    <mergeCell ref="G900:H900"/>
    <mergeCell ref="A857:H857"/>
    <mergeCell ref="A871:H871"/>
    <mergeCell ref="A872:H872"/>
    <mergeCell ref="A873:H873"/>
    <mergeCell ref="A874:F874"/>
    <mergeCell ref="G874:H874"/>
    <mergeCell ref="A876:F876"/>
    <mergeCell ref="A877:F877"/>
    <mergeCell ref="G877:H877"/>
    <mergeCell ref="A878:F878"/>
    <mergeCell ref="A879:F879"/>
    <mergeCell ref="A880:F880"/>
    <mergeCell ref="A881:F881"/>
    <mergeCell ref="A882:H882"/>
    <mergeCell ref="A883:H883"/>
    <mergeCell ref="B884:H884"/>
    <mergeCell ref="B885:H885"/>
    <mergeCell ref="A845:B845"/>
    <mergeCell ref="C845:F845"/>
    <mergeCell ref="G845:H845"/>
    <mergeCell ref="A847:H847"/>
    <mergeCell ref="A848:H848"/>
    <mergeCell ref="A849:H849"/>
    <mergeCell ref="A850:H850"/>
    <mergeCell ref="A851:H851"/>
    <mergeCell ref="B852:C852"/>
    <mergeCell ref="G852:H852"/>
    <mergeCell ref="B853:C853"/>
    <mergeCell ref="G853:H853"/>
    <mergeCell ref="B854:C854"/>
    <mergeCell ref="G854:H854"/>
    <mergeCell ref="B855:C855"/>
    <mergeCell ref="G855:H855"/>
    <mergeCell ref="A856:H856"/>
    <mergeCell ref="F842:G842"/>
    <mergeCell ref="F843:G843"/>
    <mergeCell ref="F844:G844"/>
    <mergeCell ref="A803:H803"/>
    <mergeCell ref="A804:H804"/>
    <mergeCell ref="B805:C805"/>
    <mergeCell ref="G805:H805"/>
    <mergeCell ref="B806:C806"/>
    <mergeCell ref="G806:H806"/>
    <mergeCell ref="B807:C807"/>
    <mergeCell ref="G807:H807"/>
    <mergeCell ref="B808:C808"/>
    <mergeCell ref="G808:H808"/>
    <mergeCell ref="A809:H809"/>
    <mergeCell ref="A810:H810"/>
    <mergeCell ref="A824:H824"/>
    <mergeCell ref="A825:H825"/>
    <mergeCell ref="A826:H826"/>
    <mergeCell ref="A827:F827"/>
    <mergeCell ref="G827:H827"/>
    <mergeCell ref="A787:F787"/>
    <mergeCell ref="A788:H788"/>
    <mergeCell ref="A789:H789"/>
    <mergeCell ref="B790:H790"/>
    <mergeCell ref="B791:H791"/>
    <mergeCell ref="A792:D792"/>
    <mergeCell ref="F793:G793"/>
    <mergeCell ref="F794:G794"/>
    <mergeCell ref="F795:G795"/>
    <mergeCell ref="F796:G796"/>
    <mergeCell ref="F797:G797"/>
    <mergeCell ref="A798:B798"/>
    <mergeCell ref="C798:F798"/>
    <mergeCell ref="G798:H798"/>
    <mergeCell ref="A800:H800"/>
    <mergeCell ref="A801:H801"/>
    <mergeCell ref="A802:H802"/>
    <mergeCell ref="B760:C760"/>
    <mergeCell ref="G760:H760"/>
    <mergeCell ref="B761:C761"/>
    <mergeCell ref="G761:H761"/>
    <mergeCell ref="A762:H762"/>
    <mergeCell ref="A763:H763"/>
    <mergeCell ref="A777:H777"/>
    <mergeCell ref="A778:H778"/>
    <mergeCell ref="A779:H779"/>
    <mergeCell ref="A780:F780"/>
    <mergeCell ref="G780:H780"/>
    <mergeCell ref="A782:F782"/>
    <mergeCell ref="A783:F783"/>
    <mergeCell ref="G783:H783"/>
    <mergeCell ref="A784:F784"/>
    <mergeCell ref="A785:F785"/>
    <mergeCell ref="A786:F786"/>
    <mergeCell ref="A745:D745"/>
    <mergeCell ref="F746:G746"/>
    <mergeCell ref="F747:G747"/>
    <mergeCell ref="F748:G748"/>
    <mergeCell ref="F749:G749"/>
    <mergeCell ref="F750:G750"/>
    <mergeCell ref="A751:B751"/>
    <mergeCell ref="C751:F751"/>
    <mergeCell ref="G751:H751"/>
    <mergeCell ref="A753:H753"/>
    <mergeCell ref="A754:H754"/>
    <mergeCell ref="A755:H755"/>
    <mergeCell ref="A756:H756"/>
    <mergeCell ref="A757:H757"/>
    <mergeCell ref="B758:C758"/>
    <mergeCell ref="G758:H758"/>
    <mergeCell ref="B759:C759"/>
    <mergeCell ref="G759:H759"/>
    <mergeCell ref="B743:H743"/>
    <mergeCell ref="B744:H744"/>
    <mergeCell ref="A704:B704"/>
    <mergeCell ref="C704:F704"/>
    <mergeCell ref="G704:H704"/>
    <mergeCell ref="A706:H706"/>
    <mergeCell ref="A707:H707"/>
    <mergeCell ref="A708:H708"/>
    <mergeCell ref="A709:H709"/>
    <mergeCell ref="A710:H710"/>
    <mergeCell ref="B711:C711"/>
    <mergeCell ref="G711:H711"/>
    <mergeCell ref="B712:C712"/>
    <mergeCell ref="G712:H712"/>
    <mergeCell ref="B713:C713"/>
    <mergeCell ref="G713:H713"/>
    <mergeCell ref="B714:C714"/>
    <mergeCell ref="G714:H714"/>
    <mergeCell ref="A715:H715"/>
    <mergeCell ref="A688:F688"/>
    <mergeCell ref="A689:F689"/>
    <mergeCell ref="G689:H689"/>
    <mergeCell ref="A690:F690"/>
    <mergeCell ref="A691:F691"/>
    <mergeCell ref="A692:F692"/>
    <mergeCell ref="A693:F693"/>
    <mergeCell ref="A694:H694"/>
    <mergeCell ref="A695:H695"/>
    <mergeCell ref="B696:H696"/>
    <mergeCell ref="B697:H697"/>
    <mergeCell ref="A698:D698"/>
    <mergeCell ref="F699:G699"/>
    <mergeCell ref="F700:G700"/>
    <mergeCell ref="F701:G701"/>
    <mergeCell ref="F702:G702"/>
    <mergeCell ref="F703:G703"/>
    <mergeCell ref="A662:H662"/>
    <mergeCell ref="A663:H663"/>
    <mergeCell ref="B664:C664"/>
    <mergeCell ref="G664:H664"/>
    <mergeCell ref="B665:C665"/>
    <mergeCell ref="G665:H665"/>
    <mergeCell ref="B666:C666"/>
    <mergeCell ref="G666:H666"/>
    <mergeCell ref="B667:C667"/>
    <mergeCell ref="G667:H667"/>
    <mergeCell ref="A668:H668"/>
    <mergeCell ref="A669:H669"/>
    <mergeCell ref="A683:H683"/>
    <mergeCell ref="A684:H684"/>
    <mergeCell ref="A685:H685"/>
    <mergeCell ref="A686:F686"/>
    <mergeCell ref="G686:H686"/>
    <mergeCell ref="A646:F646"/>
    <mergeCell ref="A647:H647"/>
    <mergeCell ref="A648:H648"/>
    <mergeCell ref="B649:H649"/>
    <mergeCell ref="B650:H650"/>
    <mergeCell ref="A651:D651"/>
    <mergeCell ref="F652:G652"/>
    <mergeCell ref="F653:G653"/>
    <mergeCell ref="F654:G654"/>
    <mergeCell ref="F655:G655"/>
    <mergeCell ref="F656:G656"/>
    <mergeCell ref="A657:B657"/>
    <mergeCell ref="C657:F657"/>
    <mergeCell ref="G657:H657"/>
    <mergeCell ref="A659:H659"/>
    <mergeCell ref="A660:H660"/>
    <mergeCell ref="A661:H661"/>
    <mergeCell ref="B619:C619"/>
    <mergeCell ref="G619:H619"/>
    <mergeCell ref="B620:C620"/>
    <mergeCell ref="G620:H620"/>
    <mergeCell ref="A621:H621"/>
    <mergeCell ref="A622:H622"/>
    <mergeCell ref="A636:H636"/>
    <mergeCell ref="A637:H637"/>
    <mergeCell ref="A638:H638"/>
    <mergeCell ref="A639:F639"/>
    <mergeCell ref="G639:H639"/>
    <mergeCell ref="A641:F641"/>
    <mergeCell ref="A642:F642"/>
    <mergeCell ref="G642:H642"/>
    <mergeCell ref="A643:F643"/>
    <mergeCell ref="A644:F644"/>
    <mergeCell ref="A645:F645"/>
    <mergeCell ref="A604:D604"/>
    <mergeCell ref="F605:G605"/>
    <mergeCell ref="F606:G606"/>
    <mergeCell ref="F607:G607"/>
    <mergeCell ref="F608:G608"/>
    <mergeCell ref="F609:G609"/>
    <mergeCell ref="A610:B610"/>
    <mergeCell ref="C610:F610"/>
    <mergeCell ref="G610:H610"/>
    <mergeCell ref="A612:H612"/>
    <mergeCell ref="A613:H613"/>
    <mergeCell ref="A614:H614"/>
    <mergeCell ref="A615:H615"/>
    <mergeCell ref="A616:H616"/>
    <mergeCell ref="B617:C617"/>
    <mergeCell ref="G617:H617"/>
    <mergeCell ref="B618:C618"/>
    <mergeCell ref="G618:H618"/>
    <mergeCell ref="A575:H575"/>
    <mergeCell ref="A589:H589"/>
    <mergeCell ref="A590:H590"/>
    <mergeCell ref="A591:H591"/>
    <mergeCell ref="A592:F592"/>
    <mergeCell ref="G592:H592"/>
    <mergeCell ref="A594:F594"/>
    <mergeCell ref="A595:F595"/>
    <mergeCell ref="G595:H595"/>
    <mergeCell ref="A596:F596"/>
    <mergeCell ref="A597:F597"/>
    <mergeCell ref="A598:F598"/>
    <mergeCell ref="A599:F599"/>
    <mergeCell ref="A600:H600"/>
    <mergeCell ref="A601:H601"/>
    <mergeCell ref="B602:H602"/>
    <mergeCell ref="B603:H603"/>
    <mergeCell ref="A563:B563"/>
    <mergeCell ref="C563:F563"/>
    <mergeCell ref="G563:H563"/>
    <mergeCell ref="A565:H565"/>
    <mergeCell ref="A566:H566"/>
    <mergeCell ref="A567:H567"/>
    <mergeCell ref="A568:H568"/>
    <mergeCell ref="A569:H569"/>
    <mergeCell ref="B570:C570"/>
    <mergeCell ref="G570:H570"/>
    <mergeCell ref="B571:C571"/>
    <mergeCell ref="G571:H571"/>
    <mergeCell ref="B572:C572"/>
    <mergeCell ref="G572:H572"/>
    <mergeCell ref="B573:C573"/>
    <mergeCell ref="G573:H573"/>
    <mergeCell ref="A574:H574"/>
    <mergeCell ref="A547:F547"/>
    <mergeCell ref="A548:F548"/>
    <mergeCell ref="G548:H548"/>
    <mergeCell ref="A549:F549"/>
    <mergeCell ref="A550:F550"/>
    <mergeCell ref="A551:F551"/>
    <mergeCell ref="A552:F552"/>
    <mergeCell ref="A553:H553"/>
    <mergeCell ref="A554:H554"/>
    <mergeCell ref="B555:H555"/>
    <mergeCell ref="B556:H556"/>
    <mergeCell ref="A557:D557"/>
    <mergeCell ref="F558:G558"/>
    <mergeCell ref="F559:G559"/>
    <mergeCell ref="F560:G560"/>
    <mergeCell ref="F561:G561"/>
    <mergeCell ref="F562:G562"/>
    <mergeCell ref="A521:H521"/>
    <mergeCell ref="A522:H522"/>
    <mergeCell ref="B523:C523"/>
    <mergeCell ref="G523:H523"/>
    <mergeCell ref="B524:C524"/>
    <mergeCell ref="G524:H524"/>
    <mergeCell ref="B525:C525"/>
    <mergeCell ref="G525:H525"/>
    <mergeCell ref="B526:C526"/>
    <mergeCell ref="G526:H526"/>
    <mergeCell ref="A527:H527"/>
    <mergeCell ref="A528:H528"/>
    <mergeCell ref="A542:H542"/>
    <mergeCell ref="A543:H543"/>
    <mergeCell ref="A544:H544"/>
    <mergeCell ref="A545:F545"/>
    <mergeCell ref="G545:H545"/>
    <mergeCell ref="A505:F505"/>
    <mergeCell ref="A506:H506"/>
    <mergeCell ref="A507:H507"/>
    <mergeCell ref="B508:H508"/>
    <mergeCell ref="B509:H509"/>
    <mergeCell ref="A510:D510"/>
    <mergeCell ref="F511:G511"/>
    <mergeCell ref="F512:G512"/>
    <mergeCell ref="F513:G513"/>
    <mergeCell ref="F514:G514"/>
    <mergeCell ref="F515:G515"/>
    <mergeCell ref="A516:B516"/>
    <mergeCell ref="C516:F516"/>
    <mergeCell ref="G516:H516"/>
    <mergeCell ref="A518:H518"/>
    <mergeCell ref="A519:H519"/>
    <mergeCell ref="A520:H520"/>
    <mergeCell ref="B478:C478"/>
    <mergeCell ref="G478:H478"/>
    <mergeCell ref="B479:C479"/>
    <mergeCell ref="G479:H479"/>
    <mergeCell ref="A480:H480"/>
    <mergeCell ref="A481:H481"/>
    <mergeCell ref="A495:H495"/>
    <mergeCell ref="A496:H496"/>
    <mergeCell ref="A497:H497"/>
    <mergeCell ref="A498:F498"/>
    <mergeCell ref="G498:H498"/>
    <mergeCell ref="A500:F500"/>
    <mergeCell ref="A501:F501"/>
    <mergeCell ref="G501:H501"/>
    <mergeCell ref="A502:F502"/>
    <mergeCell ref="A503:F503"/>
    <mergeCell ref="A504:F504"/>
    <mergeCell ref="B462:H462"/>
    <mergeCell ref="A463:D463"/>
    <mergeCell ref="F464:G464"/>
    <mergeCell ref="F465:G465"/>
    <mergeCell ref="F466:G466"/>
    <mergeCell ref="F467:G467"/>
    <mergeCell ref="F468:G468"/>
    <mergeCell ref="A469:B469"/>
    <mergeCell ref="C469:F469"/>
    <mergeCell ref="G469:H469"/>
    <mergeCell ref="A471:H471"/>
    <mergeCell ref="A472:H472"/>
    <mergeCell ref="A473:H473"/>
    <mergeCell ref="A474:H474"/>
    <mergeCell ref="A475:H475"/>
    <mergeCell ref="G476:H476"/>
    <mergeCell ref="B477:C477"/>
    <mergeCell ref="G477:H477"/>
    <mergeCell ref="A433:H433"/>
    <mergeCell ref="A434:H434"/>
    <mergeCell ref="A448:H448"/>
    <mergeCell ref="A449:H449"/>
    <mergeCell ref="A450:H450"/>
    <mergeCell ref="A451:F451"/>
    <mergeCell ref="G451:H451"/>
    <mergeCell ref="A453:F453"/>
    <mergeCell ref="A454:F454"/>
    <mergeCell ref="G454:H454"/>
    <mergeCell ref="A455:F455"/>
    <mergeCell ref="A456:F456"/>
    <mergeCell ref="A457:F457"/>
    <mergeCell ref="A458:F458"/>
    <mergeCell ref="A459:H459"/>
    <mergeCell ref="A460:H460"/>
    <mergeCell ref="B461:H461"/>
    <mergeCell ref="F420:G420"/>
    <mergeCell ref="F421:G421"/>
    <mergeCell ref="A422:B422"/>
    <mergeCell ref="C422:F422"/>
    <mergeCell ref="G422:H422"/>
    <mergeCell ref="A424:H424"/>
    <mergeCell ref="A425:H425"/>
    <mergeCell ref="A426:H426"/>
    <mergeCell ref="A427:H427"/>
    <mergeCell ref="A428:H428"/>
    <mergeCell ref="B429:C429"/>
    <mergeCell ref="G429:H429"/>
    <mergeCell ref="B430:C430"/>
    <mergeCell ref="G430:H430"/>
    <mergeCell ref="B431:C431"/>
    <mergeCell ref="G431:H431"/>
    <mergeCell ref="B432:C432"/>
    <mergeCell ref="G432:H432"/>
    <mergeCell ref="A404:F404"/>
    <mergeCell ref="G404:H404"/>
    <mergeCell ref="A406:F406"/>
    <mergeCell ref="A407:F407"/>
    <mergeCell ref="G407:H407"/>
    <mergeCell ref="A408:F408"/>
    <mergeCell ref="A409:F409"/>
    <mergeCell ref="A410:F410"/>
    <mergeCell ref="A411:F411"/>
    <mergeCell ref="A412:H412"/>
    <mergeCell ref="A413:H413"/>
    <mergeCell ref="B414:H414"/>
    <mergeCell ref="B415:H415"/>
    <mergeCell ref="A416:D416"/>
    <mergeCell ref="F417:G417"/>
    <mergeCell ref="F418:G418"/>
    <mergeCell ref="F419:G419"/>
    <mergeCell ref="A378:H378"/>
    <mergeCell ref="A379:H379"/>
    <mergeCell ref="A380:H380"/>
    <mergeCell ref="A381:H381"/>
    <mergeCell ref="B382:C382"/>
    <mergeCell ref="G382:H382"/>
    <mergeCell ref="B383:C383"/>
    <mergeCell ref="G383:H383"/>
    <mergeCell ref="B384:C384"/>
    <mergeCell ref="G384:H384"/>
    <mergeCell ref="B385:C385"/>
    <mergeCell ref="G385:H385"/>
    <mergeCell ref="A386:H386"/>
    <mergeCell ref="A387:H387"/>
    <mergeCell ref="A401:H401"/>
    <mergeCell ref="A402:H402"/>
    <mergeCell ref="A403:H403"/>
    <mergeCell ref="A362:F362"/>
    <mergeCell ref="A363:F363"/>
    <mergeCell ref="A364:F364"/>
    <mergeCell ref="A365:H365"/>
    <mergeCell ref="A366:H366"/>
    <mergeCell ref="B367:H367"/>
    <mergeCell ref="B368:H368"/>
    <mergeCell ref="A369:D369"/>
    <mergeCell ref="F370:G370"/>
    <mergeCell ref="F371:G371"/>
    <mergeCell ref="F372:G372"/>
    <mergeCell ref="F373:G373"/>
    <mergeCell ref="F374:G374"/>
    <mergeCell ref="A375:B375"/>
    <mergeCell ref="C375:F375"/>
    <mergeCell ref="G375:H375"/>
    <mergeCell ref="A377:H377"/>
    <mergeCell ref="A333:H333"/>
    <mergeCell ref="A334:H334"/>
    <mergeCell ref="B335:C335"/>
    <mergeCell ref="B336:C336"/>
    <mergeCell ref="B337:C337"/>
    <mergeCell ref="B338:C338"/>
    <mergeCell ref="A339:H339"/>
    <mergeCell ref="A340:H340"/>
    <mergeCell ref="A354:H354"/>
    <mergeCell ref="A355:H355"/>
    <mergeCell ref="A356:H356"/>
    <mergeCell ref="A357:F357"/>
    <mergeCell ref="G357:H357"/>
    <mergeCell ref="A359:F359"/>
    <mergeCell ref="A360:F360"/>
    <mergeCell ref="G360:H360"/>
    <mergeCell ref="A361:F361"/>
    <mergeCell ref="A317:F317"/>
    <mergeCell ref="A318:H318"/>
    <mergeCell ref="A319:H319"/>
    <mergeCell ref="B320:H320"/>
    <mergeCell ref="B321:H321"/>
    <mergeCell ref="A322:D322"/>
    <mergeCell ref="F323:G323"/>
    <mergeCell ref="F324:G324"/>
    <mergeCell ref="F325:G325"/>
    <mergeCell ref="F326:G326"/>
    <mergeCell ref="F327:G327"/>
    <mergeCell ref="A328:B328"/>
    <mergeCell ref="C328:F328"/>
    <mergeCell ref="G328:H328"/>
    <mergeCell ref="A330:H330"/>
    <mergeCell ref="A331:H331"/>
    <mergeCell ref="A332:H332"/>
    <mergeCell ref="B290:C290"/>
    <mergeCell ref="G290:H290"/>
    <mergeCell ref="B291:C291"/>
    <mergeCell ref="G291:H291"/>
    <mergeCell ref="A292:H292"/>
    <mergeCell ref="A293:H293"/>
    <mergeCell ref="A307:H307"/>
    <mergeCell ref="A308:H308"/>
    <mergeCell ref="A309:H309"/>
    <mergeCell ref="A310:F310"/>
    <mergeCell ref="G310:H310"/>
    <mergeCell ref="A312:F312"/>
    <mergeCell ref="A313:F313"/>
    <mergeCell ref="G313:H313"/>
    <mergeCell ref="A314:F314"/>
    <mergeCell ref="A315:F315"/>
    <mergeCell ref="A316:F316"/>
    <mergeCell ref="F276:G276"/>
    <mergeCell ref="F277:G277"/>
    <mergeCell ref="F278:G278"/>
    <mergeCell ref="F279:G279"/>
    <mergeCell ref="F280:G280"/>
    <mergeCell ref="A281:B281"/>
    <mergeCell ref="C281:F281"/>
    <mergeCell ref="G281:H281"/>
    <mergeCell ref="A283:H283"/>
    <mergeCell ref="A284:H284"/>
    <mergeCell ref="A285:H285"/>
    <mergeCell ref="A286:H286"/>
    <mergeCell ref="A287:H287"/>
    <mergeCell ref="B288:C288"/>
    <mergeCell ref="G288:H288"/>
    <mergeCell ref="B289:C289"/>
    <mergeCell ref="G289:H289"/>
    <mergeCell ref="A260:H260"/>
    <mergeCell ref="A261:H261"/>
    <mergeCell ref="A262:H262"/>
    <mergeCell ref="A263:F263"/>
    <mergeCell ref="G263:H263"/>
    <mergeCell ref="A265:F265"/>
    <mergeCell ref="A266:F266"/>
    <mergeCell ref="G266:H266"/>
    <mergeCell ref="A267:F267"/>
    <mergeCell ref="A268:F268"/>
    <mergeCell ref="A269:F269"/>
    <mergeCell ref="A270:F270"/>
    <mergeCell ref="A271:H271"/>
    <mergeCell ref="A272:H272"/>
    <mergeCell ref="B273:H273"/>
    <mergeCell ref="B274:H274"/>
    <mergeCell ref="A275:D275"/>
    <mergeCell ref="A234:B234"/>
    <mergeCell ref="C234:F234"/>
    <mergeCell ref="G234:H234"/>
    <mergeCell ref="A236:H236"/>
    <mergeCell ref="A237:H237"/>
    <mergeCell ref="A238:H238"/>
    <mergeCell ref="A239:H239"/>
    <mergeCell ref="A240:H240"/>
    <mergeCell ref="B241:C241"/>
    <mergeCell ref="G241:H241"/>
    <mergeCell ref="B242:C242"/>
    <mergeCell ref="G242:H242"/>
    <mergeCell ref="B243:C243"/>
    <mergeCell ref="G243:H243"/>
    <mergeCell ref="B244:C244"/>
    <mergeCell ref="A245:H245"/>
    <mergeCell ref="A246:H246"/>
    <mergeCell ref="A218:F218"/>
    <mergeCell ref="A219:F219"/>
    <mergeCell ref="G219:H219"/>
    <mergeCell ref="A220:F220"/>
    <mergeCell ref="A221:F221"/>
    <mergeCell ref="A222:F222"/>
    <mergeCell ref="A223:F223"/>
    <mergeCell ref="A224:H224"/>
    <mergeCell ref="A225:H225"/>
    <mergeCell ref="B226:H226"/>
    <mergeCell ref="B227:H227"/>
    <mergeCell ref="A228:D228"/>
    <mergeCell ref="F229:G229"/>
    <mergeCell ref="F230:G230"/>
    <mergeCell ref="F231:G231"/>
    <mergeCell ref="F232:G232"/>
    <mergeCell ref="F233:G233"/>
    <mergeCell ref="A192:H192"/>
    <mergeCell ref="A193:H193"/>
    <mergeCell ref="B194:C194"/>
    <mergeCell ref="G194:H194"/>
    <mergeCell ref="B195:C195"/>
    <mergeCell ref="G195:H195"/>
    <mergeCell ref="B196:C196"/>
    <mergeCell ref="G196:H196"/>
    <mergeCell ref="B197:C197"/>
    <mergeCell ref="G197:H197"/>
    <mergeCell ref="A198:H198"/>
    <mergeCell ref="A199:H199"/>
    <mergeCell ref="A213:H213"/>
    <mergeCell ref="A214:H214"/>
    <mergeCell ref="A215:H215"/>
    <mergeCell ref="A216:F216"/>
    <mergeCell ref="G216:H216"/>
    <mergeCell ref="C200:C202"/>
    <mergeCell ref="D200:D202"/>
    <mergeCell ref="E200:E202"/>
    <mergeCell ref="F200:F202"/>
    <mergeCell ref="G200:G202"/>
    <mergeCell ref="H200:H202"/>
    <mergeCell ref="A176:F176"/>
    <mergeCell ref="A177:H177"/>
    <mergeCell ref="A178:H178"/>
    <mergeCell ref="B179:H179"/>
    <mergeCell ref="B180:H180"/>
    <mergeCell ref="A181:D181"/>
    <mergeCell ref="F182:G182"/>
    <mergeCell ref="F183:G183"/>
    <mergeCell ref="F184:G184"/>
    <mergeCell ref="F185:G185"/>
    <mergeCell ref="F186:G186"/>
    <mergeCell ref="A187:B187"/>
    <mergeCell ref="C187:F187"/>
    <mergeCell ref="G187:H187"/>
    <mergeCell ref="A189:H189"/>
    <mergeCell ref="A190:H190"/>
    <mergeCell ref="A191:H191"/>
    <mergeCell ref="B149:C149"/>
    <mergeCell ref="G149:H149"/>
    <mergeCell ref="B150:C150"/>
    <mergeCell ref="G150:H150"/>
    <mergeCell ref="A151:H151"/>
    <mergeCell ref="A152:H152"/>
    <mergeCell ref="A166:H166"/>
    <mergeCell ref="A167:H167"/>
    <mergeCell ref="A168:H168"/>
    <mergeCell ref="A169:F169"/>
    <mergeCell ref="G169:H169"/>
    <mergeCell ref="A171:F171"/>
    <mergeCell ref="A172:F172"/>
    <mergeCell ref="G172:H172"/>
    <mergeCell ref="A173:F173"/>
    <mergeCell ref="A174:F174"/>
    <mergeCell ref="A175:F175"/>
    <mergeCell ref="C153:C155"/>
    <mergeCell ref="D153:D155"/>
    <mergeCell ref="E153:E155"/>
    <mergeCell ref="F153:F155"/>
    <mergeCell ref="G153:G155"/>
    <mergeCell ref="H153:H155"/>
    <mergeCell ref="B133:H133"/>
    <mergeCell ref="A134:D134"/>
    <mergeCell ref="F135:G135"/>
    <mergeCell ref="F136:G136"/>
    <mergeCell ref="F137:G137"/>
    <mergeCell ref="F138:G138"/>
    <mergeCell ref="F139:G139"/>
    <mergeCell ref="A140:B140"/>
    <mergeCell ref="C140:F140"/>
    <mergeCell ref="G140:H140"/>
    <mergeCell ref="A142:H142"/>
    <mergeCell ref="A143:H143"/>
    <mergeCell ref="A144:H144"/>
    <mergeCell ref="A145:H145"/>
    <mergeCell ref="A146:H146"/>
    <mergeCell ref="B147:C147"/>
    <mergeCell ref="B148:C148"/>
    <mergeCell ref="G148:H148"/>
    <mergeCell ref="A122:F122"/>
    <mergeCell ref="G122:H122"/>
    <mergeCell ref="G123:H123"/>
    <mergeCell ref="A124:F124"/>
    <mergeCell ref="A125:F125"/>
    <mergeCell ref="G125:H125"/>
    <mergeCell ref="A126:F126"/>
    <mergeCell ref="G126:H126"/>
    <mergeCell ref="A127:F127"/>
    <mergeCell ref="G127:H127"/>
    <mergeCell ref="A128:F128"/>
    <mergeCell ref="G128:H128"/>
    <mergeCell ref="A129:F129"/>
    <mergeCell ref="G129:H129"/>
    <mergeCell ref="A130:H130"/>
    <mergeCell ref="A131:H131"/>
    <mergeCell ref="B132:H132"/>
    <mergeCell ref="A99:H99"/>
    <mergeCell ref="B100:C100"/>
    <mergeCell ref="B101:C101"/>
    <mergeCell ref="G101:H101"/>
    <mergeCell ref="B102:C102"/>
    <mergeCell ref="G102:H102"/>
    <mergeCell ref="B103:C103"/>
    <mergeCell ref="G103:H103"/>
    <mergeCell ref="A104:H104"/>
    <mergeCell ref="A105:H105"/>
    <mergeCell ref="A119:H119"/>
    <mergeCell ref="A120:H120"/>
    <mergeCell ref="A121:H121"/>
    <mergeCell ref="C106:C108"/>
    <mergeCell ref="D106:D108"/>
    <mergeCell ref="E106:E108"/>
    <mergeCell ref="F106:F108"/>
    <mergeCell ref="G106:G108"/>
    <mergeCell ref="H106:H108"/>
    <mergeCell ref="A83:H83"/>
    <mergeCell ref="A84:H84"/>
    <mergeCell ref="B85:H85"/>
    <mergeCell ref="B86:H86"/>
    <mergeCell ref="A87:D87"/>
    <mergeCell ref="F88:G88"/>
    <mergeCell ref="F89:G89"/>
    <mergeCell ref="F90:G90"/>
    <mergeCell ref="F91:G91"/>
    <mergeCell ref="F92:G92"/>
    <mergeCell ref="A93:B93"/>
    <mergeCell ref="C93:F93"/>
    <mergeCell ref="G93:H93"/>
    <mergeCell ref="A95:H95"/>
    <mergeCell ref="A96:H96"/>
    <mergeCell ref="A97:H97"/>
    <mergeCell ref="A98:H98"/>
    <mergeCell ref="G76:H76"/>
    <mergeCell ref="A77:F77"/>
    <mergeCell ref="A78:F78"/>
    <mergeCell ref="G78:H78"/>
    <mergeCell ref="A79:F79"/>
    <mergeCell ref="G79:H79"/>
    <mergeCell ref="A80:F80"/>
    <mergeCell ref="G80:H80"/>
    <mergeCell ref="C59:C61"/>
    <mergeCell ref="D59:D61"/>
    <mergeCell ref="E59:E61"/>
    <mergeCell ref="F59:F61"/>
    <mergeCell ref="G59:G61"/>
    <mergeCell ref="H59:H61"/>
    <mergeCell ref="A81:F81"/>
    <mergeCell ref="G81:H81"/>
    <mergeCell ref="A82:F82"/>
    <mergeCell ref="G82:H82"/>
    <mergeCell ref="A48:H48"/>
    <mergeCell ref="A49:H49"/>
    <mergeCell ref="A50:H50"/>
    <mergeCell ref="A51:H51"/>
    <mergeCell ref="A52:H52"/>
    <mergeCell ref="B54:C54"/>
    <mergeCell ref="G54:H54"/>
    <mergeCell ref="B55:C55"/>
    <mergeCell ref="G55:H55"/>
    <mergeCell ref="B56:C56"/>
    <mergeCell ref="G56:H56"/>
    <mergeCell ref="A57:H57"/>
    <mergeCell ref="A58:H58"/>
    <mergeCell ref="A72:H72"/>
    <mergeCell ref="A73:H73"/>
    <mergeCell ref="A74:H74"/>
    <mergeCell ref="A75:F75"/>
    <mergeCell ref="G75:H75"/>
    <mergeCell ref="A33:F33"/>
    <mergeCell ref="G33:H33"/>
    <mergeCell ref="A34:F34"/>
    <mergeCell ref="G34:H34"/>
    <mergeCell ref="A35:F35"/>
    <mergeCell ref="G35:H35"/>
    <mergeCell ref="A36:H36"/>
    <mergeCell ref="A37:H37"/>
    <mergeCell ref="B38:H38"/>
    <mergeCell ref="B39:H39"/>
    <mergeCell ref="A40:D40"/>
    <mergeCell ref="F41:G41"/>
    <mergeCell ref="F42:G42"/>
    <mergeCell ref="F43:G43"/>
    <mergeCell ref="F44:G44"/>
    <mergeCell ref="F45:G45"/>
    <mergeCell ref="A46:B46"/>
    <mergeCell ref="F46:H46"/>
    <mergeCell ref="I198:J198"/>
    <mergeCell ref="A1:H1"/>
    <mergeCell ref="A2:H2"/>
    <mergeCell ref="A3:H3"/>
    <mergeCell ref="A4:H4"/>
    <mergeCell ref="A5:H5"/>
    <mergeCell ref="B6:C6"/>
    <mergeCell ref="B7:C7"/>
    <mergeCell ref="G7:H7"/>
    <mergeCell ref="B8:C8"/>
    <mergeCell ref="G8:H8"/>
    <mergeCell ref="B9:C9"/>
    <mergeCell ref="G9:H9"/>
    <mergeCell ref="A10:H10"/>
    <mergeCell ref="A11:H11"/>
    <mergeCell ref="A25:H25"/>
    <mergeCell ref="A26:H26"/>
    <mergeCell ref="A27:H27"/>
    <mergeCell ref="C12:C14"/>
    <mergeCell ref="D12:D14"/>
    <mergeCell ref="E12:E14"/>
    <mergeCell ref="F12:F14"/>
    <mergeCell ref="G12:G14"/>
    <mergeCell ref="H12:H14"/>
    <mergeCell ref="A28:F28"/>
    <mergeCell ref="G28:H28"/>
    <mergeCell ref="G29:H29"/>
    <mergeCell ref="A30:F30"/>
    <mergeCell ref="A31:F31"/>
    <mergeCell ref="G31:H31"/>
    <mergeCell ref="A32:F32"/>
    <mergeCell ref="G32:H32"/>
  </mergeCells>
  <hyperlinks>
    <hyperlink ref="A3" r:id="rId1"/>
    <hyperlink ref="A50" r:id="rId2"/>
    <hyperlink ref="A97" r:id="rId3"/>
    <hyperlink ref="A144" r:id="rId4"/>
    <hyperlink ref="A191" r:id="rId5"/>
    <hyperlink ref="A238" r:id="rId6"/>
    <hyperlink ref="A285" r:id="rId7"/>
    <hyperlink ref="A332" r:id="rId8"/>
    <hyperlink ref="A379" r:id="rId9"/>
    <hyperlink ref="A426" r:id="rId10"/>
    <hyperlink ref="A473" r:id="rId11"/>
    <hyperlink ref="A520" r:id="rId12"/>
    <hyperlink ref="A567" r:id="rId13"/>
    <hyperlink ref="A614" r:id="rId14"/>
    <hyperlink ref="A661" r:id="rId15"/>
    <hyperlink ref="A708" r:id="rId16"/>
    <hyperlink ref="A755" r:id="rId17"/>
    <hyperlink ref="A802" r:id="rId18"/>
    <hyperlink ref="A849" r:id="rId19"/>
    <hyperlink ref="A896" r:id="rId20"/>
    <hyperlink ref="A943" r:id="rId21"/>
    <hyperlink ref="A990" r:id="rId22"/>
    <hyperlink ref="A1037" r:id="rId23"/>
    <hyperlink ref="A1084" r:id="rId24"/>
  </hyperlinks>
  <pageMargins left="0.28000000000000003" right="0.22" top="0.23" bottom="0.18" header="0.22" footer="0.16"/>
  <pageSetup paperSize="9" scale="80" orientation="portrait"/>
  <rowBreaks count="23" manualBreakCount="23">
    <brk id="46" max="16383" man="1"/>
    <brk id="93" max="16383" man="1"/>
    <brk id="141" max="16383" man="1"/>
    <brk id="188" max="16383" man="1"/>
    <brk id="235" max="16383" man="1"/>
    <brk id="281" max="16383" man="1"/>
    <brk id="329" max="16383" man="1"/>
    <brk id="375" max="16383" man="1"/>
    <brk id="423" max="16383" man="1"/>
    <brk id="470" max="16383" man="1"/>
    <brk id="517" max="16383" man="1"/>
    <brk id="564" max="16383" man="1"/>
    <brk id="611" max="16383" man="1"/>
    <brk id="658" max="16383" man="1"/>
    <brk id="705" max="16383" man="1"/>
    <brk id="752" max="16383" man="1"/>
    <brk id="799" max="16383" man="1"/>
    <brk id="846" max="16383" man="1"/>
    <brk id="893" max="16383" man="1"/>
    <brk id="940" max="16383" man="1"/>
    <brk id="987" max="16383" man="1"/>
    <brk id="1034" max="16383" man="1"/>
    <brk id="1081" max="16383" man="1"/>
  </rowBreaks>
  <drawing r:id="rId2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opLeftCell="E19" workbookViewId="0">
      <selection activeCell="L6" sqref="L6:L29"/>
    </sheetView>
  </sheetViews>
  <sheetFormatPr defaultColWidth="9" defaultRowHeight="15"/>
  <cols>
    <col min="1" max="1" width="6.85546875" customWidth="1"/>
    <col min="2" max="2" width="32.85546875" customWidth="1"/>
    <col min="3" max="4" width="11.42578125" customWidth="1"/>
    <col min="7" max="8" width="10.7109375" customWidth="1"/>
    <col min="9" max="10" width="10.85546875" customWidth="1"/>
    <col min="13" max="14" width="10.5703125" customWidth="1"/>
    <col min="16" max="16" width="7.28515625" customWidth="1"/>
  </cols>
  <sheetData>
    <row r="1" spans="1:17" ht="18.75">
      <c r="A1" s="396" t="s">
        <v>223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</row>
    <row r="2" spans="1:17" ht="16.5">
      <c r="A2" s="341" t="s">
        <v>432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</row>
    <row r="3" spans="1:17" ht="16.5">
      <c r="A3" s="341" t="s">
        <v>433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</row>
    <row r="4" spans="1:17" ht="16.5">
      <c r="A4" s="341" t="s">
        <v>226</v>
      </c>
      <c r="B4" s="341"/>
      <c r="C4" s="341"/>
      <c r="D4" s="341"/>
      <c r="E4" s="341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</row>
    <row r="5" spans="1:17" ht="15.75">
      <c r="A5" s="2" t="s">
        <v>227</v>
      </c>
      <c r="B5" s="3" t="s">
        <v>228</v>
      </c>
      <c r="C5" s="3" t="s">
        <v>434</v>
      </c>
      <c r="D5" s="3"/>
      <c r="E5" s="3" t="s">
        <v>435</v>
      </c>
      <c r="F5" s="3"/>
      <c r="G5" s="3" t="s">
        <v>436</v>
      </c>
      <c r="H5" s="224"/>
      <c r="I5" s="31" t="s">
        <v>437</v>
      </c>
      <c r="J5" s="31"/>
      <c r="K5" s="3" t="s">
        <v>438</v>
      </c>
      <c r="L5" s="3"/>
      <c r="M5" s="3" t="s">
        <v>439</v>
      </c>
      <c r="N5" s="3"/>
      <c r="O5" s="9" t="s">
        <v>235</v>
      </c>
      <c r="P5" s="9" t="s">
        <v>351</v>
      </c>
      <c r="Q5" s="10" t="s">
        <v>345</v>
      </c>
    </row>
    <row r="6" spans="1:17" ht="15.75">
      <c r="A6" s="4">
        <v>1</v>
      </c>
      <c r="B6" s="32" t="s">
        <v>29</v>
      </c>
      <c r="C6" s="22">
        <v>19.5</v>
      </c>
      <c r="D6" s="22">
        <f>C6/2</f>
        <v>9.75</v>
      </c>
      <c r="E6" s="22">
        <v>18.5</v>
      </c>
      <c r="F6" s="22">
        <f>E6/2</f>
        <v>9.25</v>
      </c>
      <c r="G6" s="22">
        <v>19.5</v>
      </c>
      <c r="H6" s="22">
        <f>G6/2</f>
        <v>9.75</v>
      </c>
      <c r="I6" s="22">
        <v>18.5</v>
      </c>
      <c r="J6" s="22">
        <f>I6/2</f>
        <v>9.25</v>
      </c>
      <c r="K6" s="22">
        <v>20</v>
      </c>
      <c r="L6" s="22">
        <f>K6/2</f>
        <v>10</v>
      </c>
      <c r="M6" s="22">
        <v>20</v>
      </c>
      <c r="N6" s="22">
        <f>M6/2</f>
        <v>10</v>
      </c>
      <c r="O6" s="38">
        <f>SUM(C6:K6)</f>
        <v>134</v>
      </c>
      <c r="P6" s="39">
        <f>O6/100*100</f>
        <v>134</v>
      </c>
      <c r="Q6" s="38" t="str">
        <f t="shared" ref="Q6:Q29" si="0">IF(P6&gt;=91,"A1",IF(P6&gt;=81,"A2",IF(P6&gt;=71,"B1",IF(P6&gt;=61,"B2",IF(P6&gt;=51,"C1",IF(P6&gt;=41,"C2",IF(P6&gt;=33,"D","E")))))))</f>
        <v>A1</v>
      </c>
    </row>
    <row r="7" spans="1:17" ht="15.75">
      <c r="A7" s="4">
        <v>2</v>
      </c>
      <c r="B7" s="32" t="s">
        <v>45</v>
      </c>
      <c r="C7" s="22">
        <v>8.5</v>
      </c>
      <c r="D7" s="22">
        <f t="shared" ref="D7:D29" si="1">C7/2</f>
        <v>4.25</v>
      </c>
      <c r="E7" s="22">
        <v>15.5</v>
      </c>
      <c r="F7" s="22">
        <f t="shared" ref="F7:F29" si="2">E7/2</f>
        <v>7.75</v>
      </c>
      <c r="G7" s="22">
        <v>10</v>
      </c>
      <c r="H7" s="22">
        <f t="shared" ref="H7:H29" si="3">G7/2</f>
        <v>5</v>
      </c>
      <c r="I7" s="27">
        <v>11</v>
      </c>
      <c r="J7" s="22">
        <f t="shared" ref="J7:J29" si="4">I7/2</f>
        <v>5.5</v>
      </c>
      <c r="K7" s="22">
        <v>6</v>
      </c>
      <c r="L7" s="22">
        <f t="shared" ref="L7:L29" si="5">K7/2</f>
        <v>3</v>
      </c>
      <c r="M7" s="22">
        <v>10</v>
      </c>
      <c r="N7" s="22">
        <f t="shared" ref="N7:N29" si="6">M7/2</f>
        <v>5</v>
      </c>
      <c r="O7" s="38">
        <f t="shared" ref="O7:O29" si="7">SUM(C7:K7)</f>
        <v>73.5</v>
      </c>
      <c r="P7" s="39">
        <f t="shared" ref="P7:P29" si="8">O7/100*100</f>
        <v>73.5</v>
      </c>
      <c r="Q7" s="38" t="str">
        <f t="shared" si="0"/>
        <v>B1</v>
      </c>
    </row>
    <row r="8" spans="1:17" ht="15.75">
      <c r="A8" s="4">
        <v>3</v>
      </c>
      <c r="B8" s="32" t="s">
        <v>54</v>
      </c>
      <c r="C8" s="22">
        <v>15</v>
      </c>
      <c r="D8" s="22">
        <f t="shared" si="1"/>
        <v>7.5</v>
      </c>
      <c r="E8" s="22">
        <v>11.5</v>
      </c>
      <c r="F8" s="22">
        <f t="shared" si="2"/>
        <v>5.75</v>
      </c>
      <c r="G8" s="22">
        <v>8</v>
      </c>
      <c r="H8" s="22">
        <f t="shared" si="3"/>
        <v>4</v>
      </c>
      <c r="I8" s="22">
        <v>15.5</v>
      </c>
      <c r="J8" s="22">
        <f t="shared" si="4"/>
        <v>7.75</v>
      </c>
      <c r="K8" s="22">
        <v>6</v>
      </c>
      <c r="L8" s="22">
        <f t="shared" si="5"/>
        <v>3</v>
      </c>
      <c r="M8" s="22">
        <v>12</v>
      </c>
      <c r="N8" s="22">
        <f t="shared" si="6"/>
        <v>6</v>
      </c>
      <c r="O8" s="38">
        <f t="shared" si="7"/>
        <v>81</v>
      </c>
      <c r="P8" s="39">
        <f t="shared" si="8"/>
        <v>81</v>
      </c>
      <c r="Q8" s="38" t="str">
        <f t="shared" si="0"/>
        <v>A2</v>
      </c>
    </row>
    <row r="9" spans="1:17" ht="15.75">
      <c r="A9" s="4">
        <v>4</v>
      </c>
      <c r="B9" s="32" t="s">
        <v>64</v>
      </c>
      <c r="C9" s="22">
        <v>19.5</v>
      </c>
      <c r="D9" s="22">
        <f t="shared" si="1"/>
        <v>9.75</v>
      </c>
      <c r="E9" s="22">
        <v>20</v>
      </c>
      <c r="F9" s="22">
        <f t="shared" si="2"/>
        <v>10</v>
      </c>
      <c r="G9" s="22">
        <v>20</v>
      </c>
      <c r="H9" s="22">
        <f t="shared" si="3"/>
        <v>10</v>
      </c>
      <c r="I9" s="22">
        <v>20</v>
      </c>
      <c r="J9" s="22">
        <f t="shared" si="4"/>
        <v>10</v>
      </c>
      <c r="K9" s="22">
        <v>18.5</v>
      </c>
      <c r="L9" s="22">
        <f t="shared" si="5"/>
        <v>9.25</v>
      </c>
      <c r="M9" s="22">
        <v>19.5</v>
      </c>
      <c r="N9" s="22">
        <f t="shared" si="6"/>
        <v>9.75</v>
      </c>
      <c r="O9" s="38">
        <f t="shared" si="7"/>
        <v>137.75</v>
      </c>
      <c r="P9" s="39">
        <f t="shared" si="8"/>
        <v>137.75</v>
      </c>
      <c r="Q9" s="38" t="str">
        <f t="shared" si="0"/>
        <v>A1</v>
      </c>
    </row>
    <row r="10" spans="1:17" ht="15.75">
      <c r="A10" s="4">
        <v>5</v>
      </c>
      <c r="B10" s="32" t="s">
        <v>76</v>
      </c>
      <c r="C10" s="22">
        <v>17</v>
      </c>
      <c r="D10" s="22">
        <f t="shared" si="1"/>
        <v>8.5</v>
      </c>
      <c r="E10" s="22">
        <v>10</v>
      </c>
      <c r="F10" s="22">
        <f t="shared" si="2"/>
        <v>5</v>
      </c>
      <c r="G10" s="22">
        <v>14.5</v>
      </c>
      <c r="H10" s="22">
        <f t="shared" si="3"/>
        <v>7.25</v>
      </c>
      <c r="I10" s="22">
        <v>17</v>
      </c>
      <c r="J10" s="22">
        <f t="shared" si="4"/>
        <v>8.5</v>
      </c>
      <c r="K10" s="22">
        <v>17</v>
      </c>
      <c r="L10" s="22">
        <f t="shared" si="5"/>
        <v>8.5</v>
      </c>
      <c r="M10" s="28">
        <v>17</v>
      </c>
      <c r="N10" s="22">
        <f t="shared" si="6"/>
        <v>8.5</v>
      </c>
      <c r="O10" s="38">
        <f t="shared" si="7"/>
        <v>104.75</v>
      </c>
      <c r="P10" s="39">
        <f t="shared" si="8"/>
        <v>104.75000000000001</v>
      </c>
      <c r="Q10" s="38" t="str">
        <f t="shared" si="0"/>
        <v>A1</v>
      </c>
    </row>
    <row r="11" spans="1:17" ht="15.75">
      <c r="A11" s="4">
        <v>6</v>
      </c>
      <c r="B11" s="32" t="s">
        <v>82</v>
      </c>
      <c r="C11" s="22">
        <v>16.5</v>
      </c>
      <c r="D11" s="22">
        <f t="shared" si="1"/>
        <v>8.25</v>
      </c>
      <c r="E11" s="22">
        <v>11.5</v>
      </c>
      <c r="F11" s="22">
        <f t="shared" si="2"/>
        <v>5.75</v>
      </c>
      <c r="G11" s="22">
        <v>17</v>
      </c>
      <c r="H11" s="22">
        <f t="shared" si="3"/>
        <v>8.5</v>
      </c>
      <c r="I11" s="22">
        <v>17.5</v>
      </c>
      <c r="J11" s="22">
        <f t="shared" si="4"/>
        <v>8.75</v>
      </c>
      <c r="K11" s="22">
        <v>16.5</v>
      </c>
      <c r="L11" s="22">
        <f t="shared" si="5"/>
        <v>8.25</v>
      </c>
      <c r="M11" s="22">
        <v>19</v>
      </c>
      <c r="N11" s="22">
        <f t="shared" si="6"/>
        <v>9.5</v>
      </c>
      <c r="O11" s="38">
        <f t="shared" si="7"/>
        <v>110.25</v>
      </c>
      <c r="P11" s="39">
        <f t="shared" si="8"/>
        <v>110.25</v>
      </c>
      <c r="Q11" s="38" t="str">
        <f t="shared" si="0"/>
        <v>A1</v>
      </c>
    </row>
    <row r="12" spans="1:17" ht="15.75">
      <c r="A12" s="4">
        <v>7</v>
      </c>
      <c r="B12" s="32" t="s">
        <v>91</v>
      </c>
      <c r="C12" s="22">
        <v>16.5</v>
      </c>
      <c r="D12" s="22">
        <f t="shared" si="1"/>
        <v>8.25</v>
      </c>
      <c r="E12" s="28">
        <v>15</v>
      </c>
      <c r="F12" s="22">
        <f t="shared" si="2"/>
        <v>7.5</v>
      </c>
      <c r="G12" s="22">
        <v>19</v>
      </c>
      <c r="H12" s="22">
        <f t="shared" si="3"/>
        <v>9.5</v>
      </c>
      <c r="I12" s="22">
        <v>16.5</v>
      </c>
      <c r="J12" s="22">
        <f t="shared" si="4"/>
        <v>8.25</v>
      </c>
      <c r="K12" s="22">
        <v>18.5</v>
      </c>
      <c r="L12" s="22">
        <f t="shared" si="5"/>
        <v>9.25</v>
      </c>
      <c r="M12" s="22">
        <v>19</v>
      </c>
      <c r="N12" s="22">
        <f t="shared" si="6"/>
        <v>9.5</v>
      </c>
      <c r="O12" s="38">
        <f t="shared" si="7"/>
        <v>119</v>
      </c>
      <c r="P12" s="39">
        <f t="shared" si="8"/>
        <v>119</v>
      </c>
      <c r="Q12" s="38" t="str">
        <f t="shared" si="0"/>
        <v>A1</v>
      </c>
    </row>
    <row r="13" spans="1:17" ht="15.75">
      <c r="A13" s="4">
        <v>8</v>
      </c>
      <c r="B13" s="32" t="s">
        <v>99</v>
      </c>
      <c r="C13" s="22">
        <v>14</v>
      </c>
      <c r="D13" s="22">
        <f t="shared" si="1"/>
        <v>7</v>
      </c>
      <c r="E13" s="22">
        <v>12.5</v>
      </c>
      <c r="F13" s="22">
        <f t="shared" si="2"/>
        <v>6.25</v>
      </c>
      <c r="G13" s="22">
        <v>10.5</v>
      </c>
      <c r="H13" s="22">
        <f t="shared" si="3"/>
        <v>5.25</v>
      </c>
      <c r="I13" s="22">
        <v>14</v>
      </c>
      <c r="J13" s="22">
        <f t="shared" si="4"/>
        <v>7</v>
      </c>
      <c r="K13" s="22">
        <v>14</v>
      </c>
      <c r="L13" s="22">
        <f t="shared" si="5"/>
        <v>7</v>
      </c>
      <c r="M13" s="22">
        <v>15</v>
      </c>
      <c r="N13" s="22">
        <f t="shared" si="6"/>
        <v>7.5</v>
      </c>
      <c r="O13" s="38">
        <f t="shared" si="7"/>
        <v>90.5</v>
      </c>
      <c r="P13" s="39">
        <f t="shared" si="8"/>
        <v>90.5</v>
      </c>
      <c r="Q13" s="38" t="str">
        <f t="shared" si="0"/>
        <v>A2</v>
      </c>
    </row>
    <row r="14" spans="1:17" ht="15.75">
      <c r="A14" s="4">
        <v>9</v>
      </c>
      <c r="B14" s="32" t="s">
        <v>106</v>
      </c>
      <c r="C14" s="22">
        <v>10</v>
      </c>
      <c r="D14" s="22">
        <f t="shared" si="1"/>
        <v>5</v>
      </c>
      <c r="E14" s="22">
        <v>11</v>
      </c>
      <c r="F14" s="22">
        <f t="shared" si="2"/>
        <v>5.5</v>
      </c>
      <c r="G14" s="22">
        <v>4.5</v>
      </c>
      <c r="H14" s="22">
        <f t="shared" si="3"/>
        <v>2.25</v>
      </c>
      <c r="I14" s="22">
        <v>12</v>
      </c>
      <c r="J14" s="22">
        <f t="shared" si="4"/>
        <v>6</v>
      </c>
      <c r="K14" s="22">
        <v>6</v>
      </c>
      <c r="L14" s="22">
        <f t="shared" si="5"/>
        <v>3</v>
      </c>
      <c r="M14" s="22">
        <v>7.5</v>
      </c>
      <c r="N14" s="22">
        <f t="shared" si="6"/>
        <v>3.75</v>
      </c>
      <c r="O14" s="38">
        <f t="shared" si="7"/>
        <v>62.25</v>
      </c>
      <c r="P14" s="39">
        <f t="shared" si="8"/>
        <v>62.250000000000007</v>
      </c>
      <c r="Q14" s="38" t="str">
        <f t="shared" si="0"/>
        <v>B2</v>
      </c>
    </row>
    <row r="15" spans="1:17" ht="15.75">
      <c r="A15" s="4">
        <v>10</v>
      </c>
      <c r="B15" s="32" t="s">
        <v>115</v>
      </c>
      <c r="C15" s="22">
        <v>8.5</v>
      </c>
      <c r="D15" s="22">
        <f t="shared" si="1"/>
        <v>4.25</v>
      </c>
      <c r="E15" s="22">
        <v>4.5</v>
      </c>
      <c r="F15" s="22">
        <f t="shared" si="2"/>
        <v>2.25</v>
      </c>
      <c r="G15" s="29">
        <v>18.5</v>
      </c>
      <c r="H15" s="22">
        <f t="shared" si="3"/>
        <v>9.25</v>
      </c>
      <c r="I15" s="22">
        <v>9.5</v>
      </c>
      <c r="J15" s="22">
        <f t="shared" si="4"/>
        <v>4.75</v>
      </c>
      <c r="K15" s="22">
        <v>9</v>
      </c>
      <c r="L15" s="22">
        <f t="shared" si="5"/>
        <v>4.5</v>
      </c>
      <c r="M15" s="22">
        <v>4.5</v>
      </c>
      <c r="N15" s="22">
        <f t="shared" si="6"/>
        <v>2.25</v>
      </c>
      <c r="O15" s="38">
        <f t="shared" si="7"/>
        <v>70.5</v>
      </c>
      <c r="P15" s="39">
        <f t="shared" si="8"/>
        <v>70.5</v>
      </c>
      <c r="Q15" s="38" t="str">
        <f t="shared" si="0"/>
        <v>B2</v>
      </c>
    </row>
    <row r="16" spans="1:17" ht="15.75">
      <c r="A16" s="4">
        <v>11</v>
      </c>
      <c r="B16" s="32" t="s">
        <v>124</v>
      </c>
      <c r="C16" s="22">
        <v>17.5</v>
      </c>
      <c r="D16" s="22">
        <f t="shared" si="1"/>
        <v>8.75</v>
      </c>
      <c r="E16" s="22">
        <v>17.5</v>
      </c>
      <c r="F16" s="22">
        <f t="shared" si="2"/>
        <v>8.75</v>
      </c>
      <c r="G16" s="22">
        <v>16.5</v>
      </c>
      <c r="H16" s="22">
        <f t="shared" si="3"/>
        <v>8.25</v>
      </c>
      <c r="I16" s="22">
        <v>17.5</v>
      </c>
      <c r="J16" s="22">
        <f t="shared" si="4"/>
        <v>8.75</v>
      </c>
      <c r="K16" s="22">
        <v>15.5</v>
      </c>
      <c r="L16" s="22">
        <f t="shared" si="5"/>
        <v>7.75</v>
      </c>
      <c r="M16" s="28">
        <v>19.5</v>
      </c>
      <c r="N16" s="22">
        <f t="shared" si="6"/>
        <v>9.75</v>
      </c>
      <c r="O16" s="38">
        <f t="shared" si="7"/>
        <v>119</v>
      </c>
      <c r="P16" s="39">
        <f t="shared" si="8"/>
        <v>119</v>
      </c>
      <c r="Q16" s="38" t="str">
        <f t="shared" si="0"/>
        <v>A1</v>
      </c>
    </row>
    <row r="17" spans="1:17" ht="15.75">
      <c r="A17" s="4">
        <v>12</v>
      </c>
      <c r="B17" s="32" t="s">
        <v>133</v>
      </c>
      <c r="C17" s="22">
        <v>14</v>
      </c>
      <c r="D17" s="22">
        <f t="shared" si="1"/>
        <v>7</v>
      </c>
      <c r="E17" s="22">
        <v>18.5</v>
      </c>
      <c r="F17" s="22">
        <f t="shared" si="2"/>
        <v>9.25</v>
      </c>
      <c r="G17" s="22">
        <v>14</v>
      </c>
      <c r="H17" s="22">
        <f t="shared" si="3"/>
        <v>7</v>
      </c>
      <c r="I17" s="22">
        <v>16</v>
      </c>
      <c r="J17" s="22">
        <f t="shared" si="4"/>
        <v>8</v>
      </c>
      <c r="K17" s="22">
        <v>17</v>
      </c>
      <c r="L17" s="22">
        <f t="shared" si="5"/>
        <v>8.5</v>
      </c>
      <c r="M17" s="22">
        <v>17.5</v>
      </c>
      <c r="N17" s="22">
        <f t="shared" si="6"/>
        <v>8.75</v>
      </c>
      <c r="O17" s="38">
        <f t="shared" si="7"/>
        <v>110.75</v>
      </c>
      <c r="P17" s="39">
        <f t="shared" si="8"/>
        <v>110.75</v>
      </c>
      <c r="Q17" s="38" t="str">
        <f t="shared" si="0"/>
        <v>A1</v>
      </c>
    </row>
    <row r="18" spans="1:17" ht="15.75">
      <c r="A18" s="4">
        <v>13</v>
      </c>
      <c r="B18" s="32" t="s">
        <v>140</v>
      </c>
      <c r="C18" s="22">
        <v>17</v>
      </c>
      <c r="D18" s="22">
        <f t="shared" si="1"/>
        <v>8.5</v>
      </c>
      <c r="E18" s="22">
        <v>15</v>
      </c>
      <c r="F18" s="22">
        <f t="shared" si="2"/>
        <v>7.5</v>
      </c>
      <c r="G18" s="22">
        <v>14.5</v>
      </c>
      <c r="H18" s="22">
        <f t="shared" si="3"/>
        <v>7.25</v>
      </c>
      <c r="I18" s="22">
        <v>17.5</v>
      </c>
      <c r="J18" s="22">
        <f t="shared" si="4"/>
        <v>8.75</v>
      </c>
      <c r="K18" s="22">
        <v>14.5</v>
      </c>
      <c r="L18" s="22">
        <f t="shared" si="5"/>
        <v>7.25</v>
      </c>
      <c r="M18" s="22">
        <v>17.5</v>
      </c>
      <c r="N18" s="22">
        <f t="shared" si="6"/>
        <v>8.75</v>
      </c>
      <c r="O18" s="38">
        <f t="shared" si="7"/>
        <v>110.5</v>
      </c>
      <c r="P18" s="39">
        <f t="shared" si="8"/>
        <v>110.5</v>
      </c>
      <c r="Q18" s="38" t="str">
        <f t="shared" si="0"/>
        <v>A1</v>
      </c>
    </row>
    <row r="19" spans="1:17" ht="15.75">
      <c r="A19" s="4">
        <v>14</v>
      </c>
      <c r="B19" s="32" t="s">
        <v>147</v>
      </c>
      <c r="C19" s="22">
        <v>17</v>
      </c>
      <c r="D19" s="22">
        <f t="shared" si="1"/>
        <v>8.5</v>
      </c>
      <c r="E19" s="22">
        <v>16.5</v>
      </c>
      <c r="F19" s="22">
        <f t="shared" si="2"/>
        <v>8.25</v>
      </c>
      <c r="G19" s="22">
        <v>17</v>
      </c>
      <c r="H19" s="22">
        <f t="shared" si="3"/>
        <v>8.5</v>
      </c>
      <c r="I19" s="22">
        <v>17.5</v>
      </c>
      <c r="J19" s="22">
        <f t="shared" si="4"/>
        <v>8.75</v>
      </c>
      <c r="K19" s="22">
        <v>18.5</v>
      </c>
      <c r="L19" s="22">
        <f t="shared" si="5"/>
        <v>9.25</v>
      </c>
      <c r="M19" s="22">
        <v>19.5</v>
      </c>
      <c r="N19" s="22">
        <f t="shared" si="6"/>
        <v>9.75</v>
      </c>
      <c r="O19" s="38">
        <f t="shared" si="7"/>
        <v>120.5</v>
      </c>
      <c r="P19" s="39">
        <f t="shared" si="8"/>
        <v>120.5</v>
      </c>
      <c r="Q19" s="38" t="str">
        <f t="shared" si="0"/>
        <v>A1</v>
      </c>
    </row>
    <row r="20" spans="1:17" ht="15.75">
      <c r="A20" s="4">
        <v>15</v>
      </c>
      <c r="B20" s="32" t="s">
        <v>154</v>
      </c>
      <c r="C20" s="22">
        <v>14</v>
      </c>
      <c r="D20" s="22">
        <f t="shared" si="1"/>
        <v>7</v>
      </c>
      <c r="E20" s="22">
        <v>16.5</v>
      </c>
      <c r="F20" s="22">
        <f t="shared" si="2"/>
        <v>8.25</v>
      </c>
      <c r="G20" s="22">
        <v>15</v>
      </c>
      <c r="H20" s="22">
        <f t="shared" si="3"/>
        <v>7.5</v>
      </c>
      <c r="I20" s="22">
        <v>16</v>
      </c>
      <c r="J20" s="22">
        <f t="shared" si="4"/>
        <v>8</v>
      </c>
      <c r="K20" s="22">
        <v>12</v>
      </c>
      <c r="L20" s="22">
        <f t="shared" si="5"/>
        <v>6</v>
      </c>
      <c r="M20" s="22">
        <v>11.5</v>
      </c>
      <c r="N20" s="22">
        <f t="shared" si="6"/>
        <v>5.75</v>
      </c>
      <c r="O20" s="38">
        <f t="shared" si="7"/>
        <v>104.25</v>
      </c>
      <c r="P20" s="39">
        <f t="shared" si="8"/>
        <v>104.25</v>
      </c>
      <c r="Q20" s="38" t="str">
        <f t="shared" si="0"/>
        <v>A1</v>
      </c>
    </row>
    <row r="21" spans="1:17" ht="15.75">
      <c r="A21" s="4">
        <v>16</v>
      </c>
      <c r="B21" s="32" t="s">
        <v>162</v>
      </c>
      <c r="C21" s="22">
        <v>8</v>
      </c>
      <c r="D21" s="22">
        <f t="shared" si="1"/>
        <v>4</v>
      </c>
      <c r="E21" s="22">
        <v>10.5</v>
      </c>
      <c r="F21" s="22">
        <f t="shared" si="2"/>
        <v>5.25</v>
      </c>
      <c r="G21" s="22">
        <v>10.5</v>
      </c>
      <c r="H21" s="22">
        <f t="shared" si="3"/>
        <v>5.25</v>
      </c>
      <c r="I21" s="22">
        <v>10.5</v>
      </c>
      <c r="J21" s="22">
        <f t="shared" si="4"/>
        <v>5.25</v>
      </c>
      <c r="K21" s="22">
        <v>14.5</v>
      </c>
      <c r="L21" s="22">
        <f t="shared" si="5"/>
        <v>7.25</v>
      </c>
      <c r="M21" s="22">
        <v>9</v>
      </c>
      <c r="N21" s="22">
        <f t="shared" si="6"/>
        <v>4.5</v>
      </c>
      <c r="O21" s="38">
        <f t="shared" si="7"/>
        <v>73.75</v>
      </c>
      <c r="P21" s="39">
        <f t="shared" si="8"/>
        <v>73.75</v>
      </c>
      <c r="Q21" s="38" t="str">
        <f t="shared" si="0"/>
        <v>B1</v>
      </c>
    </row>
    <row r="22" spans="1:17" ht="15.75">
      <c r="A22" s="4">
        <v>17</v>
      </c>
      <c r="B22" s="32" t="s">
        <v>170</v>
      </c>
      <c r="C22" s="22">
        <v>12</v>
      </c>
      <c r="D22" s="22">
        <f t="shared" si="1"/>
        <v>6</v>
      </c>
      <c r="E22" s="22">
        <v>11</v>
      </c>
      <c r="F22" s="22">
        <f t="shared" si="2"/>
        <v>5.5</v>
      </c>
      <c r="G22" s="22">
        <v>16.5</v>
      </c>
      <c r="H22" s="22">
        <f t="shared" si="3"/>
        <v>8.25</v>
      </c>
      <c r="I22" s="22">
        <v>11</v>
      </c>
      <c r="J22" s="22">
        <f t="shared" si="4"/>
        <v>5.5</v>
      </c>
      <c r="K22" s="22">
        <v>13</v>
      </c>
      <c r="L22" s="22">
        <f t="shared" si="5"/>
        <v>6.5</v>
      </c>
      <c r="M22" s="22">
        <v>18.5</v>
      </c>
      <c r="N22" s="22">
        <f t="shared" si="6"/>
        <v>9.25</v>
      </c>
      <c r="O22" s="38">
        <f t="shared" si="7"/>
        <v>88.75</v>
      </c>
      <c r="P22" s="39">
        <f t="shared" si="8"/>
        <v>88.75</v>
      </c>
      <c r="Q22" s="38" t="str">
        <f t="shared" si="0"/>
        <v>A2</v>
      </c>
    </row>
    <row r="23" spans="1:17" ht="15.75">
      <c r="A23" s="4">
        <v>18</v>
      </c>
      <c r="B23" s="32" t="s">
        <v>177</v>
      </c>
      <c r="C23" s="28">
        <v>14</v>
      </c>
      <c r="D23" s="22">
        <f t="shared" si="1"/>
        <v>7</v>
      </c>
      <c r="E23" s="28">
        <v>15</v>
      </c>
      <c r="F23" s="22">
        <f t="shared" si="2"/>
        <v>7.5</v>
      </c>
      <c r="G23" s="22">
        <v>15</v>
      </c>
      <c r="H23" s="22">
        <f t="shared" si="3"/>
        <v>7.5</v>
      </c>
      <c r="I23" s="22">
        <v>16.5</v>
      </c>
      <c r="J23" s="22">
        <f t="shared" si="4"/>
        <v>8.25</v>
      </c>
      <c r="K23" s="28">
        <v>15</v>
      </c>
      <c r="L23" s="22">
        <f t="shared" si="5"/>
        <v>7.5</v>
      </c>
      <c r="M23" s="28">
        <v>17</v>
      </c>
      <c r="N23" s="22">
        <f t="shared" si="6"/>
        <v>8.5</v>
      </c>
      <c r="O23" s="38">
        <f t="shared" si="7"/>
        <v>105.75</v>
      </c>
      <c r="P23" s="39">
        <f t="shared" si="8"/>
        <v>105.75000000000001</v>
      </c>
      <c r="Q23" s="38" t="str">
        <f t="shared" si="0"/>
        <v>A1</v>
      </c>
    </row>
    <row r="24" spans="1:17" ht="15.75">
      <c r="A24" s="4">
        <v>19</v>
      </c>
      <c r="B24" s="32" t="s">
        <v>184</v>
      </c>
      <c r="C24" s="22">
        <v>8.5</v>
      </c>
      <c r="D24" s="22">
        <f t="shared" si="1"/>
        <v>4.25</v>
      </c>
      <c r="E24" s="22">
        <v>9.5</v>
      </c>
      <c r="F24" s="22">
        <f t="shared" si="2"/>
        <v>4.75</v>
      </c>
      <c r="G24" s="22">
        <v>10</v>
      </c>
      <c r="H24" s="22">
        <f t="shared" si="3"/>
        <v>5</v>
      </c>
      <c r="I24" s="22">
        <v>11.5</v>
      </c>
      <c r="J24" s="22">
        <f t="shared" si="4"/>
        <v>5.75</v>
      </c>
      <c r="K24" s="22">
        <v>8</v>
      </c>
      <c r="L24" s="22">
        <f t="shared" si="5"/>
        <v>4</v>
      </c>
      <c r="M24" s="22">
        <v>12</v>
      </c>
      <c r="N24" s="22">
        <f t="shared" si="6"/>
        <v>6</v>
      </c>
      <c r="O24" s="38">
        <f t="shared" si="7"/>
        <v>67.25</v>
      </c>
      <c r="P24" s="39">
        <f t="shared" si="8"/>
        <v>67.25</v>
      </c>
      <c r="Q24" s="38" t="str">
        <f t="shared" si="0"/>
        <v>B2</v>
      </c>
    </row>
    <row r="25" spans="1:17" ht="15.75">
      <c r="A25" s="4">
        <v>20</v>
      </c>
      <c r="B25" s="32" t="s">
        <v>192</v>
      </c>
      <c r="C25" s="22">
        <v>11</v>
      </c>
      <c r="D25" s="22">
        <f t="shared" si="1"/>
        <v>5.5</v>
      </c>
      <c r="E25" s="22">
        <v>10</v>
      </c>
      <c r="F25" s="22">
        <f t="shared" si="2"/>
        <v>5</v>
      </c>
      <c r="G25" s="22">
        <v>11</v>
      </c>
      <c r="H25" s="22">
        <f t="shared" si="3"/>
        <v>5.5</v>
      </c>
      <c r="I25" s="22">
        <v>10</v>
      </c>
      <c r="J25" s="22">
        <f t="shared" si="4"/>
        <v>5</v>
      </c>
      <c r="K25" s="22">
        <v>11</v>
      </c>
      <c r="L25" s="22">
        <f t="shared" si="5"/>
        <v>5.5</v>
      </c>
      <c r="M25" s="22">
        <v>11.5</v>
      </c>
      <c r="N25" s="22">
        <f t="shared" si="6"/>
        <v>5.75</v>
      </c>
      <c r="O25" s="38">
        <f t="shared" si="7"/>
        <v>74</v>
      </c>
      <c r="P25" s="39">
        <f t="shared" si="8"/>
        <v>74</v>
      </c>
      <c r="Q25" s="38" t="str">
        <f t="shared" si="0"/>
        <v>B1</v>
      </c>
    </row>
    <row r="26" spans="1:17" ht="15.75">
      <c r="A26" s="4">
        <v>21</v>
      </c>
      <c r="B26" s="32" t="s">
        <v>200</v>
      </c>
      <c r="C26" s="28">
        <v>11</v>
      </c>
      <c r="D26" s="22">
        <f t="shared" si="1"/>
        <v>5.5</v>
      </c>
      <c r="E26" s="28">
        <v>12</v>
      </c>
      <c r="F26" s="22">
        <f t="shared" si="2"/>
        <v>6</v>
      </c>
      <c r="G26" s="28">
        <v>14.5</v>
      </c>
      <c r="H26" s="22">
        <f t="shared" si="3"/>
        <v>7.25</v>
      </c>
      <c r="I26" s="28">
        <v>15</v>
      </c>
      <c r="J26" s="22">
        <f t="shared" si="4"/>
        <v>7.5</v>
      </c>
      <c r="K26" s="28">
        <v>14.5</v>
      </c>
      <c r="L26" s="22">
        <f t="shared" si="5"/>
        <v>7.25</v>
      </c>
      <c r="M26" s="28">
        <v>14</v>
      </c>
      <c r="N26" s="22">
        <f t="shared" si="6"/>
        <v>7</v>
      </c>
      <c r="O26" s="38">
        <f t="shared" si="7"/>
        <v>93.25</v>
      </c>
      <c r="P26" s="39">
        <f t="shared" si="8"/>
        <v>93.25</v>
      </c>
      <c r="Q26" s="38" t="str">
        <f t="shared" si="0"/>
        <v>A1</v>
      </c>
    </row>
    <row r="27" spans="1:17" ht="15.75">
      <c r="A27" s="4">
        <v>22</v>
      </c>
      <c r="B27" s="32" t="s">
        <v>209</v>
      </c>
      <c r="C27" s="28">
        <v>7</v>
      </c>
      <c r="D27" s="22">
        <f t="shared" si="1"/>
        <v>3.5</v>
      </c>
      <c r="E27" s="28">
        <v>6.5</v>
      </c>
      <c r="F27" s="22">
        <f t="shared" si="2"/>
        <v>3.25</v>
      </c>
      <c r="G27" s="28">
        <v>9</v>
      </c>
      <c r="H27" s="22">
        <f t="shared" si="3"/>
        <v>4.5</v>
      </c>
      <c r="I27" s="28">
        <v>8.5</v>
      </c>
      <c r="J27" s="22">
        <f t="shared" si="4"/>
        <v>4.25</v>
      </c>
      <c r="K27" s="28">
        <v>13</v>
      </c>
      <c r="L27" s="22">
        <f t="shared" si="5"/>
        <v>6.5</v>
      </c>
      <c r="M27" s="28">
        <v>10</v>
      </c>
      <c r="N27" s="22">
        <f t="shared" si="6"/>
        <v>5</v>
      </c>
      <c r="O27" s="38">
        <f t="shared" si="7"/>
        <v>59.5</v>
      </c>
      <c r="P27" s="39">
        <f t="shared" si="8"/>
        <v>59.5</v>
      </c>
      <c r="Q27" s="38" t="str">
        <f t="shared" si="0"/>
        <v>C1</v>
      </c>
    </row>
    <row r="28" spans="1:17" ht="15.75">
      <c r="A28" s="4">
        <v>23</v>
      </c>
      <c r="B28" s="32" t="s">
        <v>217</v>
      </c>
      <c r="C28" s="28">
        <v>11.5</v>
      </c>
      <c r="D28" s="22">
        <f t="shared" si="1"/>
        <v>5.75</v>
      </c>
      <c r="E28" s="28">
        <v>14.5</v>
      </c>
      <c r="F28" s="22">
        <f t="shared" si="2"/>
        <v>7.25</v>
      </c>
      <c r="G28" s="28">
        <v>13</v>
      </c>
      <c r="H28" s="22">
        <f t="shared" si="3"/>
        <v>6.5</v>
      </c>
      <c r="I28" s="28">
        <v>13.5</v>
      </c>
      <c r="J28" s="22">
        <f t="shared" si="4"/>
        <v>6.75</v>
      </c>
      <c r="K28" s="28">
        <v>13</v>
      </c>
      <c r="L28" s="22">
        <f t="shared" si="5"/>
        <v>6.5</v>
      </c>
      <c r="M28" s="28">
        <v>13</v>
      </c>
      <c r="N28" s="22">
        <f t="shared" si="6"/>
        <v>6.5</v>
      </c>
      <c r="O28" s="38">
        <f t="shared" si="7"/>
        <v>91.75</v>
      </c>
      <c r="P28" s="39">
        <f t="shared" si="8"/>
        <v>91.75</v>
      </c>
      <c r="Q28" s="38" t="str">
        <f t="shared" si="0"/>
        <v>A1</v>
      </c>
    </row>
    <row r="29" spans="1:17" ht="15.75">
      <c r="A29" s="4">
        <v>24</v>
      </c>
      <c r="B29" s="33" t="s">
        <v>237</v>
      </c>
      <c r="C29" s="22">
        <v>16.5</v>
      </c>
      <c r="D29" s="22">
        <f t="shared" si="1"/>
        <v>8.25</v>
      </c>
      <c r="E29" s="22">
        <v>13.5</v>
      </c>
      <c r="F29" s="22">
        <f t="shared" si="2"/>
        <v>6.75</v>
      </c>
      <c r="G29" s="22">
        <v>11.5</v>
      </c>
      <c r="H29" s="22">
        <f t="shared" si="3"/>
        <v>5.75</v>
      </c>
      <c r="I29" s="22">
        <v>18</v>
      </c>
      <c r="J29" s="22">
        <f t="shared" si="4"/>
        <v>9</v>
      </c>
      <c r="K29" s="22">
        <v>18.5</v>
      </c>
      <c r="L29" s="22">
        <f t="shared" si="5"/>
        <v>9.25</v>
      </c>
      <c r="M29" s="22">
        <v>19</v>
      </c>
      <c r="N29" s="22">
        <f t="shared" si="6"/>
        <v>9.5</v>
      </c>
      <c r="O29" s="38">
        <f t="shared" si="7"/>
        <v>107.75</v>
      </c>
      <c r="P29" s="39">
        <f t="shared" si="8"/>
        <v>107.74999999999999</v>
      </c>
      <c r="Q29" s="38" t="str">
        <f t="shared" si="0"/>
        <v>A1</v>
      </c>
    </row>
    <row r="30" spans="1:17" ht="15.75">
      <c r="A30" s="34"/>
      <c r="B30" s="35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40"/>
      <c r="P30" s="40"/>
      <c r="Q30" s="40"/>
    </row>
    <row r="31" spans="1:17" ht="15.75">
      <c r="A31" s="34"/>
      <c r="B31" s="35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40"/>
      <c r="P31" s="40"/>
      <c r="Q31" s="40"/>
    </row>
    <row r="32" spans="1:17" ht="15.75">
      <c r="A32" s="34"/>
      <c r="B32" s="35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40"/>
      <c r="P32" s="40"/>
      <c r="Q32" s="40"/>
    </row>
    <row r="33" spans="1:17" ht="15.75">
      <c r="A33" s="34"/>
      <c r="B33" s="35"/>
      <c r="C33" s="36"/>
      <c r="D33" s="36"/>
      <c r="E33" s="37"/>
      <c r="F33" s="37"/>
      <c r="G33" s="36"/>
      <c r="H33" s="36"/>
      <c r="I33" s="36"/>
      <c r="J33" s="36"/>
      <c r="K33" s="36"/>
      <c r="L33" s="36"/>
      <c r="M33" s="36"/>
      <c r="N33" s="36"/>
      <c r="O33" s="40"/>
      <c r="P33" s="40"/>
      <c r="Q33" s="40"/>
    </row>
    <row r="34" spans="1:17" ht="15.75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40"/>
      <c r="P34" s="40"/>
      <c r="Q34" s="40"/>
    </row>
    <row r="35" spans="1:17" ht="15.75">
      <c r="A35" s="34"/>
      <c r="B35" s="35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40"/>
      <c r="P35" s="40"/>
      <c r="Q35" s="40"/>
    </row>
  </sheetData>
  <mergeCells count="4">
    <mergeCell ref="A1:Q1"/>
    <mergeCell ref="A2:Q2"/>
    <mergeCell ref="A3:Q3"/>
    <mergeCell ref="A4:Q4"/>
  </mergeCells>
  <dataValidations count="1">
    <dataValidation allowBlank="1" showInputMessage="1" showErrorMessage="1" promptTitle="NAME" prompt="ENTER NAME IN CAPITAL LETTERS" sqref="B6:B29"/>
  </dataValidations>
  <pageMargins left="0.16" right="0.36" top="0.34" bottom="0.75" header="0.3" footer="0.3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7"/>
  <sheetViews>
    <sheetView topLeftCell="A115" workbookViewId="0">
      <selection activeCell="H128" sqref="H128"/>
    </sheetView>
  </sheetViews>
  <sheetFormatPr defaultColWidth="16" defaultRowHeight="18" customHeight="1"/>
  <cols>
    <col min="1" max="1" width="17.85546875" style="16" customWidth="1"/>
    <col min="2" max="2" width="20.42578125" style="16" customWidth="1"/>
    <col min="3" max="3" width="16" style="16"/>
    <col min="4" max="4" width="17.42578125" style="16" customWidth="1"/>
    <col min="5" max="5" width="10.7109375" style="16" customWidth="1"/>
    <col min="6" max="6" width="11.28515625" style="17" customWidth="1"/>
    <col min="7" max="16384" width="16" style="16"/>
  </cols>
  <sheetData>
    <row r="1" spans="1:6" ht="18" customHeight="1">
      <c r="A1" s="18"/>
      <c r="B1" s="301" t="s">
        <v>238</v>
      </c>
      <c r="C1" s="301"/>
      <c r="D1" s="301"/>
      <c r="E1" s="301"/>
      <c r="F1" s="301"/>
    </row>
    <row r="2" spans="1:6" ht="18" customHeight="1">
      <c r="A2" s="18"/>
      <c r="B2" s="301" t="s">
        <v>239</v>
      </c>
      <c r="C2" s="301"/>
      <c r="D2" s="301"/>
      <c r="E2" s="301"/>
      <c r="F2" s="301"/>
    </row>
    <row r="3" spans="1:6" ht="18" customHeight="1">
      <c r="A3" s="18"/>
      <c r="B3" s="301" t="s">
        <v>240</v>
      </c>
      <c r="C3" s="301"/>
      <c r="D3" s="301"/>
      <c r="E3" s="301"/>
      <c r="F3" s="301"/>
    </row>
    <row r="4" spans="1:6" ht="18" customHeight="1">
      <c r="A4" s="18"/>
      <c r="B4" s="302" t="s">
        <v>241</v>
      </c>
      <c r="C4" s="302"/>
      <c r="D4" s="302"/>
      <c r="E4" s="302"/>
      <c r="F4" s="302"/>
    </row>
    <row r="5" spans="1:6" ht="18" customHeight="1">
      <c r="A5" s="18"/>
      <c r="B5" s="301" t="s">
        <v>440</v>
      </c>
      <c r="C5" s="301"/>
      <c r="D5" s="301"/>
      <c r="E5" s="301"/>
      <c r="F5" s="301"/>
    </row>
    <row r="6" spans="1:6" ht="18" customHeight="1">
      <c r="A6" s="301" t="s">
        <v>243</v>
      </c>
      <c r="B6" s="301"/>
      <c r="C6" s="301"/>
      <c r="D6" s="301"/>
      <c r="E6" s="301"/>
      <c r="F6" s="301"/>
    </row>
    <row r="7" spans="1:6" ht="18" customHeight="1">
      <c r="A7" s="18" t="s">
        <v>244</v>
      </c>
      <c r="B7" s="303" t="s">
        <v>1</v>
      </c>
      <c r="C7" s="304"/>
      <c r="D7" s="21" t="s">
        <v>245</v>
      </c>
      <c r="E7" s="301">
        <v>1384</v>
      </c>
      <c r="F7" s="301"/>
    </row>
    <row r="8" spans="1:6" ht="18" customHeight="1">
      <c r="A8" s="21" t="s">
        <v>246</v>
      </c>
      <c r="B8" s="303" t="s">
        <v>29</v>
      </c>
      <c r="C8" s="304"/>
      <c r="D8" s="18" t="s">
        <v>247</v>
      </c>
      <c r="E8" s="301">
        <v>1</v>
      </c>
      <c r="F8" s="301"/>
    </row>
    <row r="9" spans="1:6" ht="18" customHeight="1">
      <c r="A9" s="21" t="s">
        <v>248</v>
      </c>
      <c r="B9" s="303" t="s">
        <v>249</v>
      </c>
      <c r="C9" s="304"/>
      <c r="D9" s="18" t="s">
        <v>250</v>
      </c>
      <c r="E9" s="303" t="s">
        <v>251</v>
      </c>
      <c r="F9" s="304"/>
    </row>
    <row r="10" spans="1:6" ht="18" customHeight="1">
      <c r="A10" s="19" t="s">
        <v>252</v>
      </c>
      <c r="B10" s="19" t="s">
        <v>253</v>
      </c>
      <c r="C10" s="19" t="s">
        <v>254</v>
      </c>
      <c r="D10" s="19" t="s">
        <v>255</v>
      </c>
      <c r="E10" s="303" t="s">
        <v>256</v>
      </c>
      <c r="F10" s="304"/>
    </row>
    <row r="11" spans="1:6" ht="18" customHeight="1">
      <c r="A11" s="19">
        <v>1</v>
      </c>
      <c r="B11" s="20" t="s">
        <v>257</v>
      </c>
      <c r="C11" s="22">
        <v>19.5</v>
      </c>
      <c r="D11" s="23" t="str">
        <f>IF(C11&gt;=18,"A1",IF(C11&gt;=16,"A2",IF(C11&gt;=14,"B1",IF(C11&gt;=12,"B2",IF(C11&gt;=10,"C1",IF(C11&gt;=8,"C2",IF(C11&gt;=6.5,"D","E")))))))</f>
        <v>A1</v>
      </c>
      <c r="E11" s="305" t="s">
        <v>258</v>
      </c>
      <c r="F11" s="306"/>
    </row>
    <row r="12" spans="1:6" ht="18" customHeight="1">
      <c r="A12" s="19">
        <v>2</v>
      </c>
      <c r="B12" s="20" t="s">
        <v>259</v>
      </c>
      <c r="C12" s="22">
        <v>18.5</v>
      </c>
      <c r="D12" s="23" t="str">
        <f t="shared" ref="D12:D16" si="0">IF(C12&gt;=18,"A1",IF(C12&gt;=16,"A2",IF(C12&gt;=14,"B1",IF(C12&gt;=12,"B2",IF(C12&gt;=10,"C1",IF(C12&gt;=8,"C2",IF(C12&gt;=6.5,"D","E")))))))</f>
        <v>A1</v>
      </c>
      <c r="E12" s="307"/>
      <c r="F12" s="308"/>
    </row>
    <row r="13" spans="1:6" ht="18" customHeight="1">
      <c r="A13" s="19">
        <v>3</v>
      </c>
      <c r="B13" s="20" t="s">
        <v>260</v>
      </c>
      <c r="C13" s="22">
        <v>19.5</v>
      </c>
      <c r="D13" s="23" t="str">
        <f t="shared" si="0"/>
        <v>A1</v>
      </c>
      <c r="E13" s="307"/>
      <c r="F13" s="308"/>
    </row>
    <row r="14" spans="1:6" ht="18" customHeight="1">
      <c r="A14" s="19">
        <v>4</v>
      </c>
      <c r="B14" s="20" t="s">
        <v>261</v>
      </c>
      <c r="C14" s="22">
        <v>18.5</v>
      </c>
      <c r="D14" s="23" t="str">
        <f t="shared" si="0"/>
        <v>A1</v>
      </c>
      <c r="E14" s="307"/>
      <c r="F14" s="308"/>
    </row>
    <row r="15" spans="1:6" ht="18" customHeight="1">
      <c r="A15" s="19">
        <v>5</v>
      </c>
      <c r="B15" s="20" t="s">
        <v>262</v>
      </c>
      <c r="C15" s="22">
        <v>20</v>
      </c>
      <c r="D15" s="23" t="str">
        <f t="shared" si="0"/>
        <v>A1</v>
      </c>
      <c r="E15" s="307"/>
      <c r="F15" s="308"/>
    </row>
    <row r="16" spans="1:6" ht="18" customHeight="1">
      <c r="A16" s="19">
        <v>6</v>
      </c>
      <c r="B16" s="20" t="s">
        <v>263</v>
      </c>
      <c r="C16" s="22">
        <v>20</v>
      </c>
      <c r="D16" s="23" t="str">
        <f t="shared" si="0"/>
        <v>A1</v>
      </c>
      <c r="E16" s="307"/>
      <c r="F16" s="308"/>
    </row>
    <row r="17" spans="1:6" ht="18" customHeight="1">
      <c r="A17" s="18"/>
      <c r="B17" s="18"/>
      <c r="C17" s="19"/>
      <c r="D17" s="18"/>
      <c r="E17" s="307"/>
      <c r="F17" s="308"/>
    </row>
    <row r="18" spans="1:6" ht="18" customHeight="1">
      <c r="A18" s="18"/>
      <c r="B18" s="19" t="s">
        <v>235</v>
      </c>
      <c r="C18" s="19">
        <f>SUM(C11:C15)</f>
        <v>96</v>
      </c>
      <c r="D18" s="18"/>
      <c r="E18" s="307"/>
      <c r="F18" s="308"/>
    </row>
    <row r="19" spans="1:6" ht="18" customHeight="1">
      <c r="A19" s="18"/>
      <c r="B19" s="24" t="s">
        <v>264</v>
      </c>
      <c r="C19" s="25">
        <f>(C18/100*100)</f>
        <v>96</v>
      </c>
      <c r="D19" s="26" t="str">
        <f t="shared" ref="D19" si="1">IF(C19&gt;=91,"A1",IF(C19&gt;=81,"A2",IF(C19&gt;=71,"B1",IF(C19&gt;=61,"B2",IF(C19&gt;=51,"C1",IF(C19&gt;=41,"C2",IF(C19&gt;=33,"D","E")))))))</f>
        <v>A1</v>
      </c>
      <c r="E19" s="309"/>
      <c r="F19" s="310"/>
    </row>
    <row r="20" spans="1:6" ht="18" customHeight="1">
      <c r="A20" s="311" t="s">
        <v>441</v>
      </c>
      <c r="B20" s="311" t="s">
        <v>266</v>
      </c>
      <c r="C20" s="311"/>
      <c r="D20" s="312" t="s">
        <v>267</v>
      </c>
      <c r="E20" s="313"/>
      <c r="F20" s="314"/>
    </row>
    <row r="21" spans="1:6" ht="18" customHeight="1">
      <c r="A21" s="311"/>
      <c r="B21" s="311"/>
      <c r="C21" s="311"/>
      <c r="D21" s="315"/>
      <c r="E21" s="316"/>
      <c r="F21" s="317"/>
    </row>
    <row r="23" spans="1:6" ht="18" customHeight="1">
      <c r="A23" s="18"/>
      <c r="B23" s="301" t="s">
        <v>238</v>
      </c>
      <c r="C23" s="301"/>
      <c r="D23" s="301"/>
      <c r="E23" s="301"/>
      <c r="F23" s="301"/>
    </row>
    <row r="24" spans="1:6" ht="18" customHeight="1">
      <c r="A24" s="18"/>
      <c r="B24" s="301" t="s">
        <v>239</v>
      </c>
      <c r="C24" s="301"/>
      <c r="D24" s="301"/>
      <c r="E24" s="301"/>
      <c r="F24" s="301"/>
    </row>
    <row r="25" spans="1:6" ht="18" customHeight="1">
      <c r="A25" s="18"/>
      <c r="B25" s="301" t="s">
        <v>240</v>
      </c>
      <c r="C25" s="301"/>
      <c r="D25" s="301"/>
      <c r="E25" s="301"/>
      <c r="F25" s="301"/>
    </row>
    <row r="26" spans="1:6" ht="18" customHeight="1">
      <c r="A26" s="18"/>
      <c r="B26" s="302" t="s">
        <v>268</v>
      </c>
      <c r="C26" s="302"/>
      <c r="D26" s="302"/>
      <c r="E26" s="302"/>
      <c r="F26" s="302"/>
    </row>
    <row r="27" spans="1:6" ht="18" customHeight="1">
      <c r="A27" s="18"/>
      <c r="B27" s="301" t="s">
        <v>440</v>
      </c>
      <c r="C27" s="301"/>
      <c r="D27" s="301"/>
      <c r="E27" s="301"/>
      <c r="F27" s="301"/>
    </row>
    <row r="28" spans="1:6" ht="18" customHeight="1">
      <c r="A28" s="301" t="s">
        <v>243</v>
      </c>
      <c r="B28" s="301"/>
      <c r="C28" s="301"/>
      <c r="D28" s="301"/>
      <c r="E28" s="301"/>
      <c r="F28" s="301"/>
    </row>
    <row r="29" spans="1:6" ht="18" customHeight="1">
      <c r="A29" s="18" t="s">
        <v>244</v>
      </c>
      <c r="B29" s="303" t="s">
        <v>1</v>
      </c>
      <c r="C29" s="304"/>
      <c r="D29" s="21" t="s">
        <v>245</v>
      </c>
      <c r="E29" s="301">
        <v>1313</v>
      </c>
      <c r="F29" s="301"/>
    </row>
    <row r="30" spans="1:6" ht="18" customHeight="1">
      <c r="A30" s="21" t="s">
        <v>246</v>
      </c>
      <c r="B30" s="303" t="s">
        <v>45</v>
      </c>
      <c r="C30" s="304"/>
      <c r="D30" s="18" t="s">
        <v>247</v>
      </c>
      <c r="E30" s="301">
        <v>2</v>
      </c>
      <c r="F30" s="301"/>
    </row>
    <row r="31" spans="1:6" ht="18" customHeight="1">
      <c r="A31" s="21" t="s">
        <v>248</v>
      </c>
      <c r="B31" s="303" t="s">
        <v>269</v>
      </c>
      <c r="C31" s="304"/>
      <c r="D31" s="18" t="s">
        <v>250</v>
      </c>
      <c r="E31" s="303" t="s">
        <v>270</v>
      </c>
      <c r="F31" s="304"/>
    </row>
    <row r="32" spans="1:6" ht="18" customHeight="1">
      <c r="A32" s="19" t="s">
        <v>252</v>
      </c>
      <c r="B32" s="19" t="s">
        <v>253</v>
      </c>
      <c r="C32" s="19" t="s">
        <v>254</v>
      </c>
      <c r="D32" s="19" t="s">
        <v>255</v>
      </c>
      <c r="E32" s="303" t="s">
        <v>256</v>
      </c>
      <c r="F32" s="304"/>
    </row>
    <row r="33" spans="1:6" ht="18" customHeight="1">
      <c r="A33" s="19">
        <v>1</v>
      </c>
      <c r="B33" s="20" t="s">
        <v>257</v>
      </c>
      <c r="C33" s="22">
        <v>8.5</v>
      </c>
      <c r="D33" s="23" t="str">
        <f>IF(C33&gt;=18,"A1",IF(C33&gt;=16,"A2",IF(C33&gt;=14,"B1",IF(C33&gt;=12,"B2",IF(C33&gt;=10,"C1",IF(C33&gt;=8,"C2",IF(C33&gt;=6.5,"D","E")))))))</f>
        <v>C2</v>
      </c>
      <c r="E33" s="305" t="s">
        <v>442</v>
      </c>
      <c r="F33" s="306"/>
    </row>
    <row r="34" spans="1:6" ht="18" customHeight="1">
      <c r="A34" s="19">
        <v>2</v>
      </c>
      <c r="B34" s="20" t="s">
        <v>259</v>
      </c>
      <c r="C34" s="22">
        <v>15.5</v>
      </c>
      <c r="D34" s="23" t="str">
        <f t="shared" ref="D34:D38" si="2">IF(C34&gt;=18,"A1",IF(C34&gt;=16,"A2",IF(C34&gt;=14,"B1",IF(C34&gt;=12,"B2",IF(C34&gt;=10,"C1",IF(C34&gt;=8,"C2",IF(C34&gt;=6.5,"D","E")))))))</f>
        <v>B1</v>
      </c>
      <c r="E34" s="307"/>
      <c r="F34" s="308"/>
    </row>
    <row r="35" spans="1:6" ht="18" customHeight="1">
      <c r="A35" s="19">
        <v>3</v>
      </c>
      <c r="B35" s="20" t="s">
        <v>260</v>
      </c>
      <c r="C35" s="22">
        <v>10</v>
      </c>
      <c r="D35" s="23" t="str">
        <f t="shared" si="2"/>
        <v>C1</v>
      </c>
      <c r="E35" s="307"/>
      <c r="F35" s="308"/>
    </row>
    <row r="36" spans="1:6" ht="18" customHeight="1">
      <c r="A36" s="19">
        <v>4</v>
      </c>
      <c r="B36" s="20" t="s">
        <v>261</v>
      </c>
      <c r="C36" s="27">
        <v>11</v>
      </c>
      <c r="D36" s="23" t="str">
        <f t="shared" si="2"/>
        <v>C1</v>
      </c>
      <c r="E36" s="307"/>
      <c r="F36" s="308"/>
    </row>
    <row r="37" spans="1:6" ht="18" customHeight="1">
      <c r="A37" s="19">
        <v>5</v>
      </c>
      <c r="B37" s="20" t="s">
        <v>262</v>
      </c>
      <c r="C37" s="22">
        <v>6</v>
      </c>
      <c r="D37" s="23" t="str">
        <f t="shared" si="2"/>
        <v>E</v>
      </c>
      <c r="E37" s="307"/>
      <c r="F37" s="308"/>
    </row>
    <row r="38" spans="1:6" ht="18" customHeight="1">
      <c r="A38" s="19">
        <v>6</v>
      </c>
      <c r="B38" s="20" t="s">
        <v>263</v>
      </c>
      <c r="C38" s="22">
        <v>10</v>
      </c>
      <c r="D38" s="23" t="str">
        <f t="shared" si="2"/>
        <v>C1</v>
      </c>
      <c r="E38" s="307"/>
      <c r="F38" s="308"/>
    </row>
    <row r="39" spans="1:6" ht="18" customHeight="1">
      <c r="A39" s="18"/>
      <c r="B39" s="18"/>
      <c r="C39" s="19"/>
      <c r="D39" s="18"/>
      <c r="E39" s="307"/>
      <c r="F39" s="308"/>
    </row>
    <row r="40" spans="1:6" ht="18" customHeight="1">
      <c r="A40" s="18"/>
      <c r="B40" s="19" t="s">
        <v>235</v>
      </c>
      <c r="C40" s="19">
        <f>SUM(C33:C37)</f>
        <v>51</v>
      </c>
      <c r="D40" s="18"/>
      <c r="E40" s="307"/>
      <c r="F40" s="308"/>
    </row>
    <row r="41" spans="1:6" ht="18" customHeight="1">
      <c r="A41" s="18"/>
      <c r="B41" s="24" t="s">
        <v>264</v>
      </c>
      <c r="C41" s="25">
        <f>(C40/100*100)</f>
        <v>51</v>
      </c>
      <c r="D41" s="26" t="str">
        <f t="shared" ref="D41" si="3">IF(C41&gt;=91,"A1",IF(C41&gt;=81,"A2",IF(C41&gt;=71,"B1",IF(C41&gt;=61,"B2",IF(C41&gt;=51,"C1",IF(C41&gt;=41,"C2",IF(C41&gt;=33,"D","E")))))))</f>
        <v>C1</v>
      </c>
      <c r="E41" s="309"/>
      <c r="F41" s="310"/>
    </row>
    <row r="42" spans="1:6" ht="18" customHeight="1">
      <c r="A42" s="311" t="s">
        <v>441</v>
      </c>
      <c r="B42" s="311" t="s">
        <v>266</v>
      </c>
      <c r="C42" s="311"/>
      <c r="D42" s="312" t="s">
        <v>267</v>
      </c>
      <c r="E42" s="313"/>
      <c r="F42" s="314"/>
    </row>
    <row r="43" spans="1:6" ht="18" customHeight="1">
      <c r="A43" s="311"/>
      <c r="B43" s="311"/>
      <c r="C43" s="311"/>
      <c r="D43" s="315"/>
      <c r="E43" s="316"/>
      <c r="F43" s="317"/>
    </row>
    <row r="45" spans="1:6" ht="18" customHeight="1">
      <c r="A45" s="18"/>
      <c r="B45" s="301" t="s">
        <v>238</v>
      </c>
      <c r="C45" s="301"/>
      <c r="D45" s="301"/>
      <c r="E45" s="301"/>
      <c r="F45" s="301"/>
    </row>
    <row r="46" spans="1:6" ht="18" customHeight="1">
      <c r="A46" s="18"/>
      <c r="B46" s="301" t="s">
        <v>239</v>
      </c>
      <c r="C46" s="301"/>
      <c r="D46" s="301"/>
      <c r="E46" s="301"/>
      <c r="F46" s="301"/>
    </row>
    <row r="47" spans="1:6" ht="18" customHeight="1">
      <c r="A47" s="18"/>
      <c r="B47" s="301" t="s">
        <v>240</v>
      </c>
      <c r="C47" s="301"/>
      <c r="D47" s="301"/>
      <c r="E47" s="301"/>
      <c r="F47" s="301"/>
    </row>
    <row r="48" spans="1:6" ht="18" customHeight="1">
      <c r="A48" s="18"/>
      <c r="B48" s="302" t="s">
        <v>241</v>
      </c>
      <c r="C48" s="302"/>
      <c r="D48" s="302"/>
      <c r="E48" s="302"/>
      <c r="F48" s="302"/>
    </row>
    <row r="49" spans="1:6" ht="18" customHeight="1">
      <c r="A49" s="18"/>
      <c r="B49" s="301" t="s">
        <v>440</v>
      </c>
      <c r="C49" s="301"/>
      <c r="D49" s="301"/>
      <c r="E49" s="301"/>
      <c r="F49" s="301"/>
    </row>
    <row r="50" spans="1:6" ht="18" customHeight="1">
      <c r="A50" s="301" t="s">
        <v>243</v>
      </c>
      <c r="B50" s="301"/>
      <c r="C50" s="301"/>
      <c r="D50" s="301"/>
      <c r="E50" s="301"/>
      <c r="F50" s="301"/>
    </row>
    <row r="51" spans="1:6" ht="18" customHeight="1">
      <c r="A51" s="18" t="s">
        <v>244</v>
      </c>
      <c r="B51" s="303" t="s">
        <v>1</v>
      </c>
      <c r="C51" s="304"/>
      <c r="D51" s="21" t="s">
        <v>245</v>
      </c>
      <c r="E51" s="301">
        <v>1401</v>
      </c>
      <c r="F51" s="301"/>
    </row>
    <row r="52" spans="1:6" ht="18" customHeight="1">
      <c r="A52" s="21" t="s">
        <v>246</v>
      </c>
      <c r="B52" s="303" t="s">
        <v>272</v>
      </c>
      <c r="C52" s="304"/>
      <c r="D52" s="18" t="s">
        <v>247</v>
      </c>
      <c r="E52" s="301">
        <v>3</v>
      </c>
      <c r="F52" s="301"/>
    </row>
    <row r="53" spans="1:6" ht="18" customHeight="1">
      <c r="A53" s="21" t="s">
        <v>248</v>
      </c>
      <c r="B53" s="303" t="s">
        <v>273</v>
      </c>
      <c r="C53" s="304"/>
      <c r="D53" s="18" t="s">
        <v>250</v>
      </c>
      <c r="E53" s="303" t="s">
        <v>274</v>
      </c>
      <c r="F53" s="304"/>
    </row>
    <row r="54" spans="1:6" ht="18" customHeight="1">
      <c r="A54" s="19" t="s">
        <v>252</v>
      </c>
      <c r="B54" s="19" t="s">
        <v>253</v>
      </c>
      <c r="C54" s="19" t="s">
        <v>254</v>
      </c>
      <c r="D54" s="19" t="s">
        <v>255</v>
      </c>
      <c r="E54" s="303" t="s">
        <v>256</v>
      </c>
      <c r="F54" s="304"/>
    </row>
    <row r="55" spans="1:6" ht="18" customHeight="1">
      <c r="A55" s="19">
        <v>1</v>
      </c>
      <c r="B55" s="20" t="s">
        <v>257</v>
      </c>
      <c r="C55" s="22">
        <v>15</v>
      </c>
      <c r="D55" s="23" t="str">
        <f>IF(C55&gt;=18,"A1",IF(C55&gt;=16,"A2",IF(C55&gt;=14,"B1",IF(C55&gt;=12,"B2",IF(C55&gt;=10,"C1",IF(C55&gt;=8,"C2",IF(C55&gt;=6.5,"D","E")))))))</f>
        <v>B1</v>
      </c>
      <c r="E55" s="305" t="s">
        <v>294</v>
      </c>
      <c r="F55" s="306"/>
    </row>
    <row r="56" spans="1:6" ht="18" customHeight="1">
      <c r="A56" s="19">
        <v>2</v>
      </c>
      <c r="B56" s="20" t="s">
        <v>259</v>
      </c>
      <c r="C56" s="22">
        <v>11.5</v>
      </c>
      <c r="D56" s="23" t="str">
        <f t="shared" ref="D56:D60" si="4">IF(C56&gt;=18,"A1",IF(C56&gt;=16,"A2",IF(C56&gt;=14,"B1",IF(C56&gt;=12,"B2",IF(C56&gt;=10,"C1",IF(C56&gt;=8,"C2",IF(C56&gt;=6.5,"D","E")))))))</f>
        <v>C1</v>
      </c>
      <c r="E56" s="307"/>
      <c r="F56" s="308"/>
    </row>
    <row r="57" spans="1:6" ht="18" customHeight="1">
      <c r="A57" s="19">
        <v>3</v>
      </c>
      <c r="B57" s="20" t="s">
        <v>260</v>
      </c>
      <c r="C57" s="22">
        <v>8</v>
      </c>
      <c r="D57" s="23" t="str">
        <f t="shared" si="4"/>
        <v>C2</v>
      </c>
      <c r="E57" s="307"/>
      <c r="F57" s="308"/>
    </row>
    <row r="58" spans="1:6" ht="18" customHeight="1">
      <c r="A58" s="19">
        <v>4</v>
      </c>
      <c r="B58" s="20" t="s">
        <v>261</v>
      </c>
      <c r="C58" s="22">
        <v>15.5</v>
      </c>
      <c r="D58" s="23" t="str">
        <f t="shared" si="4"/>
        <v>B1</v>
      </c>
      <c r="E58" s="307"/>
      <c r="F58" s="308"/>
    </row>
    <row r="59" spans="1:6" ht="18" customHeight="1">
      <c r="A59" s="19">
        <v>5</v>
      </c>
      <c r="B59" s="20" t="s">
        <v>262</v>
      </c>
      <c r="C59" s="22">
        <v>6</v>
      </c>
      <c r="D59" s="23" t="str">
        <f t="shared" si="4"/>
        <v>E</v>
      </c>
      <c r="E59" s="307"/>
      <c r="F59" s="308"/>
    </row>
    <row r="60" spans="1:6" ht="18" customHeight="1">
      <c r="A60" s="19">
        <v>6</v>
      </c>
      <c r="B60" s="20" t="s">
        <v>263</v>
      </c>
      <c r="C60" s="22">
        <v>12</v>
      </c>
      <c r="D60" s="23" t="str">
        <f t="shared" si="4"/>
        <v>B2</v>
      </c>
      <c r="E60" s="307"/>
      <c r="F60" s="308"/>
    </row>
    <row r="61" spans="1:6" ht="18" customHeight="1">
      <c r="A61" s="18"/>
      <c r="B61" s="18"/>
      <c r="C61" s="19"/>
      <c r="D61" s="18"/>
      <c r="E61" s="307"/>
      <c r="F61" s="308"/>
    </row>
    <row r="62" spans="1:6" ht="18" customHeight="1">
      <c r="A62" s="18"/>
      <c r="B62" s="19" t="s">
        <v>235</v>
      </c>
      <c r="C62" s="19">
        <f>SUM(C55:C59)</f>
        <v>56</v>
      </c>
      <c r="D62" s="18"/>
      <c r="E62" s="307"/>
      <c r="F62" s="308"/>
    </row>
    <row r="63" spans="1:6" ht="18" customHeight="1">
      <c r="A63" s="18"/>
      <c r="B63" s="24" t="s">
        <v>264</v>
      </c>
      <c r="C63" s="25">
        <f>(C62/100*100)</f>
        <v>56.000000000000007</v>
      </c>
      <c r="D63" s="26" t="str">
        <f t="shared" ref="D63" si="5">IF(C63&gt;=91,"A1",IF(C63&gt;=81,"A2",IF(C63&gt;=71,"B1",IF(C63&gt;=61,"B2",IF(C63&gt;=51,"C1",IF(C63&gt;=41,"C2",IF(C63&gt;=33,"D","E")))))))</f>
        <v>C1</v>
      </c>
      <c r="E63" s="309"/>
      <c r="F63" s="310"/>
    </row>
    <row r="64" spans="1:6" ht="18" customHeight="1">
      <c r="A64" s="311" t="s">
        <v>441</v>
      </c>
      <c r="B64" s="311" t="s">
        <v>266</v>
      </c>
      <c r="C64" s="311"/>
      <c r="D64" s="312" t="s">
        <v>267</v>
      </c>
      <c r="E64" s="313"/>
      <c r="F64" s="314"/>
    </row>
    <row r="65" spans="1:6" ht="18" customHeight="1">
      <c r="A65" s="311"/>
      <c r="B65" s="311"/>
      <c r="C65" s="311"/>
      <c r="D65" s="315"/>
      <c r="E65" s="316"/>
      <c r="F65" s="317"/>
    </row>
    <row r="67" spans="1:6" ht="18" customHeight="1">
      <c r="A67" s="18"/>
      <c r="B67" s="301" t="s">
        <v>238</v>
      </c>
      <c r="C67" s="301"/>
      <c r="D67" s="301"/>
      <c r="E67" s="301"/>
      <c r="F67" s="301"/>
    </row>
    <row r="68" spans="1:6" ht="18" customHeight="1">
      <c r="A68" s="18"/>
      <c r="B68" s="301" t="s">
        <v>239</v>
      </c>
      <c r="C68" s="301"/>
      <c r="D68" s="301"/>
      <c r="E68" s="301"/>
      <c r="F68" s="301"/>
    </row>
    <row r="69" spans="1:6" ht="18" customHeight="1">
      <c r="A69" s="18"/>
      <c r="B69" s="301" t="s">
        <v>240</v>
      </c>
      <c r="C69" s="301"/>
      <c r="D69" s="301"/>
      <c r="E69" s="301"/>
      <c r="F69" s="301"/>
    </row>
    <row r="70" spans="1:6" ht="18" customHeight="1">
      <c r="A70" s="18"/>
      <c r="B70" s="302" t="s">
        <v>268</v>
      </c>
      <c r="C70" s="302"/>
      <c r="D70" s="302"/>
      <c r="E70" s="302"/>
      <c r="F70" s="302"/>
    </row>
    <row r="71" spans="1:6" ht="18" customHeight="1">
      <c r="A71" s="18"/>
      <c r="B71" s="301" t="s">
        <v>440</v>
      </c>
      <c r="C71" s="301"/>
      <c r="D71" s="301"/>
      <c r="E71" s="301"/>
      <c r="F71" s="301"/>
    </row>
    <row r="72" spans="1:6" ht="18" customHeight="1">
      <c r="A72" s="301" t="s">
        <v>243</v>
      </c>
      <c r="B72" s="301"/>
      <c r="C72" s="301"/>
      <c r="D72" s="301"/>
      <c r="E72" s="301"/>
      <c r="F72" s="301"/>
    </row>
    <row r="73" spans="1:6" ht="18" customHeight="1">
      <c r="A73" s="18" t="s">
        <v>244</v>
      </c>
      <c r="B73" s="303" t="s">
        <v>1</v>
      </c>
      <c r="C73" s="304"/>
      <c r="D73" s="21" t="s">
        <v>245</v>
      </c>
      <c r="E73" s="301">
        <v>995</v>
      </c>
      <c r="F73" s="301"/>
    </row>
    <row r="74" spans="1:6" ht="18" customHeight="1">
      <c r="A74" s="21" t="s">
        <v>246</v>
      </c>
      <c r="B74" s="303" t="s">
        <v>64</v>
      </c>
      <c r="C74" s="304"/>
      <c r="D74" s="18" t="s">
        <v>247</v>
      </c>
      <c r="E74" s="301">
        <v>4</v>
      </c>
      <c r="F74" s="301"/>
    </row>
    <row r="75" spans="1:6" ht="18" customHeight="1">
      <c r="A75" s="21" t="s">
        <v>248</v>
      </c>
      <c r="B75" s="303" t="s">
        <v>276</v>
      </c>
      <c r="C75" s="304"/>
      <c r="D75" s="18" t="s">
        <v>250</v>
      </c>
      <c r="E75" s="303" t="s">
        <v>277</v>
      </c>
      <c r="F75" s="304"/>
    </row>
    <row r="76" spans="1:6" ht="18" customHeight="1">
      <c r="A76" s="19" t="s">
        <v>252</v>
      </c>
      <c r="B76" s="19" t="s">
        <v>253</v>
      </c>
      <c r="C76" s="19" t="s">
        <v>254</v>
      </c>
      <c r="D76" s="19" t="s">
        <v>255</v>
      </c>
      <c r="E76" s="303" t="s">
        <v>256</v>
      </c>
      <c r="F76" s="304"/>
    </row>
    <row r="77" spans="1:6" ht="18" customHeight="1">
      <c r="A77" s="19">
        <v>1</v>
      </c>
      <c r="B77" s="20" t="s">
        <v>257</v>
      </c>
      <c r="C77" s="22">
        <v>19.5</v>
      </c>
      <c r="D77" s="23" t="str">
        <f>IF(C77&gt;=18,"A1",IF(C77&gt;=16,"A2",IF(C77&gt;=14,"B1",IF(C77&gt;=12,"B2",IF(C77&gt;=10,"C1",IF(C77&gt;=8,"C2",IF(C77&gt;=6.5,"D","E")))))))</f>
        <v>A1</v>
      </c>
      <c r="E77" s="305" t="s">
        <v>258</v>
      </c>
      <c r="F77" s="306"/>
    </row>
    <row r="78" spans="1:6" ht="18" customHeight="1">
      <c r="A78" s="19">
        <v>2</v>
      </c>
      <c r="B78" s="20" t="s">
        <v>259</v>
      </c>
      <c r="C78" s="22">
        <v>20</v>
      </c>
      <c r="D78" s="23" t="str">
        <f t="shared" ref="D78:D82" si="6">IF(C78&gt;=18,"A1",IF(C78&gt;=16,"A2",IF(C78&gt;=14,"B1",IF(C78&gt;=12,"B2",IF(C78&gt;=10,"C1",IF(C78&gt;=8,"C2",IF(C78&gt;=6.5,"D","E")))))))</f>
        <v>A1</v>
      </c>
      <c r="E78" s="307"/>
      <c r="F78" s="308"/>
    </row>
    <row r="79" spans="1:6" ht="18" customHeight="1">
      <c r="A79" s="19">
        <v>3</v>
      </c>
      <c r="B79" s="20" t="s">
        <v>260</v>
      </c>
      <c r="C79" s="22">
        <v>20</v>
      </c>
      <c r="D79" s="23" t="str">
        <f t="shared" si="6"/>
        <v>A1</v>
      </c>
      <c r="E79" s="307"/>
      <c r="F79" s="308"/>
    </row>
    <row r="80" spans="1:6" ht="18" customHeight="1">
      <c r="A80" s="19">
        <v>4</v>
      </c>
      <c r="B80" s="20" t="s">
        <v>261</v>
      </c>
      <c r="C80" s="22">
        <v>20</v>
      </c>
      <c r="D80" s="23" t="str">
        <f t="shared" si="6"/>
        <v>A1</v>
      </c>
      <c r="E80" s="307"/>
      <c r="F80" s="308"/>
    </row>
    <row r="81" spans="1:6" ht="18" customHeight="1">
      <c r="A81" s="19">
        <v>5</v>
      </c>
      <c r="B81" s="20" t="s">
        <v>262</v>
      </c>
      <c r="C81" s="22">
        <v>18.5</v>
      </c>
      <c r="D81" s="23" t="str">
        <f t="shared" si="6"/>
        <v>A1</v>
      </c>
      <c r="E81" s="307"/>
      <c r="F81" s="308"/>
    </row>
    <row r="82" spans="1:6" ht="18" customHeight="1">
      <c r="A82" s="19">
        <v>6</v>
      </c>
      <c r="B82" s="20" t="s">
        <v>263</v>
      </c>
      <c r="C82" s="22">
        <v>19.5</v>
      </c>
      <c r="D82" s="23" t="str">
        <f t="shared" si="6"/>
        <v>A1</v>
      </c>
      <c r="E82" s="307"/>
      <c r="F82" s="308"/>
    </row>
    <row r="83" spans="1:6" ht="18" customHeight="1">
      <c r="A83" s="18"/>
      <c r="B83" s="18"/>
      <c r="C83" s="19"/>
      <c r="D83" s="18"/>
      <c r="E83" s="307"/>
      <c r="F83" s="308"/>
    </row>
    <row r="84" spans="1:6" ht="18" customHeight="1">
      <c r="A84" s="18"/>
      <c r="B84" s="19" t="s">
        <v>235</v>
      </c>
      <c r="C84" s="19">
        <f>SUM(C77:C81)</f>
        <v>98</v>
      </c>
      <c r="D84" s="18"/>
      <c r="E84" s="307"/>
      <c r="F84" s="308"/>
    </row>
    <row r="85" spans="1:6" ht="18" customHeight="1">
      <c r="A85" s="18"/>
      <c r="B85" s="24" t="s">
        <v>264</v>
      </c>
      <c r="C85" s="25">
        <f>(C84/100*100)</f>
        <v>98</v>
      </c>
      <c r="D85" s="26" t="str">
        <f t="shared" ref="D85" si="7">IF(C85&gt;=91,"A1",IF(C85&gt;=81,"A2",IF(C85&gt;=71,"B1",IF(C85&gt;=61,"B2",IF(C85&gt;=51,"C1",IF(C85&gt;=41,"C2",IF(C85&gt;=33,"D","E")))))))</f>
        <v>A1</v>
      </c>
      <c r="E85" s="309"/>
      <c r="F85" s="310"/>
    </row>
    <row r="86" spans="1:6" ht="18" customHeight="1">
      <c r="A86" s="311" t="s">
        <v>441</v>
      </c>
      <c r="B86" s="311" t="s">
        <v>266</v>
      </c>
      <c r="C86" s="311"/>
      <c r="D86" s="312" t="s">
        <v>267</v>
      </c>
      <c r="E86" s="313"/>
      <c r="F86" s="314"/>
    </row>
    <row r="87" spans="1:6" ht="18" customHeight="1">
      <c r="A87" s="311"/>
      <c r="B87" s="311"/>
      <c r="C87" s="311"/>
      <c r="D87" s="315"/>
      <c r="E87" s="316"/>
      <c r="F87" s="317"/>
    </row>
    <row r="89" spans="1:6" ht="18" customHeight="1">
      <c r="A89" s="18"/>
      <c r="B89" s="301" t="s">
        <v>238</v>
      </c>
      <c r="C89" s="301"/>
      <c r="D89" s="301"/>
      <c r="E89" s="301"/>
      <c r="F89" s="301"/>
    </row>
    <row r="90" spans="1:6" ht="18" customHeight="1">
      <c r="A90" s="18"/>
      <c r="B90" s="301" t="s">
        <v>239</v>
      </c>
      <c r="C90" s="301"/>
      <c r="D90" s="301"/>
      <c r="E90" s="301"/>
      <c r="F90" s="301"/>
    </row>
    <row r="91" spans="1:6" ht="18" customHeight="1">
      <c r="A91" s="18"/>
      <c r="B91" s="301" t="s">
        <v>240</v>
      </c>
      <c r="C91" s="301"/>
      <c r="D91" s="301"/>
      <c r="E91" s="301"/>
      <c r="F91" s="301"/>
    </row>
    <row r="92" spans="1:6" ht="18" customHeight="1">
      <c r="A92" s="18"/>
      <c r="B92" s="302" t="s">
        <v>278</v>
      </c>
      <c r="C92" s="302"/>
      <c r="D92" s="302"/>
      <c r="E92" s="302"/>
      <c r="F92" s="302"/>
    </row>
    <row r="93" spans="1:6" ht="18" customHeight="1">
      <c r="A93" s="18"/>
      <c r="B93" s="301" t="s">
        <v>440</v>
      </c>
      <c r="C93" s="301"/>
      <c r="D93" s="301"/>
      <c r="E93" s="301"/>
      <c r="F93" s="301"/>
    </row>
    <row r="94" spans="1:6" ht="18" customHeight="1">
      <c r="A94" s="301" t="s">
        <v>243</v>
      </c>
      <c r="B94" s="301"/>
      <c r="C94" s="301"/>
      <c r="D94" s="301"/>
      <c r="E94" s="301"/>
      <c r="F94" s="301"/>
    </row>
    <row r="95" spans="1:6" ht="18" customHeight="1">
      <c r="A95" s="18" t="s">
        <v>244</v>
      </c>
      <c r="B95" s="303" t="s">
        <v>1</v>
      </c>
      <c r="C95" s="304"/>
      <c r="D95" s="21" t="s">
        <v>245</v>
      </c>
      <c r="E95" s="301">
        <v>1470</v>
      </c>
      <c r="F95" s="301"/>
    </row>
    <row r="96" spans="1:6" ht="18" customHeight="1">
      <c r="A96" s="21" t="s">
        <v>246</v>
      </c>
      <c r="B96" s="303" t="s">
        <v>76</v>
      </c>
      <c r="C96" s="304"/>
      <c r="D96" s="18" t="s">
        <v>247</v>
      </c>
      <c r="E96" s="301">
        <v>5</v>
      </c>
      <c r="F96" s="301"/>
    </row>
    <row r="97" spans="1:6" ht="18" customHeight="1">
      <c r="A97" s="21" t="s">
        <v>248</v>
      </c>
      <c r="B97" s="303" t="s">
        <v>279</v>
      </c>
      <c r="C97" s="304"/>
      <c r="D97" s="18" t="s">
        <v>250</v>
      </c>
      <c r="E97" s="303" t="s">
        <v>280</v>
      </c>
      <c r="F97" s="304"/>
    </row>
    <row r="98" spans="1:6" ht="18" customHeight="1">
      <c r="A98" s="19" t="s">
        <v>252</v>
      </c>
      <c r="B98" s="19" t="s">
        <v>253</v>
      </c>
      <c r="C98" s="19" t="s">
        <v>254</v>
      </c>
      <c r="D98" s="19" t="s">
        <v>255</v>
      </c>
      <c r="E98" s="303" t="s">
        <v>256</v>
      </c>
      <c r="F98" s="304"/>
    </row>
    <row r="99" spans="1:6" ht="18" customHeight="1">
      <c r="A99" s="19">
        <v>1</v>
      </c>
      <c r="B99" s="20" t="s">
        <v>257</v>
      </c>
      <c r="C99" s="22">
        <v>17</v>
      </c>
      <c r="D99" s="23" t="str">
        <f>IF(C99&gt;=18,"A1",IF(C99&gt;=16,"A2",IF(C99&gt;=14,"B1",IF(C99&gt;=12,"B2",IF(C99&gt;=10,"C1",IF(C99&gt;=8,"C2",IF(C99&gt;=6.5,"D","E")))))))</f>
        <v>A2</v>
      </c>
      <c r="E99" s="305" t="s">
        <v>442</v>
      </c>
      <c r="F99" s="306"/>
    </row>
    <row r="100" spans="1:6" ht="18" customHeight="1">
      <c r="A100" s="19">
        <v>2</v>
      </c>
      <c r="B100" s="20" t="s">
        <v>259</v>
      </c>
      <c r="C100" s="22">
        <v>10</v>
      </c>
      <c r="D100" s="23" t="str">
        <f t="shared" ref="D100:D104" si="8">IF(C100&gt;=18,"A1",IF(C100&gt;=16,"A2",IF(C100&gt;=14,"B1",IF(C100&gt;=12,"B2",IF(C100&gt;=10,"C1",IF(C100&gt;=8,"C2",IF(C100&gt;=6.5,"D","E")))))))</f>
        <v>C1</v>
      </c>
      <c r="E100" s="307"/>
      <c r="F100" s="308"/>
    </row>
    <row r="101" spans="1:6" ht="18" customHeight="1">
      <c r="A101" s="19">
        <v>3</v>
      </c>
      <c r="B101" s="20" t="s">
        <v>260</v>
      </c>
      <c r="C101" s="22">
        <v>14.5</v>
      </c>
      <c r="D101" s="23" t="str">
        <f t="shared" si="8"/>
        <v>B1</v>
      </c>
      <c r="E101" s="307"/>
      <c r="F101" s="308"/>
    </row>
    <row r="102" spans="1:6" ht="18" customHeight="1">
      <c r="A102" s="19">
        <v>4</v>
      </c>
      <c r="B102" s="20" t="s">
        <v>261</v>
      </c>
      <c r="C102" s="22">
        <v>17</v>
      </c>
      <c r="D102" s="23" t="str">
        <f t="shared" si="8"/>
        <v>A2</v>
      </c>
      <c r="E102" s="307"/>
      <c r="F102" s="308"/>
    </row>
    <row r="103" spans="1:6" ht="18" customHeight="1">
      <c r="A103" s="19">
        <v>5</v>
      </c>
      <c r="B103" s="20" t="s">
        <v>262</v>
      </c>
      <c r="C103" s="22">
        <v>17</v>
      </c>
      <c r="D103" s="23" t="str">
        <f t="shared" si="8"/>
        <v>A2</v>
      </c>
      <c r="E103" s="307"/>
      <c r="F103" s="308"/>
    </row>
    <row r="104" spans="1:6" ht="18" customHeight="1">
      <c r="A104" s="19">
        <v>6</v>
      </c>
      <c r="B104" s="20" t="s">
        <v>263</v>
      </c>
      <c r="C104" s="28">
        <v>17</v>
      </c>
      <c r="D104" s="23" t="str">
        <f t="shared" si="8"/>
        <v>A2</v>
      </c>
      <c r="E104" s="307"/>
      <c r="F104" s="308"/>
    </row>
    <row r="105" spans="1:6" ht="18" customHeight="1">
      <c r="A105" s="18"/>
      <c r="B105" s="18"/>
      <c r="C105" s="19"/>
      <c r="D105" s="18"/>
      <c r="E105" s="307"/>
      <c r="F105" s="308"/>
    </row>
    <row r="106" spans="1:6" ht="18" customHeight="1">
      <c r="A106" s="18"/>
      <c r="B106" s="19" t="s">
        <v>235</v>
      </c>
      <c r="C106" s="19">
        <f>SUM(C99:C103)</f>
        <v>75.5</v>
      </c>
      <c r="D106" s="18"/>
      <c r="E106" s="307"/>
      <c r="F106" s="308"/>
    </row>
    <row r="107" spans="1:6" ht="18" customHeight="1">
      <c r="A107" s="18"/>
      <c r="B107" s="24" t="s">
        <v>264</v>
      </c>
      <c r="C107" s="25">
        <f>(C106/100*100)</f>
        <v>75.5</v>
      </c>
      <c r="D107" s="26" t="str">
        <f t="shared" ref="D107" si="9">IF(C107&gt;=91,"A1",IF(C107&gt;=81,"A2",IF(C107&gt;=71,"B1",IF(C107&gt;=61,"B2",IF(C107&gt;=51,"C1",IF(C107&gt;=41,"C2",IF(C107&gt;=33,"D","E")))))))</f>
        <v>B1</v>
      </c>
      <c r="E107" s="309"/>
      <c r="F107" s="310"/>
    </row>
    <row r="108" spans="1:6" ht="18" customHeight="1">
      <c r="A108" s="311" t="s">
        <v>441</v>
      </c>
      <c r="B108" s="311" t="s">
        <v>266</v>
      </c>
      <c r="C108" s="311"/>
      <c r="D108" s="312" t="s">
        <v>267</v>
      </c>
      <c r="E108" s="313"/>
      <c r="F108" s="314"/>
    </row>
    <row r="109" spans="1:6" ht="18" customHeight="1">
      <c r="A109" s="311"/>
      <c r="B109" s="311"/>
      <c r="C109" s="311"/>
      <c r="D109" s="315"/>
      <c r="E109" s="316"/>
      <c r="F109" s="317"/>
    </row>
    <row r="111" spans="1:6" ht="18" customHeight="1">
      <c r="A111" s="18"/>
      <c r="B111" s="301" t="s">
        <v>238</v>
      </c>
      <c r="C111" s="301"/>
      <c r="D111" s="301"/>
      <c r="E111" s="301"/>
      <c r="F111" s="301"/>
    </row>
    <row r="112" spans="1:6" ht="18" customHeight="1">
      <c r="A112" s="18"/>
      <c r="B112" s="301" t="s">
        <v>239</v>
      </c>
      <c r="C112" s="301"/>
      <c r="D112" s="301"/>
      <c r="E112" s="301"/>
      <c r="F112" s="301"/>
    </row>
    <row r="113" spans="1:6" ht="18" customHeight="1">
      <c r="A113" s="18"/>
      <c r="B113" s="301" t="s">
        <v>240</v>
      </c>
      <c r="C113" s="301"/>
      <c r="D113" s="301"/>
      <c r="E113" s="301"/>
      <c r="F113" s="301"/>
    </row>
    <row r="114" spans="1:6" ht="18" customHeight="1">
      <c r="A114" s="18"/>
      <c r="B114" s="302" t="s">
        <v>282</v>
      </c>
      <c r="C114" s="302"/>
      <c r="D114" s="302"/>
      <c r="E114" s="302"/>
      <c r="F114" s="302"/>
    </row>
    <row r="115" spans="1:6" ht="18" customHeight="1">
      <c r="A115" s="18"/>
      <c r="B115" s="301" t="s">
        <v>440</v>
      </c>
      <c r="C115" s="301"/>
      <c r="D115" s="301"/>
      <c r="E115" s="301"/>
      <c r="F115" s="301"/>
    </row>
    <row r="116" spans="1:6" ht="18" customHeight="1">
      <c r="A116" s="301" t="s">
        <v>243</v>
      </c>
      <c r="B116" s="301"/>
      <c r="C116" s="301"/>
      <c r="D116" s="301"/>
      <c r="E116" s="301"/>
      <c r="F116" s="301"/>
    </row>
    <row r="117" spans="1:6" ht="18" customHeight="1">
      <c r="A117" s="18" t="s">
        <v>244</v>
      </c>
      <c r="B117" s="303" t="s">
        <v>1</v>
      </c>
      <c r="C117" s="304"/>
      <c r="D117" s="21" t="s">
        <v>245</v>
      </c>
      <c r="E117" s="301">
        <v>1565</v>
      </c>
      <c r="F117" s="301"/>
    </row>
    <row r="118" spans="1:6" ht="18" customHeight="1">
      <c r="A118" s="21" t="s">
        <v>246</v>
      </c>
      <c r="B118" s="303" t="s">
        <v>82</v>
      </c>
      <c r="C118" s="304"/>
      <c r="D118" s="18" t="s">
        <v>247</v>
      </c>
      <c r="E118" s="301">
        <v>6</v>
      </c>
      <c r="F118" s="301"/>
    </row>
    <row r="119" spans="1:6" ht="18" customHeight="1">
      <c r="A119" s="21" t="s">
        <v>248</v>
      </c>
      <c r="B119" s="303" t="s">
        <v>283</v>
      </c>
      <c r="C119" s="304"/>
      <c r="D119" s="18" t="s">
        <v>250</v>
      </c>
      <c r="E119" s="303" t="s">
        <v>284</v>
      </c>
      <c r="F119" s="304"/>
    </row>
    <row r="120" spans="1:6" ht="18" customHeight="1">
      <c r="A120" s="19" t="s">
        <v>252</v>
      </c>
      <c r="B120" s="19" t="s">
        <v>253</v>
      </c>
      <c r="C120" s="19" t="s">
        <v>254</v>
      </c>
      <c r="D120" s="19" t="s">
        <v>255</v>
      </c>
      <c r="E120" s="303" t="s">
        <v>256</v>
      </c>
      <c r="F120" s="304"/>
    </row>
    <row r="121" spans="1:6" ht="18" customHeight="1">
      <c r="A121" s="19">
        <v>1</v>
      </c>
      <c r="B121" s="20" t="s">
        <v>257</v>
      </c>
      <c r="C121" s="22">
        <v>16.5</v>
      </c>
      <c r="D121" s="23" t="str">
        <f>IF(C121&gt;=18,"A1",IF(C121&gt;=16,"A2",IF(C121&gt;=14,"B1",IF(C121&gt;=12,"B2",IF(C121&gt;=10,"C1",IF(C121&gt;=8,"C2",IF(C121&gt;=6.5,"D","E")))))))</f>
        <v>A2</v>
      </c>
      <c r="E121" s="305" t="s">
        <v>443</v>
      </c>
      <c r="F121" s="306"/>
    </row>
    <row r="122" spans="1:6" ht="18" customHeight="1">
      <c r="A122" s="19">
        <v>2</v>
      </c>
      <c r="B122" s="20" t="s">
        <v>259</v>
      </c>
      <c r="C122" s="22">
        <v>11.5</v>
      </c>
      <c r="D122" s="23" t="str">
        <f t="shared" ref="D122:D126" si="10">IF(C122&gt;=18,"A1",IF(C122&gt;=16,"A2",IF(C122&gt;=14,"B1",IF(C122&gt;=12,"B2",IF(C122&gt;=10,"C1",IF(C122&gt;=8,"C2",IF(C122&gt;=6.5,"D","E")))))))</f>
        <v>C1</v>
      </c>
      <c r="E122" s="307"/>
      <c r="F122" s="308"/>
    </row>
    <row r="123" spans="1:6" ht="18" customHeight="1">
      <c r="A123" s="19">
        <v>3</v>
      </c>
      <c r="B123" s="20" t="s">
        <v>260</v>
      </c>
      <c r="C123" s="22">
        <v>17</v>
      </c>
      <c r="D123" s="23" t="str">
        <f t="shared" si="10"/>
        <v>A2</v>
      </c>
      <c r="E123" s="307"/>
      <c r="F123" s="308"/>
    </row>
    <row r="124" spans="1:6" ht="18" customHeight="1">
      <c r="A124" s="19">
        <v>4</v>
      </c>
      <c r="B124" s="20" t="s">
        <v>261</v>
      </c>
      <c r="C124" s="22">
        <v>17.5</v>
      </c>
      <c r="D124" s="23" t="str">
        <f t="shared" si="10"/>
        <v>A2</v>
      </c>
      <c r="E124" s="307"/>
      <c r="F124" s="308"/>
    </row>
    <row r="125" spans="1:6" ht="18" customHeight="1">
      <c r="A125" s="19">
        <v>5</v>
      </c>
      <c r="B125" s="20" t="s">
        <v>262</v>
      </c>
      <c r="C125" s="22">
        <v>16.5</v>
      </c>
      <c r="D125" s="23" t="str">
        <f t="shared" si="10"/>
        <v>A2</v>
      </c>
      <c r="E125" s="307"/>
      <c r="F125" s="308"/>
    </row>
    <row r="126" spans="1:6" ht="18" customHeight="1">
      <c r="A126" s="19">
        <v>6</v>
      </c>
      <c r="B126" s="20" t="s">
        <v>263</v>
      </c>
      <c r="C126" s="22">
        <v>19</v>
      </c>
      <c r="D126" s="23" t="str">
        <f t="shared" si="10"/>
        <v>A1</v>
      </c>
      <c r="E126" s="307"/>
      <c r="F126" s="308"/>
    </row>
    <row r="127" spans="1:6" ht="18" customHeight="1">
      <c r="A127" s="18"/>
      <c r="B127" s="18"/>
      <c r="C127" s="19"/>
      <c r="D127" s="18"/>
      <c r="E127" s="307"/>
      <c r="F127" s="308"/>
    </row>
    <row r="128" spans="1:6" ht="18" customHeight="1">
      <c r="A128" s="18"/>
      <c r="B128" s="19" t="s">
        <v>235</v>
      </c>
      <c r="C128" s="19">
        <f>SUM(C121:C125)</f>
        <v>79</v>
      </c>
      <c r="D128" s="18"/>
      <c r="E128" s="307"/>
      <c r="F128" s="308"/>
    </row>
    <row r="129" spans="1:6" ht="18" customHeight="1">
      <c r="A129" s="18"/>
      <c r="B129" s="24" t="s">
        <v>264</v>
      </c>
      <c r="C129" s="25">
        <f>(C128/100*100)</f>
        <v>79</v>
      </c>
      <c r="D129" s="26" t="str">
        <f t="shared" ref="D129" si="11">IF(C129&gt;=91,"A1",IF(C129&gt;=81,"A2",IF(C129&gt;=71,"B1",IF(C129&gt;=61,"B2",IF(C129&gt;=51,"C1",IF(C129&gt;=41,"C2",IF(C129&gt;=33,"D","E")))))))</f>
        <v>B1</v>
      </c>
      <c r="E129" s="309"/>
      <c r="F129" s="310"/>
    </row>
    <row r="130" spans="1:6" ht="18" customHeight="1">
      <c r="A130" s="311" t="s">
        <v>441</v>
      </c>
      <c r="B130" s="311" t="s">
        <v>266</v>
      </c>
      <c r="C130" s="311"/>
      <c r="D130" s="312" t="s">
        <v>267</v>
      </c>
      <c r="E130" s="313"/>
      <c r="F130" s="314"/>
    </row>
    <row r="131" spans="1:6" ht="18" customHeight="1">
      <c r="A131" s="311"/>
      <c r="B131" s="311"/>
      <c r="C131" s="311"/>
      <c r="D131" s="315"/>
      <c r="E131" s="316"/>
      <c r="F131" s="317"/>
    </row>
    <row r="133" spans="1:6" ht="18" customHeight="1">
      <c r="A133" s="18"/>
      <c r="B133" s="301" t="s">
        <v>238</v>
      </c>
      <c r="C133" s="301"/>
      <c r="D133" s="301"/>
      <c r="E133" s="301"/>
      <c r="F133" s="301"/>
    </row>
    <row r="134" spans="1:6" ht="18" customHeight="1">
      <c r="A134" s="18"/>
      <c r="B134" s="301" t="s">
        <v>239</v>
      </c>
      <c r="C134" s="301"/>
      <c r="D134" s="301"/>
      <c r="E134" s="301"/>
      <c r="F134" s="301"/>
    </row>
    <row r="135" spans="1:6" ht="18" customHeight="1">
      <c r="A135" s="18"/>
      <c r="B135" s="301" t="s">
        <v>240</v>
      </c>
      <c r="C135" s="301"/>
      <c r="D135" s="301"/>
      <c r="E135" s="301"/>
      <c r="F135" s="301"/>
    </row>
    <row r="136" spans="1:6" ht="18" customHeight="1">
      <c r="A136" s="18"/>
      <c r="B136" s="302" t="s">
        <v>278</v>
      </c>
      <c r="C136" s="302"/>
      <c r="D136" s="302"/>
      <c r="E136" s="302"/>
      <c r="F136" s="302"/>
    </row>
    <row r="137" spans="1:6" ht="18" customHeight="1">
      <c r="A137" s="18"/>
      <c r="B137" s="301" t="s">
        <v>440</v>
      </c>
      <c r="C137" s="301"/>
      <c r="D137" s="301"/>
      <c r="E137" s="301"/>
      <c r="F137" s="301"/>
    </row>
    <row r="138" spans="1:6" ht="18" customHeight="1">
      <c r="A138" s="301" t="s">
        <v>243</v>
      </c>
      <c r="B138" s="301"/>
      <c r="C138" s="301"/>
      <c r="D138" s="301"/>
      <c r="E138" s="301"/>
      <c r="F138" s="301"/>
    </row>
    <row r="139" spans="1:6" ht="18" customHeight="1">
      <c r="A139" s="18" t="s">
        <v>244</v>
      </c>
      <c r="B139" s="303" t="s">
        <v>1</v>
      </c>
      <c r="C139" s="304"/>
      <c r="D139" s="21" t="s">
        <v>245</v>
      </c>
      <c r="E139" s="301">
        <v>1087</v>
      </c>
      <c r="F139" s="301"/>
    </row>
    <row r="140" spans="1:6" ht="18" customHeight="1">
      <c r="A140" s="21" t="s">
        <v>246</v>
      </c>
      <c r="B140" s="303" t="s">
        <v>91</v>
      </c>
      <c r="C140" s="304"/>
      <c r="D140" s="18" t="s">
        <v>247</v>
      </c>
      <c r="E140" s="301">
        <v>7</v>
      </c>
      <c r="F140" s="301"/>
    </row>
    <row r="141" spans="1:6" ht="18" customHeight="1">
      <c r="A141" s="21" t="s">
        <v>248</v>
      </c>
      <c r="B141" s="303" t="s">
        <v>285</v>
      </c>
      <c r="C141" s="304"/>
      <c r="D141" s="18" t="s">
        <v>250</v>
      </c>
      <c r="E141" s="303" t="s">
        <v>286</v>
      </c>
      <c r="F141" s="304"/>
    </row>
    <row r="142" spans="1:6" ht="18" customHeight="1">
      <c r="A142" s="19" t="s">
        <v>252</v>
      </c>
      <c r="B142" s="19" t="s">
        <v>253</v>
      </c>
      <c r="C142" s="19" t="s">
        <v>254</v>
      </c>
      <c r="D142" s="19" t="s">
        <v>255</v>
      </c>
      <c r="E142" s="303" t="s">
        <v>256</v>
      </c>
      <c r="F142" s="304"/>
    </row>
    <row r="143" spans="1:6" ht="18" customHeight="1">
      <c r="A143" s="19">
        <v>1</v>
      </c>
      <c r="B143" s="20" t="s">
        <v>257</v>
      </c>
      <c r="C143" s="22">
        <v>16.5</v>
      </c>
      <c r="D143" s="23" t="str">
        <f>IF(C143&gt;=18,"A1",IF(C143&gt;=16,"A2",IF(C143&gt;=14,"B1",IF(C143&gt;=12,"B2",IF(C143&gt;=10,"C1",IF(C143&gt;=8,"C2",IF(C143&gt;=6.5,"D","E")))))))</f>
        <v>A2</v>
      </c>
      <c r="E143" s="318" t="s">
        <v>275</v>
      </c>
      <c r="F143" s="319"/>
    </row>
    <row r="144" spans="1:6" ht="18" customHeight="1">
      <c r="A144" s="19">
        <v>2</v>
      </c>
      <c r="B144" s="20" t="s">
        <v>259</v>
      </c>
      <c r="C144" s="28">
        <v>15</v>
      </c>
      <c r="D144" s="23" t="str">
        <f t="shared" ref="D144:D148" si="12">IF(C144&gt;=18,"A1",IF(C144&gt;=16,"A2",IF(C144&gt;=14,"B1",IF(C144&gt;=12,"B2",IF(C144&gt;=10,"C1",IF(C144&gt;=8,"C2",IF(C144&gt;=6.5,"D","E")))))))</f>
        <v>B1</v>
      </c>
      <c r="E144" s="320"/>
      <c r="F144" s="321"/>
    </row>
    <row r="145" spans="1:6" ht="18" customHeight="1">
      <c r="A145" s="19">
        <v>3</v>
      </c>
      <c r="B145" s="20" t="s">
        <v>260</v>
      </c>
      <c r="C145" s="22">
        <v>19</v>
      </c>
      <c r="D145" s="23" t="str">
        <f t="shared" si="12"/>
        <v>A1</v>
      </c>
      <c r="E145" s="320"/>
      <c r="F145" s="321"/>
    </row>
    <row r="146" spans="1:6" ht="18" customHeight="1">
      <c r="A146" s="19">
        <v>4</v>
      </c>
      <c r="B146" s="20" t="s">
        <v>261</v>
      </c>
      <c r="C146" s="22">
        <v>16.5</v>
      </c>
      <c r="D146" s="23" t="str">
        <f t="shared" si="12"/>
        <v>A2</v>
      </c>
      <c r="E146" s="320"/>
      <c r="F146" s="321"/>
    </row>
    <row r="147" spans="1:6" ht="18" customHeight="1">
      <c r="A147" s="19">
        <v>5</v>
      </c>
      <c r="B147" s="20" t="s">
        <v>262</v>
      </c>
      <c r="C147" s="22">
        <v>18.5</v>
      </c>
      <c r="D147" s="23" t="str">
        <f t="shared" si="12"/>
        <v>A1</v>
      </c>
      <c r="E147" s="320"/>
      <c r="F147" s="321"/>
    </row>
    <row r="148" spans="1:6" ht="18" customHeight="1">
      <c r="A148" s="19">
        <v>6</v>
      </c>
      <c r="B148" s="20" t="s">
        <v>263</v>
      </c>
      <c r="C148" s="22">
        <v>19</v>
      </c>
      <c r="D148" s="23" t="str">
        <f t="shared" si="12"/>
        <v>A1</v>
      </c>
      <c r="E148" s="320"/>
      <c r="F148" s="321"/>
    </row>
    <row r="149" spans="1:6" ht="18" customHeight="1">
      <c r="A149" s="18"/>
      <c r="B149" s="18"/>
      <c r="C149" s="19"/>
      <c r="D149" s="18"/>
      <c r="E149" s="320"/>
      <c r="F149" s="321"/>
    </row>
    <row r="150" spans="1:6" ht="18" customHeight="1">
      <c r="A150" s="18"/>
      <c r="B150" s="19" t="s">
        <v>235</v>
      </c>
      <c r="C150" s="19">
        <f>SUM(C143:C147)</f>
        <v>85.5</v>
      </c>
      <c r="D150" s="18"/>
      <c r="E150" s="320"/>
      <c r="F150" s="321"/>
    </row>
    <row r="151" spans="1:6" ht="18" customHeight="1">
      <c r="A151" s="18"/>
      <c r="B151" s="24" t="s">
        <v>264</v>
      </c>
      <c r="C151" s="25">
        <f>(C150/100*100)</f>
        <v>85.5</v>
      </c>
      <c r="D151" s="26" t="str">
        <f t="shared" ref="D151" si="13">IF(C151&gt;=91,"A1",IF(C151&gt;=81,"A2",IF(C151&gt;=71,"B1",IF(C151&gt;=61,"B2",IF(C151&gt;=51,"C1",IF(C151&gt;=41,"C2",IF(C151&gt;=33,"D","E")))))))</f>
        <v>A2</v>
      </c>
      <c r="E151" s="322"/>
      <c r="F151" s="323"/>
    </row>
    <row r="152" spans="1:6" ht="18" customHeight="1">
      <c r="A152" s="311" t="s">
        <v>441</v>
      </c>
      <c r="B152" s="311" t="s">
        <v>266</v>
      </c>
      <c r="C152" s="311"/>
      <c r="D152" s="312" t="s">
        <v>267</v>
      </c>
      <c r="E152" s="313"/>
      <c r="F152" s="314"/>
    </row>
    <row r="153" spans="1:6" ht="18" customHeight="1">
      <c r="A153" s="311"/>
      <c r="B153" s="311"/>
      <c r="C153" s="311"/>
      <c r="D153" s="315"/>
      <c r="E153" s="316"/>
      <c r="F153" s="317"/>
    </row>
    <row r="155" spans="1:6" ht="18" customHeight="1">
      <c r="A155" s="18"/>
      <c r="B155" s="301" t="s">
        <v>238</v>
      </c>
      <c r="C155" s="301"/>
      <c r="D155" s="301"/>
      <c r="E155" s="301"/>
      <c r="F155" s="301"/>
    </row>
    <row r="156" spans="1:6" ht="18" customHeight="1">
      <c r="A156" s="18"/>
      <c r="B156" s="301" t="s">
        <v>239</v>
      </c>
      <c r="C156" s="301"/>
      <c r="D156" s="301"/>
      <c r="E156" s="301"/>
      <c r="F156" s="301"/>
    </row>
    <row r="157" spans="1:6" ht="18" customHeight="1">
      <c r="A157" s="18"/>
      <c r="B157" s="301" t="s">
        <v>240</v>
      </c>
      <c r="C157" s="301"/>
      <c r="D157" s="301"/>
      <c r="E157" s="301"/>
      <c r="F157" s="301"/>
    </row>
    <row r="158" spans="1:6" ht="18" customHeight="1">
      <c r="A158" s="18"/>
      <c r="B158" s="302" t="s">
        <v>282</v>
      </c>
      <c r="C158" s="302"/>
      <c r="D158" s="302"/>
      <c r="E158" s="302"/>
      <c r="F158" s="302"/>
    </row>
    <row r="159" spans="1:6" ht="18" customHeight="1">
      <c r="A159" s="18"/>
      <c r="B159" s="301" t="s">
        <v>440</v>
      </c>
      <c r="C159" s="301"/>
      <c r="D159" s="301"/>
      <c r="E159" s="301"/>
      <c r="F159" s="301"/>
    </row>
    <row r="160" spans="1:6" ht="18" customHeight="1">
      <c r="A160" s="301" t="s">
        <v>243</v>
      </c>
      <c r="B160" s="301"/>
      <c r="C160" s="301"/>
      <c r="D160" s="301"/>
      <c r="E160" s="301"/>
      <c r="F160" s="301"/>
    </row>
    <row r="161" spans="1:6" ht="18" customHeight="1">
      <c r="A161" s="18" t="s">
        <v>244</v>
      </c>
      <c r="B161" s="303" t="s">
        <v>1</v>
      </c>
      <c r="C161" s="304"/>
      <c r="D161" s="21" t="s">
        <v>245</v>
      </c>
      <c r="E161" s="301">
        <v>950</v>
      </c>
      <c r="F161" s="301"/>
    </row>
    <row r="162" spans="1:6" ht="18" customHeight="1">
      <c r="A162" s="21" t="s">
        <v>246</v>
      </c>
      <c r="B162" s="303" t="s">
        <v>288</v>
      </c>
      <c r="C162" s="304"/>
      <c r="D162" s="18" t="s">
        <v>247</v>
      </c>
      <c r="E162" s="301">
        <v>8</v>
      </c>
      <c r="F162" s="301"/>
    </row>
    <row r="163" spans="1:6" ht="18" customHeight="1">
      <c r="A163" s="21" t="s">
        <v>248</v>
      </c>
      <c r="B163" s="303" t="s">
        <v>289</v>
      </c>
      <c r="C163" s="304"/>
      <c r="D163" s="18" t="s">
        <v>250</v>
      </c>
      <c r="E163" s="303" t="s">
        <v>290</v>
      </c>
      <c r="F163" s="304"/>
    </row>
    <row r="164" spans="1:6" ht="18" customHeight="1">
      <c r="A164" s="19" t="s">
        <v>252</v>
      </c>
      <c r="B164" s="19" t="s">
        <v>253</v>
      </c>
      <c r="C164" s="19" t="s">
        <v>254</v>
      </c>
      <c r="D164" s="19" t="s">
        <v>255</v>
      </c>
      <c r="E164" s="303" t="s">
        <v>256</v>
      </c>
      <c r="F164" s="304"/>
    </row>
    <row r="165" spans="1:6" ht="18" customHeight="1">
      <c r="A165" s="19">
        <v>1</v>
      </c>
      <c r="B165" s="20" t="s">
        <v>257</v>
      </c>
      <c r="C165" s="22">
        <v>14</v>
      </c>
      <c r="D165" s="23" t="str">
        <f>IF(C165&gt;=18,"A1",IF(C165&gt;=16,"A2",IF(C165&gt;=14,"B1",IF(C165&gt;=12,"B2",IF(C165&gt;=10,"C1",IF(C165&gt;=8,"C2",IF(C165&gt;=6.5,"D","E")))))))</f>
        <v>B1</v>
      </c>
      <c r="E165" s="305" t="s">
        <v>442</v>
      </c>
      <c r="F165" s="306"/>
    </row>
    <row r="166" spans="1:6" ht="18" customHeight="1">
      <c r="A166" s="19">
        <v>2</v>
      </c>
      <c r="B166" s="20" t="s">
        <v>259</v>
      </c>
      <c r="C166" s="22">
        <v>12.5</v>
      </c>
      <c r="D166" s="23" t="str">
        <f t="shared" ref="D166:D170" si="14">IF(C166&gt;=18,"A1",IF(C166&gt;=16,"A2",IF(C166&gt;=14,"B1",IF(C166&gt;=12,"B2",IF(C166&gt;=10,"C1",IF(C166&gt;=8,"C2",IF(C166&gt;=6.5,"D","E")))))))</f>
        <v>B2</v>
      </c>
      <c r="E166" s="307"/>
      <c r="F166" s="308"/>
    </row>
    <row r="167" spans="1:6" ht="18" customHeight="1">
      <c r="A167" s="19">
        <v>3</v>
      </c>
      <c r="B167" s="20" t="s">
        <v>260</v>
      </c>
      <c r="C167" s="22">
        <v>10.5</v>
      </c>
      <c r="D167" s="23" t="str">
        <f t="shared" si="14"/>
        <v>C1</v>
      </c>
      <c r="E167" s="307"/>
      <c r="F167" s="308"/>
    </row>
    <row r="168" spans="1:6" ht="18" customHeight="1">
      <c r="A168" s="19">
        <v>4</v>
      </c>
      <c r="B168" s="20" t="s">
        <v>261</v>
      </c>
      <c r="C168" s="22">
        <v>14</v>
      </c>
      <c r="D168" s="23" t="str">
        <f t="shared" si="14"/>
        <v>B1</v>
      </c>
      <c r="E168" s="307"/>
      <c r="F168" s="308"/>
    </row>
    <row r="169" spans="1:6" ht="18" customHeight="1">
      <c r="A169" s="19">
        <v>5</v>
      </c>
      <c r="B169" s="20" t="s">
        <v>262</v>
      </c>
      <c r="C169" s="22">
        <v>14</v>
      </c>
      <c r="D169" s="23" t="str">
        <f t="shared" si="14"/>
        <v>B1</v>
      </c>
      <c r="E169" s="307"/>
      <c r="F169" s="308"/>
    </row>
    <row r="170" spans="1:6" ht="18" customHeight="1">
      <c r="A170" s="19">
        <v>6</v>
      </c>
      <c r="B170" s="20" t="s">
        <v>263</v>
      </c>
      <c r="C170" s="22">
        <v>15</v>
      </c>
      <c r="D170" s="23" t="str">
        <f t="shared" si="14"/>
        <v>B1</v>
      </c>
      <c r="E170" s="307"/>
      <c r="F170" s="308"/>
    </row>
    <row r="171" spans="1:6" ht="18" customHeight="1">
      <c r="A171" s="18"/>
      <c r="B171" s="18"/>
      <c r="C171" s="19"/>
      <c r="D171" s="18"/>
      <c r="E171" s="307"/>
      <c r="F171" s="308"/>
    </row>
    <row r="172" spans="1:6" ht="18" customHeight="1">
      <c r="A172" s="18"/>
      <c r="B172" s="19" t="s">
        <v>235</v>
      </c>
      <c r="C172" s="19">
        <f>SUM(C165:C169)</f>
        <v>65</v>
      </c>
      <c r="D172" s="18"/>
      <c r="E172" s="307"/>
      <c r="F172" s="308"/>
    </row>
    <row r="173" spans="1:6" ht="18" customHeight="1">
      <c r="A173" s="18"/>
      <c r="B173" s="24" t="s">
        <v>264</v>
      </c>
      <c r="C173" s="25">
        <f>(C172/100*100)</f>
        <v>65</v>
      </c>
      <c r="D173" s="26" t="str">
        <f t="shared" ref="D173" si="15">IF(C173&gt;=91,"A1",IF(C173&gt;=81,"A2",IF(C173&gt;=71,"B1",IF(C173&gt;=61,"B2",IF(C173&gt;=51,"C1",IF(C173&gt;=41,"C2",IF(C173&gt;=33,"D","E")))))))</f>
        <v>B2</v>
      </c>
      <c r="E173" s="309"/>
      <c r="F173" s="310"/>
    </row>
    <row r="174" spans="1:6" ht="18" customHeight="1">
      <c r="A174" s="311" t="s">
        <v>441</v>
      </c>
      <c r="B174" s="311" t="s">
        <v>266</v>
      </c>
      <c r="C174" s="311"/>
      <c r="D174" s="312" t="s">
        <v>267</v>
      </c>
      <c r="E174" s="313"/>
      <c r="F174" s="314"/>
    </row>
    <row r="175" spans="1:6" ht="18" customHeight="1">
      <c r="A175" s="311"/>
      <c r="B175" s="311"/>
      <c r="C175" s="311"/>
      <c r="D175" s="315"/>
      <c r="E175" s="316"/>
      <c r="F175" s="317"/>
    </row>
    <row r="177" spans="1:6" ht="18" customHeight="1">
      <c r="A177" s="18"/>
      <c r="B177" s="301" t="s">
        <v>238</v>
      </c>
      <c r="C177" s="301"/>
      <c r="D177" s="301"/>
      <c r="E177" s="301"/>
      <c r="F177" s="301"/>
    </row>
    <row r="178" spans="1:6" ht="18" customHeight="1">
      <c r="A178" s="18"/>
      <c r="B178" s="301" t="s">
        <v>239</v>
      </c>
      <c r="C178" s="301"/>
      <c r="D178" s="301"/>
      <c r="E178" s="301"/>
      <c r="F178" s="301"/>
    </row>
    <row r="179" spans="1:6" ht="18" customHeight="1">
      <c r="A179" s="18"/>
      <c r="B179" s="301" t="s">
        <v>240</v>
      </c>
      <c r="C179" s="301"/>
      <c r="D179" s="301"/>
      <c r="E179" s="301"/>
      <c r="F179" s="301"/>
    </row>
    <row r="180" spans="1:6" ht="18" customHeight="1">
      <c r="A180" s="18"/>
      <c r="B180" s="302" t="s">
        <v>291</v>
      </c>
      <c r="C180" s="302"/>
      <c r="D180" s="302"/>
      <c r="E180" s="302"/>
      <c r="F180" s="302"/>
    </row>
    <row r="181" spans="1:6" ht="18" customHeight="1">
      <c r="A181" s="18"/>
      <c r="B181" s="301" t="s">
        <v>440</v>
      </c>
      <c r="C181" s="301"/>
      <c r="D181" s="301"/>
      <c r="E181" s="301"/>
      <c r="F181" s="301"/>
    </row>
    <row r="182" spans="1:6" ht="18" customHeight="1">
      <c r="A182" s="301" t="s">
        <v>243</v>
      </c>
      <c r="B182" s="301"/>
      <c r="C182" s="301"/>
      <c r="D182" s="301"/>
      <c r="E182" s="301"/>
      <c r="F182" s="301"/>
    </row>
    <row r="183" spans="1:6" ht="18" customHeight="1">
      <c r="A183" s="18" t="s">
        <v>244</v>
      </c>
      <c r="B183" s="303" t="s">
        <v>1</v>
      </c>
      <c r="C183" s="304"/>
      <c r="D183" s="21" t="s">
        <v>245</v>
      </c>
      <c r="E183" s="301">
        <v>1416</v>
      </c>
      <c r="F183" s="301"/>
    </row>
    <row r="184" spans="1:6" ht="18" customHeight="1">
      <c r="A184" s="21" t="s">
        <v>246</v>
      </c>
      <c r="B184" s="303" t="s">
        <v>106</v>
      </c>
      <c r="C184" s="304"/>
      <c r="D184" s="18" t="s">
        <v>247</v>
      </c>
      <c r="E184" s="301">
        <v>9</v>
      </c>
      <c r="F184" s="301"/>
    </row>
    <row r="185" spans="1:6" ht="18" customHeight="1">
      <c r="A185" s="21" t="s">
        <v>248</v>
      </c>
      <c r="B185" s="303" t="s">
        <v>292</v>
      </c>
      <c r="C185" s="304"/>
      <c r="D185" s="18" t="s">
        <v>250</v>
      </c>
      <c r="E185" s="303" t="s">
        <v>293</v>
      </c>
      <c r="F185" s="304"/>
    </row>
    <row r="186" spans="1:6" ht="18" customHeight="1">
      <c r="A186" s="19" t="s">
        <v>252</v>
      </c>
      <c r="B186" s="19" t="s">
        <v>253</v>
      </c>
      <c r="C186" s="19" t="s">
        <v>254</v>
      </c>
      <c r="D186" s="19" t="s">
        <v>255</v>
      </c>
      <c r="E186" s="303" t="s">
        <v>256</v>
      </c>
      <c r="F186" s="304"/>
    </row>
    <row r="187" spans="1:6" ht="18" customHeight="1">
      <c r="A187" s="19">
        <v>1</v>
      </c>
      <c r="B187" s="20" t="s">
        <v>257</v>
      </c>
      <c r="C187" s="22">
        <v>10</v>
      </c>
      <c r="D187" s="23" t="str">
        <f>IF(C187&gt;=18,"A1",IF(C187&gt;=16,"A2",IF(C187&gt;=14,"B1",IF(C187&gt;=12,"B2",IF(C187&gt;=10,"C1",IF(C187&gt;=8,"C2",IF(C187&gt;=6.5,"D","E")))))))</f>
        <v>C1</v>
      </c>
      <c r="E187" s="305" t="s">
        <v>444</v>
      </c>
      <c r="F187" s="306"/>
    </row>
    <row r="188" spans="1:6" ht="18" customHeight="1">
      <c r="A188" s="19">
        <v>2</v>
      </c>
      <c r="B188" s="20" t="s">
        <v>259</v>
      </c>
      <c r="C188" s="22">
        <v>11</v>
      </c>
      <c r="D188" s="23" t="str">
        <f t="shared" ref="D188:D192" si="16">IF(C188&gt;=18,"A1",IF(C188&gt;=16,"A2",IF(C188&gt;=14,"B1",IF(C188&gt;=12,"B2",IF(C188&gt;=10,"C1",IF(C188&gt;=8,"C2",IF(C188&gt;=6.5,"D","E")))))))</f>
        <v>C1</v>
      </c>
      <c r="E188" s="307"/>
      <c r="F188" s="308"/>
    </row>
    <row r="189" spans="1:6" ht="18" customHeight="1">
      <c r="A189" s="19">
        <v>3</v>
      </c>
      <c r="B189" s="20" t="s">
        <v>260</v>
      </c>
      <c r="C189" s="22">
        <v>4.5</v>
      </c>
      <c r="D189" s="23" t="str">
        <f t="shared" si="16"/>
        <v>E</v>
      </c>
      <c r="E189" s="307"/>
      <c r="F189" s="308"/>
    </row>
    <row r="190" spans="1:6" ht="18" customHeight="1">
      <c r="A190" s="19">
        <v>4</v>
      </c>
      <c r="B190" s="20" t="s">
        <v>261</v>
      </c>
      <c r="C190" s="22">
        <v>12</v>
      </c>
      <c r="D190" s="23" t="str">
        <f t="shared" si="16"/>
        <v>B2</v>
      </c>
      <c r="E190" s="307"/>
      <c r="F190" s="308"/>
    </row>
    <row r="191" spans="1:6" ht="18" customHeight="1">
      <c r="A191" s="19">
        <v>5</v>
      </c>
      <c r="B191" s="20" t="s">
        <v>262</v>
      </c>
      <c r="C191" s="22">
        <v>6</v>
      </c>
      <c r="D191" s="23" t="str">
        <f t="shared" si="16"/>
        <v>E</v>
      </c>
      <c r="E191" s="307"/>
      <c r="F191" s="308"/>
    </row>
    <row r="192" spans="1:6" ht="18" customHeight="1">
      <c r="A192" s="19">
        <v>6</v>
      </c>
      <c r="B192" s="20" t="s">
        <v>263</v>
      </c>
      <c r="C192" s="22">
        <v>7.5</v>
      </c>
      <c r="D192" s="23" t="str">
        <f t="shared" si="16"/>
        <v>D</v>
      </c>
      <c r="E192" s="307"/>
      <c r="F192" s="308"/>
    </row>
    <row r="193" spans="1:6" ht="18" customHeight="1">
      <c r="A193" s="18"/>
      <c r="B193" s="18"/>
      <c r="C193" s="19"/>
      <c r="D193" s="18"/>
      <c r="E193" s="307"/>
      <c r="F193" s="308"/>
    </row>
    <row r="194" spans="1:6" ht="18" customHeight="1">
      <c r="A194" s="18"/>
      <c r="B194" s="19" t="s">
        <v>235</v>
      </c>
      <c r="C194" s="19">
        <f>SUM(C187:C191)</f>
        <v>43.5</v>
      </c>
      <c r="D194" s="18"/>
      <c r="E194" s="307"/>
      <c r="F194" s="308"/>
    </row>
    <row r="195" spans="1:6" ht="18" customHeight="1">
      <c r="A195" s="18"/>
      <c r="B195" s="24" t="s">
        <v>264</v>
      </c>
      <c r="C195" s="25">
        <f>(C194/100*100)</f>
        <v>43.5</v>
      </c>
      <c r="D195" s="26" t="str">
        <f t="shared" ref="D195" si="17">IF(C195&gt;=91,"A1",IF(C195&gt;=81,"A2",IF(C195&gt;=71,"B1",IF(C195&gt;=61,"B2",IF(C195&gt;=51,"C1",IF(C195&gt;=41,"C2",IF(C195&gt;=33,"D","E")))))))</f>
        <v>C2</v>
      </c>
      <c r="E195" s="309"/>
      <c r="F195" s="310"/>
    </row>
    <row r="196" spans="1:6" ht="18" customHeight="1">
      <c r="A196" s="311" t="s">
        <v>441</v>
      </c>
      <c r="B196" s="311" t="s">
        <v>266</v>
      </c>
      <c r="C196" s="311"/>
      <c r="D196" s="312" t="s">
        <v>267</v>
      </c>
      <c r="E196" s="313"/>
      <c r="F196" s="314"/>
    </row>
    <row r="197" spans="1:6" ht="18" customHeight="1">
      <c r="A197" s="311"/>
      <c r="B197" s="311"/>
      <c r="C197" s="311"/>
      <c r="D197" s="315"/>
      <c r="E197" s="316"/>
      <c r="F197" s="317"/>
    </row>
    <row r="199" spans="1:6" ht="18" customHeight="1">
      <c r="A199" s="18"/>
      <c r="B199" s="301" t="s">
        <v>238</v>
      </c>
      <c r="C199" s="301"/>
      <c r="D199" s="301"/>
      <c r="E199" s="301"/>
      <c r="F199" s="301"/>
    </row>
    <row r="200" spans="1:6" ht="18" customHeight="1">
      <c r="A200" s="18"/>
      <c r="B200" s="301" t="s">
        <v>239</v>
      </c>
      <c r="C200" s="301"/>
      <c r="D200" s="301"/>
      <c r="E200" s="301"/>
      <c r="F200" s="301"/>
    </row>
    <row r="201" spans="1:6" ht="18" customHeight="1">
      <c r="A201" s="18"/>
      <c r="B201" s="301" t="s">
        <v>240</v>
      </c>
      <c r="C201" s="301"/>
      <c r="D201" s="301"/>
      <c r="E201" s="301"/>
      <c r="F201" s="301"/>
    </row>
    <row r="202" spans="1:6" ht="18" customHeight="1">
      <c r="A202" s="18"/>
      <c r="B202" s="302" t="s">
        <v>268</v>
      </c>
      <c r="C202" s="302"/>
      <c r="D202" s="302"/>
      <c r="E202" s="302"/>
      <c r="F202" s="302"/>
    </row>
    <row r="203" spans="1:6" ht="18" customHeight="1">
      <c r="A203" s="18"/>
      <c r="B203" s="301" t="s">
        <v>440</v>
      </c>
      <c r="C203" s="301"/>
      <c r="D203" s="301"/>
      <c r="E203" s="301"/>
      <c r="F203" s="301"/>
    </row>
    <row r="204" spans="1:6" ht="18" customHeight="1">
      <c r="A204" s="301" t="s">
        <v>243</v>
      </c>
      <c r="B204" s="301"/>
      <c r="C204" s="301"/>
      <c r="D204" s="301"/>
      <c r="E204" s="301"/>
      <c r="F204" s="301"/>
    </row>
    <row r="205" spans="1:6" ht="18" customHeight="1">
      <c r="A205" s="18" t="s">
        <v>244</v>
      </c>
      <c r="B205" s="303" t="s">
        <v>1</v>
      </c>
      <c r="C205" s="304"/>
      <c r="D205" s="21" t="s">
        <v>245</v>
      </c>
      <c r="E205" s="301">
        <v>1005</v>
      </c>
      <c r="F205" s="301"/>
    </row>
    <row r="206" spans="1:6" ht="18" customHeight="1">
      <c r="A206" s="21" t="s">
        <v>246</v>
      </c>
      <c r="B206" s="303" t="s">
        <v>115</v>
      </c>
      <c r="C206" s="304"/>
      <c r="D206" s="18" t="s">
        <v>247</v>
      </c>
      <c r="E206" s="301">
        <v>10</v>
      </c>
      <c r="F206" s="301"/>
    </row>
    <row r="207" spans="1:6" ht="18" customHeight="1">
      <c r="A207" s="21" t="s">
        <v>248</v>
      </c>
      <c r="B207" s="303" t="s">
        <v>296</v>
      </c>
      <c r="C207" s="304"/>
      <c r="D207" s="18" t="s">
        <v>250</v>
      </c>
      <c r="E207" s="303" t="s">
        <v>297</v>
      </c>
      <c r="F207" s="304"/>
    </row>
    <row r="208" spans="1:6" ht="18" customHeight="1">
      <c r="A208" s="19" t="s">
        <v>252</v>
      </c>
      <c r="B208" s="19" t="s">
        <v>253</v>
      </c>
      <c r="C208" s="19" t="s">
        <v>254</v>
      </c>
      <c r="D208" s="19" t="s">
        <v>255</v>
      </c>
      <c r="E208" s="303" t="s">
        <v>256</v>
      </c>
      <c r="F208" s="304"/>
    </row>
    <row r="209" spans="1:6" ht="18" customHeight="1">
      <c r="A209" s="19">
        <v>1</v>
      </c>
      <c r="B209" s="20" t="s">
        <v>257</v>
      </c>
      <c r="C209" s="22">
        <v>8.5</v>
      </c>
      <c r="D209" s="23" t="str">
        <f>IF(C209&gt;=18,"A1",IF(C209&gt;=16,"A2",IF(C209&gt;=14,"B1",IF(C209&gt;=12,"B2",IF(C209&gt;=10,"C1",IF(C209&gt;=8,"C2",IF(C209&gt;=6.5,"D","E")))))))</f>
        <v>C2</v>
      </c>
      <c r="E209" s="305" t="s">
        <v>445</v>
      </c>
      <c r="F209" s="306"/>
    </row>
    <row r="210" spans="1:6" ht="18" customHeight="1">
      <c r="A210" s="19">
        <v>2</v>
      </c>
      <c r="B210" s="20" t="s">
        <v>259</v>
      </c>
      <c r="C210" s="22">
        <v>4.5</v>
      </c>
      <c r="D210" s="23" t="str">
        <f t="shared" ref="D210:D214" si="18">IF(C210&gt;=18,"A1",IF(C210&gt;=16,"A2",IF(C210&gt;=14,"B1",IF(C210&gt;=12,"B2",IF(C210&gt;=10,"C1",IF(C210&gt;=8,"C2",IF(C210&gt;=6.5,"D","E")))))))</f>
        <v>E</v>
      </c>
      <c r="E210" s="307"/>
      <c r="F210" s="308"/>
    </row>
    <row r="211" spans="1:6" ht="18" customHeight="1">
      <c r="A211" s="19">
        <v>3</v>
      </c>
      <c r="B211" s="20" t="s">
        <v>260</v>
      </c>
      <c r="C211" s="29">
        <v>18.5</v>
      </c>
      <c r="D211" s="23" t="str">
        <f t="shared" si="18"/>
        <v>A1</v>
      </c>
      <c r="E211" s="307"/>
      <c r="F211" s="308"/>
    </row>
    <row r="212" spans="1:6" ht="18" customHeight="1">
      <c r="A212" s="19">
        <v>4</v>
      </c>
      <c r="B212" s="20" t="s">
        <v>261</v>
      </c>
      <c r="C212" s="22">
        <v>9.5</v>
      </c>
      <c r="D212" s="23" t="str">
        <f t="shared" si="18"/>
        <v>C2</v>
      </c>
      <c r="E212" s="307"/>
      <c r="F212" s="308"/>
    </row>
    <row r="213" spans="1:6" ht="18" customHeight="1">
      <c r="A213" s="19">
        <v>5</v>
      </c>
      <c r="B213" s="20" t="s">
        <v>262</v>
      </c>
      <c r="C213" s="22">
        <v>9</v>
      </c>
      <c r="D213" s="23" t="str">
        <f t="shared" si="18"/>
        <v>C2</v>
      </c>
      <c r="E213" s="307"/>
      <c r="F213" s="308"/>
    </row>
    <row r="214" spans="1:6" ht="18" customHeight="1">
      <c r="A214" s="19">
        <v>6</v>
      </c>
      <c r="B214" s="20" t="s">
        <v>263</v>
      </c>
      <c r="C214" s="22">
        <v>4.5</v>
      </c>
      <c r="D214" s="23" t="str">
        <f t="shared" si="18"/>
        <v>E</v>
      </c>
      <c r="E214" s="307"/>
      <c r="F214" s="308"/>
    </row>
    <row r="215" spans="1:6" ht="18" customHeight="1">
      <c r="A215" s="18"/>
      <c r="B215" s="18"/>
      <c r="C215" s="19"/>
      <c r="D215" s="18"/>
      <c r="E215" s="307"/>
      <c r="F215" s="308"/>
    </row>
    <row r="216" spans="1:6" ht="18" customHeight="1">
      <c r="A216" s="18"/>
      <c r="B216" s="19" t="s">
        <v>235</v>
      </c>
      <c r="C216" s="19">
        <f>SUM(C209:C213)</f>
        <v>50</v>
      </c>
      <c r="D216" s="18"/>
      <c r="E216" s="307"/>
      <c r="F216" s="308"/>
    </row>
    <row r="217" spans="1:6" ht="18" customHeight="1">
      <c r="A217" s="18"/>
      <c r="B217" s="24" t="s">
        <v>264</v>
      </c>
      <c r="C217" s="25">
        <f>(C216/100*100)</f>
        <v>50</v>
      </c>
      <c r="D217" s="26" t="str">
        <f t="shared" ref="D217" si="19">IF(C217&gt;=91,"A1",IF(C217&gt;=81,"A2",IF(C217&gt;=71,"B1",IF(C217&gt;=61,"B2",IF(C217&gt;=51,"C1",IF(C217&gt;=41,"C2",IF(C217&gt;=33,"D","E")))))))</f>
        <v>C2</v>
      </c>
      <c r="E217" s="309"/>
      <c r="F217" s="310"/>
    </row>
    <row r="218" spans="1:6" ht="18" customHeight="1">
      <c r="A218" s="311" t="s">
        <v>441</v>
      </c>
      <c r="B218" s="311" t="s">
        <v>266</v>
      </c>
      <c r="C218" s="311"/>
      <c r="D218" s="312" t="s">
        <v>267</v>
      </c>
      <c r="E218" s="313"/>
      <c r="F218" s="314"/>
    </row>
    <row r="219" spans="1:6" ht="18" customHeight="1">
      <c r="A219" s="311"/>
      <c r="B219" s="311"/>
      <c r="C219" s="311"/>
      <c r="D219" s="315"/>
      <c r="E219" s="316"/>
      <c r="F219" s="317"/>
    </row>
    <row r="221" spans="1:6" ht="18" customHeight="1">
      <c r="A221" s="18"/>
      <c r="B221" s="301" t="s">
        <v>238</v>
      </c>
      <c r="C221" s="301"/>
      <c r="D221" s="301"/>
      <c r="E221" s="301"/>
      <c r="F221" s="301"/>
    </row>
    <row r="222" spans="1:6" ht="18" customHeight="1">
      <c r="A222" s="18"/>
      <c r="B222" s="301" t="s">
        <v>239</v>
      </c>
      <c r="C222" s="301"/>
      <c r="D222" s="301"/>
      <c r="E222" s="301"/>
      <c r="F222" s="301"/>
    </row>
    <row r="223" spans="1:6" ht="18" customHeight="1">
      <c r="A223" s="18"/>
      <c r="B223" s="301" t="s">
        <v>240</v>
      </c>
      <c r="C223" s="301"/>
      <c r="D223" s="301"/>
      <c r="E223" s="301"/>
      <c r="F223" s="301"/>
    </row>
    <row r="224" spans="1:6" ht="18" customHeight="1">
      <c r="A224" s="18"/>
      <c r="B224" s="302" t="s">
        <v>278</v>
      </c>
      <c r="C224" s="302"/>
      <c r="D224" s="302"/>
      <c r="E224" s="302"/>
      <c r="F224" s="302"/>
    </row>
    <row r="225" spans="1:6" ht="18" customHeight="1">
      <c r="A225" s="18"/>
      <c r="B225" s="301" t="s">
        <v>440</v>
      </c>
      <c r="C225" s="301"/>
      <c r="D225" s="301"/>
      <c r="E225" s="301"/>
      <c r="F225" s="301"/>
    </row>
    <row r="226" spans="1:6" ht="18" customHeight="1">
      <c r="A226" s="301" t="s">
        <v>243</v>
      </c>
      <c r="B226" s="301"/>
      <c r="C226" s="301"/>
      <c r="D226" s="301"/>
      <c r="E226" s="301"/>
      <c r="F226" s="301"/>
    </row>
    <row r="227" spans="1:6" ht="18" customHeight="1">
      <c r="A227" s="18" t="s">
        <v>244</v>
      </c>
      <c r="B227" s="303" t="s">
        <v>1</v>
      </c>
      <c r="C227" s="304"/>
      <c r="D227" s="21" t="s">
        <v>245</v>
      </c>
      <c r="E227" s="301">
        <v>1183</v>
      </c>
      <c r="F227" s="301"/>
    </row>
    <row r="228" spans="1:6" ht="18" customHeight="1">
      <c r="A228" s="21" t="s">
        <v>246</v>
      </c>
      <c r="B228" s="303" t="s">
        <v>124</v>
      </c>
      <c r="C228" s="304"/>
      <c r="D228" s="18" t="s">
        <v>247</v>
      </c>
      <c r="E228" s="301">
        <v>11</v>
      </c>
      <c r="F228" s="301"/>
    </row>
    <row r="229" spans="1:6" ht="18" customHeight="1">
      <c r="A229" s="21" t="s">
        <v>248</v>
      </c>
      <c r="B229" s="303" t="s">
        <v>298</v>
      </c>
      <c r="C229" s="304"/>
      <c r="D229" s="18" t="s">
        <v>250</v>
      </c>
      <c r="E229" s="303" t="s">
        <v>299</v>
      </c>
      <c r="F229" s="304"/>
    </row>
    <row r="230" spans="1:6" ht="18" customHeight="1">
      <c r="A230" s="19" t="s">
        <v>252</v>
      </c>
      <c r="B230" s="19" t="s">
        <v>253</v>
      </c>
      <c r="C230" s="19" t="s">
        <v>254</v>
      </c>
      <c r="D230" s="19" t="s">
        <v>255</v>
      </c>
      <c r="E230" s="303" t="s">
        <v>256</v>
      </c>
      <c r="F230" s="304"/>
    </row>
    <row r="231" spans="1:6" ht="18" customHeight="1">
      <c r="A231" s="19">
        <v>1</v>
      </c>
      <c r="B231" s="20" t="s">
        <v>257</v>
      </c>
      <c r="C231" s="22">
        <v>17.5</v>
      </c>
      <c r="D231" s="23" t="str">
        <f>IF(C231&gt;=18,"A1",IF(C231&gt;=16,"A2",IF(C231&gt;=14,"B1",IF(C231&gt;=12,"B2",IF(C231&gt;=10,"C1",IF(C231&gt;=8,"C2",IF(C231&gt;=6.5,"D","E")))))))</f>
        <v>A2</v>
      </c>
      <c r="E231" s="318" t="s">
        <v>281</v>
      </c>
      <c r="F231" s="319"/>
    </row>
    <row r="232" spans="1:6" ht="18" customHeight="1">
      <c r="A232" s="19">
        <v>2</v>
      </c>
      <c r="B232" s="20" t="s">
        <v>259</v>
      </c>
      <c r="C232" s="22">
        <v>17.5</v>
      </c>
      <c r="D232" s="23" t="str">
        <f t="shared" ref="D232:D236" si="20">IF(C232&gt;=18,"A1",IF(C232&gt;=16,"A2",IF(C232&gt;=14,"B1",IF(C232&gt;=12,"B2",IF(C232&gt;=10,"C1",IF(C232&gt;=8,"C2",IF(C232&gt;=6.5,"D","E")))))))</f>
        <v>A2</v>
      </c>
      <c r="E232" s="320"/>
      <c r="F232" s="321"/>
    </row>
    <row r="233" spans="1:6" ht="18" customHeight="1">
      <c r="A233" s="19">
        <v>3</v>
      </c>
      <c r="B233" s="20" t="s">
        <v>260</v>
      </c>
      <c r="C233" s="22">
        <v>16.5</v>
      </c>
      <c r="D233" s="23" t="str">
        <f t="shared" si="20"/>
        <v>A2</v>
      </c>
      <c r="E233" s="320"/>
      <c r="F233" s="321"/>
    </row>
    <row r="234" spans="1:6" ht="18" customHeight="1">
      <c r="A234" s="19">
        <v>4</v>
      </c>
      <c r="B234" s="20" t="s">
        <v>261</v>
      </c>
      <c r="C234" s="22">
        <v>17.5</v>
      </c>
      <c r="D234" s="23" t="str">
        <f t="shared" si="20"/>
        <v>A2</v>
      </c>
      <c r="E234" s="320"/>
      <c r="F234" s="321"/>
    </row>
    <row r="235" spans="1:6" ht="18" customHeight="1">
      <c r="A235" s="19">
        <v>5</v>
      </c>
      <c r="B235" s="20" t="s">
        <v>262</v>
      </c>
      <c r="C235" s="22">
        <v>15.5</v>
      </c>
      <c r="D235" s="23" t="str">
        <f t="shared" si="20"/>
        <v>B1</v>
      </c>
      <c r="E235" s="320"/>
      <c r="F235" s="321"/>
    </row>
    <row r="236" spans="1:6" ht="18" customHeight="1">
      <c r="A236" s="19">
        <v>6</v>
      </c>
      <c r="B236" s="20" t="s">
        <v>263</v>
      </c>
      <c r="C236" s="28">
        <v>19.5</v>
      </c>
      <c r="D236" s="23" t="str">
        <f t="shared" si="20"/>
        <v>A1</v>
      </c>
      <c r="E236" s="320"/>
      <c r="F236" s="321"/>
    </row>
    <row r="237" spans="1:6" ht="18" customHeight="1">
      <c r="A237" s="18"/>
      <c r="B237" s="18"/>
      <c r="C237" s="19"/>
      <c r="D237" s="18"/>
      <c r="E237" s="320"/>
      <c r="F237" s="321"/>
    </row>
    <row r="238" spans="1:6" ht="18" customHeight="1">
      <c r="A238" s="18"/>
      <c r="B238" s="19" t="s">
        <v>235</v>
      </c>
      <c r="C238" s="19">
        <f>SUM(C231:C235)</f>
        <v>84.5</v>
      </c>
      <c r="D238" s="18"/>
      <c r="E238" s="320"/>
      <c r="F238" s="321"/>
    </row>
    <row r="239" spans="1:6" ht="18" customHeight="1">
      <c r="A239" s="18"/>
      <c r="B239" s="24" t="s">
        <v>264</v>
      </c>
      <c r="C239" s="25">
        <f>(C238/100*100)</f>
        <v>84.5</v>
      </c>
      <c r="D239" s="26" t="str">
        <f t="shared" ref="D239" si="21">IF(C239&gt;=91,"A1",IF(C239&gt;=81,"A2",IF(C239&gt;=71,"B1",IF(C239&gt;=61,"B2",IF(C239&gt;=51,"C1",IF(C239&gt;=41,"C2",IF(C239&gt;=33,"D","E")))))))</f>
        <v>A2</v>
      </c>
      <c r="E239" s="322"/>
      <c r="F239" s="323"/>
    </row>
    <row r="240" spans="1:6" ht="18" customHeight="1">
      <c r="A240" s="311" t="s">
        <v>441</v>
      </c>
      <c r="B240" s="311" t="s">
        <v>266</v>
      </c>
      <c r="C240" s="311"/>
      <c r="D240" s="312" t="s">
        <v>267</v>
      </c>
      <c r="E240" s="313"/>
      <c r="F240" s="314"/>
    </row>
    <row r="241" spans="1:6" ht="18" customHeight="1">
      <c r="A241" s="311"/>
      <c r="B241" s="311"/>
      <c r="C241" s="311"/>
      <c r="D241" s="315"/>
      <c r="E241" s="316"/>
      <c r="F241" s="317"/>
    </row>
    <row r="243" spans="1:6" ht="18" customHeight="1">
      <c r="A243" s="18"/>
      <c r="B243" s="301" t="s">
        <v>238</v>
      </c>
      <c r="C243" s="301"/>
      <c r="D243" s="301"/>
      <c r="E243" s="301"/>
      <c r="F243" s="301"/>
    </row>
    <row r="244" spans="1:6" ht="18" customHeight="1">
      <c r="A244" s="18"/>
      <c r="B244" s="301" t="s">
        <v>239</v>
      </c>
      <c r="C244" s="301"/>
      <c r="D244" s="301"/>
      <c r="E244" s="301"/>
      <c r="F244" s="301"/>
    </row>
    <row r="245" spans="1:6" ht="18" customHeight="1">
      <c r="A245" s="18"/>
      <c r="B245" s="301" t="s">
        <v>240</v>
      </c>
      <c r="C245" s="301"/>
      <c r="D245" s="301"/>
      <c r="E245" s="301"/>
      <c r="F245" s="301"/>
    </row>
    <row r="246" spans="1:6" ht="18" customHeight="1">
      <c r="A246" s="18"/>
      <c r="B246" s="302" t="s">
        <v>241</v>
      </c>
      <c r="C246" s="302"/>
      <c r="D246" s="302"/>
      <c r="E246" s="302"/>
      <c r="F246" s="302"/>
    </row>
    <row r="247" spans="1:6" ht="18" customHeight="1">
      <c r="A247" s="18"/>
      <c r="B247" s="301" t="s">
        <v>440</v>
      </c>
      <c r="C247" s="301"/>
      <c r="D247" s="301"/>
      <c r="E247" s="301"/>
      <c r="F247" s="301"/>
    </row>
    <row r="248" spans="1:6" ht="18" customHeight="1">
      <c r="A248" s="301" t="s">
        <v>243</v>
      </c>
      <c r="B248" s="301"/>
      <c r="C248" s="301"/>
      <c r="D248" s="301"/>
      <c r="E248" s="301"/>
      <c r="F248" s="301"/>
    </row>
    <row r="249" spans="1:6" ht="18" customHeight="1">
      <c r="A249" s="18" t="s">
        <v>244</v>
      </c>
      <c r="B249" s="303" t="s">
        <v>1</v>
      </c>
      <c r="C249" s="304"/>
      <c r="D249" s="21" t="s">
        <v>245</v>
      </c>
      <c r="E249" s="301">
        <v>1439</v>
      </c>
      <c r="F249" s="301"/>
    </row>
    <row r="250" spans="1:6" ht="18" customHeight="1">
      <c r="A250" s="21" t="s">
        <v>246</v>
      </c>
      <c r="B250" s="303" t="s">
        <v>133</v>
      </c>
      <c r="C250" s="304"/>
      <c r="D250" s="18" t="s">
        <v>247</v>
      </c>
      <c r="E250" s="301">
        <v>12</v>
      </c>
      <c r="F250" s="301"/>
    </row>
    <row r="251" spans="1:6" ht="18" customHeight="1">
      <c r="A251" s="21" t="s">
        <v>248</v>
      </c>
      <c r="B251" s="303" t="s">
        <v>300</v>
      </c>
      <c r="C251" s="304"/>
      <c r="D251" s="18" t="s">
        <v>250</v>
      </c>
      <c r="E251" s="303" t="s">
        <v>301</v>
      </c>
      <c r="F251" s="304"/>
    </row>
    <row r="252" spans="1:6" ht="18" customHeight="1">
      <c r="A252" s="19" t="s">
        <v>252</v>
      </c>
      <c r="B252" s="19" t="s">
        <v>253</v>
      </c>
      <c r="C252" s="19" t="s">
        <v>254</v>
      </c>
      <c r="D252" s="19" t="s">
        <v>255</v>
      </c>
      <c r="E252" s="303" t="s">
        <v>256</v>
      </c>
      <c r="F252" s="304"/>
    </row>
    <row r="253" spans="1:6" ht="18" customHeight="1">
      <c r="A253" s="19">
        <v>1</v>
      </c>
      <c r="B253" s="20" t="s">
        <v>257</v>
      </c>
      <c r="C253" s="22">
        <v>14</v>
      </c>
      <c r="D253" s="23" t="str">
        <f>IF(C253&gt;=18,"A1",IF(C253&gt;=16,"A2",IF(C253&gt;=14,"B1",IF(C253&gt;=12,"B2",IF(C253&gt;=10,"C1",IF(C253&gt;=8,"C2",IF(C253&gt;=6.5,"D","E")))))))</f>
        <v>B1</v>
      </c>
      <c r="E253" s="318" t="s">
        <v>281</v>
      </c>
      <c r="F253" s="319"/>
    </row>
    <row r="254" spans="1:6" ht="18" customHeight="1">
      <c r="A254" s="19">
        <v>2</v>
      </c>
      <c r="B254" s="20" t="s">
        <v>259</v>
      </c>
      <c r="C254" s="22">
        <v>18.5</v>
      </c>
      <c r="D254" s="23" t="str">
        <f t="shared" ref="D254:D258" si="22">IF(C254&gt;=18,"A1",IF(C254&gt;=16,"A2",IF(C254&gt;=14,"B1",IF(C254&gt;=12,"B2",IF(C254&gt;=10,"C1",IF(C254&gt;=8,"C2",IF(C254&gt;=6.5,"D","E")))))))</f>
        <v>A1</v>
      </c>
      <c r="E254" s="320"/>
      <c r="F254" s="321"/>
    </row>
    <row r="255" spans="1:6" ht="18" customHeight="1">
      <c r="A255" s="19">
        <v>3</v>
      </c>
      <c r="B255" s="20" t="s">
        <v>260</v>
      </c>
      <c r="C255" s="22">
        <v>14</v>
      </c>
      <c r="D255" s="23" t="str">
        <f t="shared" si="22"/>
        <v>B1</v>
      </c>
      <c r="E255" s="320"/>
      <c r="F255" s="321"/>
    </row>
    <row r="256" spans="1:6" ht="18" customHeight="1">
      <c r="A256" s="19">
        <v>4</v>
      </c>
      <c r="B256" s="20" t="s">
        <v>261</v>
      </c>
      <c r="C256" s="22">
        <v>16</v>
      </c>
      <c r="D256" s="23" t="str">
        <f t="shared" si="22"/>
        <v>A2</v>
      </c>
      <c r="E256" s="320"/>
      <c r="F256" s="321"/>
    </row>
    <row r="257" spans="1:6" ht="18" customHeight="1">
      <c r="A257" s="19">
        <v>5</v>
      </c>
      <c r="B257" s="20" t="s">
        <v>262</v>
      </c>
      <c r="C257" s="22">
        <v>17</v>
      </c>
      <c r="D257" s="23" t="str">
        <f t="shared" si="22"/>
        <v>A2</v>
      </c>
      <c r="E257" s="320"/>
      <c r="F257" s="321"/>
    </row>
    <row r="258" spans="1:6" ht="18" customHeight="1">
      <c r="A258" s="19">
        <v>6</v>
      </c>
      <c r="B258" s="20" t="s">
        <v>263</v>
      </c>
      <c r="C258" s="22">
        <v>17.5</v>
      </c>
      <c r="D258" s="23" t="str">
        <f t="shared" si="22"/>
        <v>A2</v>
      </c>
      <c r="E258" s="320"/>
      <c r="F258" s="321"/>
    </row>
    <row r="259" spans="1:6" ht="18" customHeight="1">
      <c r="A259" s="18"/>
      <c r="B259" s="18"/>
      <c r="C259" s="19"/>
      <c r="D259" s="18"/>
      <c r="E259" s="320"/>
      <c r="F259" s="321"/>
    </row>
    <row r="260" spans="1:6" ht="18" customHeight="1">
      <c r="A260" s="18"/>
      <c r="B260" s="19" t="s">
        <v>235</v>
      </c>
      <c r="C260" s="19">
        <f>SUM(C253:C257)</f>
        <v>79.5</v>
      </c>
      <c r="D260" s="18"/>
      <c r="E260" s="320"/>
      <c r="F260" s="321"/>
    </row>
    <row r="261" spans="1:6" ht="18" customHeight="1">
      <c r="A261" s="18"/>
      <c r="B261" s="24" t="s">
        <v>264</v>
      </c>
      <c r="C261" s="25">
        <f>(C260/100*100)</f>
        <v>79.5</v>
      </c>
      <c r="D261" s="26" t="str">
        <f t="shared" ref="D261" si="23">IF(C261&gt;=91,"A1",IF(C261&gt;=81,"A2",IF(C261&gt;=71,"B1",IF(C261&gt;=61,"B2",IF(C261&gt;=51,"C1",IF(C261&gt;=41,"C2",IF(C261&gt;=33,"D","E")))))))</f>
        <v>B1</v>
      </c>
      <c r="E261" s="322"/>
      <c r="F261" s="323"/>
    </row>
    <row r="262" spans="1:6" ht="18" customHeight="1">
      <c r="A262" s="311" t="s">
        <v>446</v>
      </c>
      <c r="B262" s="311" t="s">
        <v>266</v>
      </c>
      <c r="C262" s="311"/>
      <c r="D262" s="312" t="s">
        <v>267</v>
      </c>
      <c r="E262" s="313"/>
      <c r="F262" s="314"/>
    </row>
    <row r="263" spans="1:6" ht="18" customHeight="1">
      <c r="A263" s="311"/>
      <c r="B263" s="311"/>
      <c r="C263" s="311"/>
      <c r="D263" s="315"/>
      <c r="E263" s="316"/>
      <c r="F263" s="317"/>
    </row>
    <row r="265" spans="1:6" ht="18" customHeight="1">
      <c r="A265" s="18"/>
      <c r="B265" s="301" t="s">
        <v>238</v>
      </c>
      <c r="C265" s="301"/>
      <c r="D265" s="301"/>
      <c r="E265" s="301"/>
      <c r="F265" s="301"/>
    </row>
    <row r="266" spans="1:6" ht="18" customHeight="1">
      <c r="A266" s="18"/>
      <c r="B266" s="301" t="s">
        <v>239</v>
      </c>
      <c r="C266" s="301"/>
      <c r="D266" s="301"/>
      <c r="E266" s="301"/>
      <c r="F266" s="301"/>
    </row>
    <row r="267" spans="1:6" ht="18" customHeight="1">
      <c r="A267" s="18"/>
      <c r="B267" s="301" t="s">
        <v>240</v>
      </c>
      <c r="C267" s="301"/>
      <c r="D267" s="301"/>
      <c r="E267" s="301"/>
      <c r="F267" s="301"/>
    </row>
    <row r="268" spans="1:6" ht="18" customHeight="1">
      <c r="A268" s="18"/>
      <c r="B268" s="302" t="s">
        <v>278</v>
      </c>
      <c r="C268" s="302"/>
      <c r="D268" s="302"/>
      <c r="E268" s="302"/>
      <c r="F268" s="302"/>
    </row>
    <row r="269" spans="1:6" ht="18" customHeight="1">
      <c r="A269" s="18"/>
      <c r="B269" s="301" t="s">
        <v>440</v>
      </c>
      <c r="C269" s="301"/>
      <c r="D269" s="301"/>
      <c r="E269" s="301"/>
      <c r="F269" s="301"/>
    </row>
    <row r="270" spans="1:6" ht="18" customHeight="1">
      <c r="A270" s="301" t="s">
        <v>243</v>
      </c>
      <c r="B270" s="301"/>
      <c r="C270" s="301"/>
      <c r="D270" s="301"/>
      <c r="E270" s="301"/>
      <c r="F270" s="301"/>
    </row>
    <row r="271" spans="1:6" ht="18" customHeight="1">
      <c r="A271" s="18" t="s">
        <v>244</v>
      </c>
      <c r="B271" s="303" t="s">
        <v>1</v>
      </c>
      <c r="C271" s="304"/>
      <c r="D271" s="21" t="s">
        <v>245</v>
      </c>
      <c r="E271" s="301">
        <v>1147</v>
      </c>
      <c r="F271" s="301"/>
    </row>
    <row r="272" spans="1:6" ht="18" customHeight="1">
      <c r="A272" s="21" t="s">
        <v>246</v>
      </c>
      <c r="B272" s="303" t="s">
        <v>140</v>
      </c>
      <c r="C272" s="304"/>
      <c r="D272" s="18" t="s">
        <v>247</v>
      </c>
      <c r="E272" s="301">
        <v>13</v>
      </c>
      <c r="F272" s="301"/>
    </row>
    <row r="273" spans="1:6" ht="18" customHeight="1">
      <c r="A273" s="21" t="s">
        <v>248</v>
      </c>
      <c r="B273" s="303" t="s">
        <v>302</v>
      </c>
      <c r="C273" s="304"/>
      <c r="D273" s="18" t="s">
        <v>250</v>
      </c>
      <c r="E273" s="303" t="s">
        <v>303</v>
      </c>
      <c r="F273" s="304"/>
    </row>
    <row r="274" spans="1:6" ht="18" customHeight="1">
      <c r="A274" s="19" t="s">
        <v>252</v>
      </c>
      <c r="B274" s="19" t="s">
        <v>253</v>
      </c>
      <c r="C274" s="19" t="s">
        <v>254</v>
      </c>
      <c r="D274" s="19" t="s">
        <v>255</v>
      </c>
      <c r="E274" s="303" t="s">
        <v>256</v>
      </c>
      <c r="F274" s="304"/>
    </row>
    <row r="275" spans="1:6" ht="18" customHeight="1">
      <c r="A275" s="19">
        <v>1</v>
      </c>
      <c r="B275" s="20" t="s">
        <v>257</v>
      </c>
      <c r="C275" s="22">
        <v>17</v>
      </c>
      <c r="D275" s="23" t="str">
        <f>IF(C275&gt;=18,"A1",IF(C275&gt;=16,"A2",IF(C275&gt;=14,"B1",IF(C275&gt;=12,"B2",IF(C275&gt;=10,"C1",IF(C275&gt;=8,"C2",IF(C275&gt;=6.5,"D","E")))))))</f>
        <v>A2</v>
      </c>
      <c r="E275" s="305" t="s">
        <v>447</v>
      </c>
      <c r="F275" s="306"/>
    </row>
    <row r="276" spans="1:6" ht="18" customHeight="1">
      <c r="A276" s="19">
        <v>2</v>
      </c>
      <c r="B276" s="20" t="s">
        <v>259</v>
      </c>
      <c r="C276" s="22">
        <v>15</v>
      </c>
      <c r="D276" s="23" t="str">
        <f t="shared" ref="D276:D280" si="24">IF(C276&gt;=18,"A1",IF(C276&gt;=16,"A2",IF(C276&gt;=14,"B1",IF(C276&gt;=12,"B2",IF(C276&gt;=10,"C1",IF(C276&gt;=8,"C2",IF(C276&gt;=6.5,"D","E")))))))</f>
        <v>B1</v>
      </c>
      <c r="E276" s="307"/>
      <c r="F276" s="308"/>
    </row>
    <row r="277" spans="1:6" ht="18" customHeight="1">
      <c r="A277" s="19">
        <v>3</v>
      </c>
      <c r="B277" s="20" t="s">
        <v>260</v>
      </c>
      <c r="C277" s="22">
        <v>14.5</v>
      </c>
      <c r="D277" s="23" t="str">
        <f t="shared" si="24"/>
        <v>B1</v>
      </c>
      <c r="E277" s="307"/>
      <c r="F277" s="308"/>
    </row>
    <row r="278" spans="1:6" ht="18" customHeight="1">
      <c r="A278" s="19">
        <v>4</v>
      </c>
      <c r="B278" s="20" t="s">
        <v>261</v>
      </c>
      <c r="C278" s="22">
        <v>17.5</v>
      </c>
      <c r="D278" s="23" t="str">
        <f t="shared" si="24"/>
        <v>A2</v>
      </c>
      <c r="E278" s="307"/>
      <c r="F278" s="308"/>
    </row>
    <row r="279" spans="1:6" ht="18" customHeight="1">
      <c r="A279" s="19">
        <v>5</v>
      </c>
      <c r="B279" s="20" t="s">
        <v>262</v>
      </c>
      <c r="C279" s="22">
        <v>14.5</v>
      </c>
      <c r="D279" s="23" t="str">
        <f t="shared" si="24"/>
        <v>B1</v>
      </c>
      <c r="E279" s="307"/>
      <c r="F279" s="308"/>
    </row>
    <row r="280" spans="1:6" ht="18" customHeight="1">
      <c r="A280" s="19">
        <v>6</v>
      </c>
      <c r="B280" s="20" t="s">
        <v>263</v>
      </c>
      <c r="C280" s="22">
        <v>17.5</v>
      </c>
      <c r="D280" s="23" t="str">
        <f t="shared" si="24"/>
        <v>A2</v>
      </c>
      <c r="E280" s="307"/>
      <c r="F280" s="308"/>
    </row>
    <row r="281" spans="1:6" ht="18" customHeight="1">
      <c r="A281" s="18"/>
      <c r="B281" s="18"/>
      <c r="C281" s="19"/>
      <c r="D281" s="18"/>
      <c r="E281" s="307"/>
      <c r="F281" s="308"/>
    </row>
    <row r="282" spans="1:6" ht="18" customHeight="1">
      <c r="A282" s="18"/>
      <c r="B282" s="19" t="s">
        <v>235</v>
      </c>
      <c r="C282" s="19">
        <f>SUM(C275:C279)</f>
        <v>78.5</v>
      </c>
      <c r="D282" s="18"/>
      <c r="E282" s="307"/>
      <c r="F282" s="308"/>
    </row>
    <row r="283" spans="1:6" ht="18" customHeight="1">
      <c r="A283" s="18"/>
      <c r="B283" s="24" t="s">
        <v>264</v>
      </c>
      <c r="C283" s="25">
        <f>(C282/100*100)</f>
        <v>78.5</v>
      </c>
      <c r="D283" s="26" t="str">
        <f t="shared" ref="D283" si="25">IF(C283&gt;=91,"A1",IF(C283&gt;=81,"A2",IF(C283&gt;=71,"B1",IF(C283&gt;=61,"B2",IF(C283&gt;=51,"C1",IF(C283&gt;=41,"C2",IF(C283&gt;=33,"D","E")))))))</f>
        <v>B1</v>
      </c>
      <c r="E283" s="309"/>
      <c r="F283" s="310"/>
    </row>
    <row r="284" spans="1:6" ht="18" customHeight="1">
      <c r="A284" s="311" t="s">
        <v>446</v>
      </c>
      <c r="B284" s="311" t="s">
        <v>266</v>
      </c>
      <c r="C284" s="311"/>
      <c r="D284" s="312" t="s">
        <v>267</v>
      </c>
      <c r="E284" s="313"/>
      <c r="F284" s="314"/>
    </row>
    <row r="285" spans="1:6" ht="18" customHeight="1">
      <c r="A285" s="311"/>
      <c r="B285" s="311"/>
      <c r="C285" s="311"/>
      <c r="D285" s="315"/>
      <c r="E285" s="316"/>
      <c r="F285" s="317"/>
    </row>
    <row r="287" spans="1:6" ht="18" customHeight="1">
      <c r="A287" s="18"/>
      <c r="B287" s="301" t="s">
        <v>238</v>
      </c>
      <c r="C287" s="301"/>
      <c r="D287" s="301"/>
      <c r="E287" s="301"/>
      <c r="F287" s="301"/>
    </row>
    <row r="288" spans="1:6" ht="18" customHeight="1">
      <c r="A288" s="18"/>
      <c r="B288" s="301" t="s">
        <v>239</v>
      </c>
      <c r="C288" s="301"/>
      <c r="D288" s="301"/>
      <c r="E288" s="301"/>
      <c r="F288" s="301"/>
    </row>
    <row r="289" spans="1:6" ht="18" customHeight="1">
      <c r="A289" s="18"/>
      <c r="B289" s="301" t="s">
        <v>240</v>
      </c>
      <c r="C289" s="301"/>
      <c r="D289" s="301"/>
      <c r="E289" s="301"/>
      <c r="F289" s="301"/>
    </row>
    <row r="290" spans="1:6" ht="18" customHeight="1">
      <c r="A290" s="18"/>
      <c r="B290" s="302" t="s">
        <v>278</v>
      </c>
      <c r="C290" s="302"/>
      <c r="D290" s="302"/>
      <c r="E290" s="302"/>
      <c r="F290" s="302"/>
    </row>
    <row r="291" spans="1:6" ht="18" customHeight="1">
      <c r="A291" s="18"/>
      <c r="B291" s="301" t="s">
        <v>440</v>
      </c>
      <c r="C291" s="301"/>
      <c r="D291" s="301"/>
      <c r="E291" s="301"/>
      <c r="F291" s="301"/>
    </row>
    <row r="292" spans="1:6" ht="18" customHeight="1">
      <c r="A292" s="301" t="s">
        <v>243</v>
      </c>
      <c r="B292" s="301"/>
      <c r="C292" s="301"/>
      <c r="D292" s="301"/>
      <c r="E292" s="301"/>
      <c r="F292" s="301"/>
    </row>
    <row r="293" spans="1:6" ht="18" customHeight="1">
      <c r="A293" s="18" t="s">
        <v>244</v>
      </c>
      <c r="B293" s="303" t="s">
        <v>1</v>
      </c>
      <c r="C293" s="304"/>
      <c r="D293" s="21" t="s">
        <v>245</v>
      </c>
      <c r="E293" s="301">
        <v>1782</v>
      </c>
      <c r="F293" s="301"/>
    </row>
    <row r="294" spans="1:6" ht="18" customHeight="1">
      <c r="A294" s="21" t="s">
        <v>246</v>
      </c>
      <c r="B294" s="303" t="s">
        <v>304</v>
      </c>
      <c r="C294" s="304"/>
      <c r="D294" s="18" t="s">
        <v>247</v>
      </c>
      <c r="E294" s="301">
        <v>14</v>
      </c>
      <c r="F294" s="301"/>
    </row>
    <row r="295" spans="1:6" ht="18" customHeight="1">
      <c r="A295" s="21" t="s">
        <v>248</v>
      </c>
      <c r="B295" s="303" t="s">
        <v>305</v>
      </c>
      <c r="C295" s="304"/>
      <c r="D295" s="18" t="s">
        <v>250</v>
      </c>
      <c r="E295" s="303" t="s">
        <v>306</v>
      </c>
      <c r="F295" s="304"/>
    </row>
    <row r="296" spans="1:6" ht="18" customHeight="1">
      <c r="A296" s="19" t="s">
        <v>252</v>
      </c>
      <c r="B296" s="19" t="s">
        <v>253</v>
      </c>
      <c r="C296" s="19" t="s">
        <v>254</v>
      </c>
      <c r="D296" s="19" t="s">
        <v>255</v>
      </c>
      <c r="E296" s="303" t="s">
        <v>307</v>
      </c>
      <c r="F296" s="304"/>
    </row>
    <row r="297" spans="1:6" ht="18" customHeight="1">
      <c r="A297" s="19">
        <v>1</v>
      </c>
      <c r="B297" s="20" t="s">
        <v>257</v>
      </c>
      <c r="C297" s="22">
        <v>17</v>
      </c>
      <c r="D297" s="23" t="str">
        <f>IF(C297&gt;=18,"A1",IF(C297&gt;=16,"A2",IF(C297&gt;=14,"B1",IF(C297&gt;=12,"B2",IF(C297&gt;=10,"C1",IF(C297&gt;=8,"C2",IF(C297&gt;=6.5,"D","E")))))))</f>
        <v>A2</v>
      </c>
      <c r="E297" s="318" t="s">
        <v>281</v>
      </c>
      <c r="F297" s="319"/>
    </row>
    <row r="298" spans="1:6" ht="18" customHeight="1">
      <c r="A298" s="19">
        <v>2</v>
      </c>
      <c r="B298" s="20" t="s">
        <v>259</v>
      </c>
      <c r="C298" s="22">
        <v>16.5</v>
      </c>
      <c r="D298" s="23" t="str">
        <f t="shared" ref="D298:D302" si="26">IF(C298&gt;=18,"A1",IF(C298&gt;=16,"A2",IF(C298&gt;=14,"B1",IF(C298&gt;=12,"B2",IF(C298&gt;=10,"C1",IF(C298&gt;=8,"C2",IF(C298&gt;=6.5,"D","E")))))))</f>
        <v>A2</v>
      </c>
      <c r="E298" s="320"/>
      <c r="F298" s="321"/>
    </row>
    <row r="299" spans="1:6" ht="18" customHeight="1">
      <c r="A299" s="19">
        <v>3</v>
      </c>
      <c r="B299" s="20" t="s">
        <v>260</v>
      </c>
      <c r="C299" s="22">
        <v>17</v>
      </c>
      <c r="D299" s="23" t="str">
        <f t="shared" si="26"/>
        <v>A2</v>
      </c>
      <c r="E299" s="320"/>
      <c r="F299" s="321"/>
    </row>
    <row r="300" spans="1:6" ht="18" customHeight="1">
      <c r="A300" s="19">
        <v>4</v>
      </c>
      <c r="B300" s="20" t="s">
        <v>261</v>
      </c>
      <c r="C300" s="22">
        <v>17.5</v>
      </c>
      <c r="D300" s="23" t="str">
        <f t="shared" si="26"/>
        <v>A2</v>
      </c>
      <c r="E300" s="320"/>
      <c r="F300" s="321"/>
    </row>
    <row r="301" spans="1:6" ht="18" customHeight="1">
      <c r="A301" s="19">
        <v>5</v>
      </c>
      <c r="B301" s="20" t="s">
        <v>262</v>
      </c>
      <c r="C301" s="22">
        <v>18.5</v>
      </c>
      <c r="D301" s="23" t="str">
        <f t="shared" si="26"/>
        <v>A1</v>
      </c>
      <c r="E301" s="320"/>
      <c r="F301" s="321"/>
    </row>
    <row r="302" spans="1:6" ht="18" customHeight="1">
      <c r="A302" s="19">
        <v>6</v>
      </c>
      <c r="B302" s="20" t="s">
        <v>263</v>
      </c>
      <c r="C302" s="22">
        <v>19.5</v>
      </c>
      <c r="D302" s="23" t="str">
        <f t="shared" si="26"/>
        <v>A1</v>
      </c>
      <c r="E302" s="320"/>
      <c r="F302" s="321"/>
    </row>
    <row r="303" spans="1:6" ht="18" customHeight="1">
      <c r="A303" s="18"/>
      <c r="B303" s="18"/>
      <c r="C303" s="19"/>
      <c r="D303" s="18"/>
      <c r="E303" s="320"/>
      <c r="F303" s="321"/>
    </row>
    <row r="304" spans="1:6" ht="18" customHeight="1">
      <c r="A304" s="18"/>
      <c r="B304" s="19" t="s">
        <v>235</v>
      </c>
      <c r="C304" s="19">
        <f>SUM(C297:C301)</f>
        <v>86.5</v>
      </c>
      <c r="D304" s="18"/>
      <c r="E304" s="320"/>
      <c r="F304" s="321"/>
    </row>
    <row r="305" spans="1:6" ht="18" customHeight="1">
      <c r="A305" s="18"/>
      <c r="B305" s="24" t="s">
        <v>264</v>
      </c>
      <c r="C305" s="25">
        <f>(C304/100*100)</f>
        <v>86.5</v>
      </c>
      <c r="D305" s="26" t="str">
        <f t="shared" ref="D305" si="27">IF(C305&gt;=91,"A1",IF(C305&gt;=81,"A2",IF(C305&gt;=71,"B1",IF(C305&gt;=61,"B2",IF(C305&gt;=51,"C1",IF(C305&gt;=41,"C2",IF(C305&gt;=33,"D","E")))))))</f>
        <v>A2</v>
      </c>
      <c r="E305" s="322"/>
      <c r="F305" s="323"/>
    </row>
    <row r="306" spans="1:6" ht="18" customHeight="1">
      <c r="A306" s="311" t="s">
        <v>446</v>
      </c>
      <c r="B306" s="311" t="s">
        <v>266</v>
      </c>
      <c r="C306" s="311"/>
      <c r="D306" s="312" t="s">
        <v>267</v>
      </c>
      <c r="E306" s="313"/>
      <c r="F306" s="314"/>
    </row>
    <row r="307" spans="1:6" ht="18" customHeight="1">
      <c r="A307" s="311"/>
      <c r="B307" s="311"/>
      <c r="C307" s="311"/>
      <c r="D307" s="315"/>
      <c r="E307" s="316"/>
      <c r="F307" s="317"/>
    </row>
    <row r="309" spans="1:6" ht="18" customHeight="1">
      <c r="A309" s="18"/>
      <c r="B309" s="301" t="s">
        <v>238</v>
      </c>
      <c r="C309" s="301"/>
      <c r="D309" s="301"/>
      <c r="E309" s="301"/>
      <c r="F309" s="301"/>
    </row>
    <row r="310" spans="1:6" ht="18" customHeight="1">
      <c r="A310" s="18"/>
      <c r="B310" s="301" t="s">
        <v>239</v>
      </c>
      <c r="C310" s="301"/>
      <c r="D310" s="301"/>
      <c r="E310" s="301"/>
      <c r="F310" s="301"/>
    </row>
    <row r="311" spans="1:6" ht="18" customHeight="1">
      <c r="A311" s="18"/>
      <c r="B311" s="301" t="s">
        <v>240</v>
      </c>
      <c r="C311" s="301"/>
      <c r="D311" s="301"/>
      <c r="E311" s="301"/>
      <c r="F311" s="301"/>
    </row>
    <row r="312" spans="1:6" ht="18" customHeight="1">
      <c r="A312" s="18"/>
      <c r="B312" s="302" t="s">
        <v>308</v>
      </c>
      <c r="C312" s="302"/>
      <c r="D312" s="302"/>
      <c r="E312" s="302"/>
      <c r="F312" s="302"/>
    </row>
    <row r="313" spans="1:6" ht="18" customHeight="1">
      <c r="A313" s="18"/>
      <c r="B313" s="301" t="s">
        <v>440</v>
      </c>
      <c r="C313" s="301"/>
      <c r="D313" s="301"/>
      <c r="E313" s="301"/>
      <c r="F313" s="301"/>
    </row>
    <row r="314" spans="1:6" ht="18" customHeight="1">
      <c r="A314" s="301" t="s">
        <v>243</v>
      </c>
      <c r="B314" s="301"/>
      <c r="C314" s="301"/>
      <c r="D314" s="301"/>
      <c r="E314" s="301"/>
      <c r="F314" s="301"/>
    </row>
    <row r="315" spans="1:6" ht="18" customHeight="1">
      <c r="A315" s="18" t="s">
        <v>244</v>
      </c>
      <c r="B315" s="303" t="s">
        <v>1</v>
      </c>
      <c r="C315" s="304"/>
      <c r="D315" s="21" t="s">
        <v>245</v>
      </c>
      <c r="E315" s="301">
        <v>960</v>
      </c>
      <c r="F315" s="301"/>
    </row>
    <row r="316" spans="1:6" ht="18" customHeight="1">
      <c r="A316" s="21" t="s">
        <v>246</v>
      </c>
      <c r="B316" s="303" t="s">
        <v>309</v>
      </c>
      <c r="C316" s="304"/>
      <c r="D316" s="18" t="s">
        <v>247</v>
      </c>
      <c r="E316" s="301">
        <v>15</v>
      </c>
      <c r="F316" s="301"/>
    </row>
    <row r="317" spans="1:6" ht="18" customHeight="1">
      <c r="A317" s="21" t="s">
        <v>248</v>
      </c>
      <c r="B317" s="303" t="s">
        <v>310</v>
      </c>
      <c r="C317" s="304"/>
      <c r="D317" s="18" t="s">
        <v>250</v>
      </c>
      <c r="E317" s="303" t="s">
        <v>311</v>
      </c>
      <c r="F317" s="304"/>
    </row>
    <row r="318" spans="1:6" ht="18" customHeight="1">
      <c r="A318" s="19" t="s">
        <v>252</v>
      </c>
      <c r="B318" s="19" t="s">
        <v>253</v>
      </c>
      <c r="C318" s="19" t="s">
        <v>254</v>
      </c>
      <c r="D318" s="19" t="s">
        <v>255</v>
      </c>
      <c r="E318" s="303" t="s">
        <v>256</v>
      </c>
      <c r="F318" s="304"/>
    </row>
    <row r="319" spans="1:6" ht="18" customHeight="1">
      <c r="A319" s="19">
        <v>1</v>
      </c>
      <c r="B319" s="20" t="s">
        <v>257</v>
      </c>
      <c r="C319" s="22">
        <v>14</v>
      </c>
      <c r="D319" s="23" t="str">
        <f>IF(C319&gt;=18,"A1",IF(C319&gt;=16,"A2",IF(C319&gt;=14,"B1",IF(C319&gt;=12,"B2",IF(C319&gt;=10,"C1",IF(C319&gt;=8,"C2",IF(C319&gt;=6.5,"D","E")))))))</f>
        <v>B1</v>
      </c>
      <c r="E319" s="305" t="s">
        <v>448</v>
      </c>
      <c r="F319" s="306"/>
    </row>
    <row r="320" spans="1:6" ht="18" customHeight="1">
      <c r="A320" s="19">
        <v>2</v>
      </c>
      <c r="B320" s="20" t="s">
        <v>259</v>
      </c>
      <c r="C320" s="22">
        <v>16.5</v>
      </c>
      <c r="D320" s="23" t="str">
        <f t="shared" ref="D320:D324" si="28">IF(C320&gt;=18,"A1",IF(C320&gt;=16,"A2",IF(C320&gt;=14,"B1",IF(C320&gt;=12,"B2",IF(C320&gt;=10,"C1",IF(C320&gt;=8,"C2",IF(C320&gt;=6.5,"D","E")))))))</f>
        <v>A2</v>
      </c>
      <c r="E320" s="307"/>
      <c r="F320" s="308"/>
    </row>
    <row r="321" spans="1:6" ht="18" customHeight="1">
      <c r="A321" s="19">
        <v>3</v>
      </c>
      <c r="B321" s="20" t="s">
        <v>260</v>
      </c>
      <c r="C321" s="22">
        <v>15</v>
      </c>
      <c r="D321" s="23" t="str">
        <f t="shared" si="28"/>
        <v>B1</v>
      </c>
      <c r="E321" s="307"/>
      <c r="F321" s="308"/>
    </row>
    <row r="322" spans="1:6" ht="18" customHeight="1">
      <c r="A322" s="19">
        <v>4</v>
      </c>
      <c r="B322" s="20" t="s">
        <v>261</v>
      </c>
      <c r="C322" s="22">
        <v>16</v>
      </c>
      <c r="D322" s="23" t="str">
        <f t="shared" si="28"/>
        <v>A2</v>
      </c>
      <c r="E322" s="307"/>
      <c r="F322" s="308"/>
    </row>
    <row r="323" spans="1:6" ht="18" customHeight="1">
      <c r="A323" s="19">
        <v>5</v>
      </c>
      <c r="B323" s="20" t="s">
        <v>262</v>
      </c>
      <c r="C323" s="22">
        <v>12</v>
      </c>
      <c r="D323" s="23" t="str">
        <f t="shared" si="28"/>
        <v>B2</v>
      </c>
      <c r="E323" s="307"/>
      <c r="F323" s="308"/>
    </row>
    <row r="324" spans="1:6" ht="18" customHeight="1">
      <c r="A324" s="19">
        <v>6</v>
      </c>
      <c r="B324" s="20" t="s">
        <v>263</v>
      </c>
      <c r="C324" s="22">
        <v>11.5</v>
      </c>
      <c r="D324" s="23" t="str">
        <f t="shared" si="28"/>
        <v>C1</v>
      </c>
      <c r="E324" s="307"/>
      <c r="F324" s="308"/>
    </row>
    <row r="325" spans="1:6" ht="18" customHeight="1">
      <c r="A325" s="18"/>
      <c r="B325" s="18"/>
      <c r="C325" s="19"/>
      <c r="D325" s="18"/>
      <c r="E325" s="307"/>
      <c r="F325" s="308"/>
    </row>
    <row r="326" spans="1:6" ht="18" customHeight="1">
      <c r="A326" s="18"/>
      <c r="B326" s="19" t="s">
        <v>235</v>
      </c>
      <c r="C326" s="19">
        <f>SUM(C319:C323)</f>
        <v>73.5</v>
      </c>
      <c r="D326" s="18"/>
      <c r="E326" s="307"/>
      <c r="F326" s="308"/>
    </row>
    <row r="327" spans="1:6" ht="18" customHeight="1">
      <c r="A327" s="18"/>
      <c r="B327" s="24" t="s">
        <v>264</v>
      </c>
      <c r="C327" s="25">
        <f>(C326/100*100)</f>
        <v>73.5</v>
      </c>
      <c r="D327" s="26" t="str">
        <f t="shared" ref="D327" si="29">IF(C327&gt;=91,"A1",IF(C327&gt;=81,"A2",IF(C327&gt;=71,"B1",IF(C327&gt;=61,"B2",IF(C327&gt;=51,"C1",IF(C327&gt;=41,"C2",IF(C327&gt;=33,"D","E")))))))</f>
        <v>B1</v>
      </c>
      <c r="E327" s="309"/>
      <c r="F327" s="310"/>
    </row>
    <row r="328" spans="1:6" ht="18" customHeight="1">
      <c r="A328" s="311" t="s">
        <v>446</v>
      </c>
      <c r="B328" s="311" t="s">
        <v>266</v>
      </c>
      <c r="C328" s="311"/>
      <c r="D328" s="312" t="s">
        <v>267</v>
      </c>
      <c r="E328" s="313"/>
      <c r="F328" s="314"/>
    </row>
    <row r="329" spans="1:6" ht="18" customHeight="1">
      <c r="A329" s="311"/>
      <c r="B329" s="311"/>
      <c r="C329" s="311"/>
      <c r="D329" s="315"/>
      <c r="E329" s="316"/>
      <c r="F329" s="317"/>
    </row>
    <row r="331" spans="1:6" ht="18" customHeight="1">
      <c r="A331" s="18"/>
      <c r="B331" s="301" t="s">
        <v>238</v>
      </c>
      <c r="C331" s="301"/>
      <c r="D331" s="301"/>
      <c r="E331" s="301"/>
      <c r="F331" s="301"/>
    </row>
    <row r="332" spans="1:6" ht="18" customHeight="1">
      <c r="A332" s="18"/>
      <c r="B332" s="301" t="s">
        <v>239</v>
      </c>
      <c r="C332" s="301"/>
      <c r="D332" s="301"/>
      <c r="E332" s="301"/>
      <c r="F332" s="301"/>
    </row>
    <row r="333" spans="1:6" ht="18" customHeight="1">
      <c r="A333" s="18"/>
      <c r="B333" s="301" t="s">
        <v>240</v>
      </c>
      <c r="C333" s="301"/>
      <c r="D333" s="301"/>
      <c r="E333" s="301"/>
      <c r="F333" s="301"/>
    </row>
    <row r="334" spans="1:6" ht="18" customHeight="1">
      <c r="A334" s="18"/>
      <c r="B334" s="302" t="s">
        <v>278</v>
      </c>
      <c r="C334" s="302"/>
      <c r="D334" s="302"/>
      <c r="E334" s="302"/>
      <c r="F334" s="302"/>
    </row>
    <row r="335" spans="1:6" ht="18" customHeight="1">
      <c r="A335" s="18"/>
      <c r="B335" s="301" t="s">
        <v>440</v>
      </c>
      <c r="C335" s="301"/>
      <c r="D335" s="301"/>
      <c r="E335" s="301"/>
      <c r="F335" s="301"/>
    </row>
    <row r="336" spans="1:6" ht="18" customHeight="1">
      <c r="A336" s="301" t="s">
        <v>243</v>
      </c>
      <c r="B336" s="301"/>
      <c r="C336" s="301"/>
      <c r="D336" s="301"/>
      <c r="E336" s="301"/>
      <c r="F336" s="301"/>
    </row>
    <row r="337" spans="1:6" ht="18" customHeight="1">
      <c r="A337" s="18" t="s">
        <v>244</v>
      </c>
      <c r="B337" s="303" t="s">
        <v>1</v>
      </c>
      <c r="C337" s="304"/>
      <c r="D337" s="21" t="s">
        <v>245</v>
      </c>
      <c r="E337" s="301">
        <v>1030</v>
      </c>
      <c r="F337" s="301"/>
    </row>
    <row r="338" spans="1:6" ht="18" customHeight="1">
      <c r="A338" s="21" t="s">
        <v>246</v>
      </c>
      <c r="B338" s="303" t="s">
        <v>162</v>
      </c>
      <c r="C338" s="304"/>
      <c r="D338" s="18" t="s">
        <v>247</v>
      </c>
      <c r="E338" s="301">
        <v>16</v>
      </c>
      <c r="F338" s="301"/>
    </row>
    <row r="339" spans="1:6" ht="18" customHeight="1">
      <c r="A339" s="21" t="s">
        <v>248</v>
      </c>
      <c r="B339" s="303" t="s">
        <v>312</v>
      </c>
      <c r="C339" s="304"/>
      <c r="D339" s="18" t="s">
        <v>250</v>
      </c>
      <c r="E339" s="303" t="s">
        <v>313</v>
      </c>
      <c r="F339" s="304"/>
    </row>
    <row r="340" spans="1:6" ht="18" customHeight="1">
      <c r="A340" s="19" t="s">
        <v>252</v>
      </c>
      <c r="B340" s="19" t="s">
        <v>253</v>
      </c>
      <c r="C340" s="19" t="s">
        <v>254</v>
      </c>
      <c r="D340" s="19" t="s">
        <v>255</v>
      </c>
      <c r="E340" s="303" t="s">
        <v>256</v>
      </c>
      <c r="F340" s="304"/>
    </row>
    <row r="341" spans="1:6" ht="18" customHeight="1">
      <c r="A341" s="19">
        <v>1</v>
      </c>
      <c r="B341" s="20" t="s">
        <v>257</v>
      </c>
      <c r="C341" s="22">
        <v>8</v>
      </c>
      <c r="D341" s="23" t="str">
        <f>IF(C341&gt;=18,"A1",IF(C341&gt;=16,"A2",IF(C341&gt;=14,"B1",IF(C341&gt;=12,"B2",IF(C341&gt;=10,"C1",IF(C341&gt;=8,"C2",IF(C341&gt;=6.5,"D","E")))))))</f>
        <v>C2</v>
      </c>
      <c r="E341" s="305" t="s">
        <v>294</v>
      </c>
      <c r="F341" s="306"/>
    </row>
    <row r="342" spans="1:6" ht="18" customHeight="1">
      <c r="A342" s="19">
        <v>2</v>
      </c>
      <c r="B342" s="20" t="s">
        <v>259</v>
      </c>
      <c r="C342" s="22">
        <v>10.5</v>
      </c>
      <c r="D342" s="23" t="str">
        <f t="shared" ref="D342:D346" si="30">IF(C342&gt;=18,"A1",IF(C342&gt;=16,"A2",IF(C342&gt;=14,"B1",IF(C342&gt;=12,"B2",IF(C342&gt;=10,"C1",IF(C342&gt;=8,"C2",IF(C342&gt;=6.5,"D","E")))))))</f>
        <v>C1</v>
      </c>
      <c r="E342" s="307"/>
      <c r="F342" s="308"/>
    </row>
    <row r="343" spans="1:6" ht="18" customHeight="1">
      <c r="A343" s="19">
        <v>3</v>
      </c>
      <c r="B343" s="20" t="s">
        <v>260</v>
      </c>
      <c r="C343" s="22">
        <v>10.5</v>
      </c>
      <c r="D343" s="23" t="str">
        <f t="shared" si="30"/>
        <v>C1</v>
      </c>
      <c r="E343" s="307"/>
      <c r="F343" s="308"/>
    </row>
    <row r="344" spans="1:6" ht="18" customHeight="1">
      <c r="A344" s="19">
        <v>4</v>
      </c>
      <c r="B344" s="20" t="s">
        <v>261</v>
      </c>
      <c r="C344" s="22">
        <v>10.5</v>
      </c>
      <c r="D344" s="23" t="str">
        <f t="shared" si="30"/>
        <v>C1</v>
      </c>
      <c r="E344" s="307"/>
      <c r="F344" s="308"/>
    </row>
    <row r="345" spans="1:6" ht="18" customHeight="1">
      <c r="A345" s="19">
        <v>5</v>
      </c>
      <c r="B345" s="20" t="s">
        <v>262</v>
      </c>
      <c r="C345" s="22">
        <v>14.5</v>
      </c>
      <c r="D345" s="23" t="str">
        <f t="shared" si="30"/>
        <v>B1</v>
      </c>
      <c r="E345" s="307"/>
      <c r="F345" s="308"/>
    </row>
    <row r="346" spans="1:6" ht="18" customHeight="1">
      <c r="A346" s="19">
        <v>6</v>
      </c>
      <c r="B346" s="20" t="s">
        <v>263</v>
      </c>
      <c r="C346" s="22">
        <v>9</v>
      </c>
      <c r="D346" s="23" t="str">
        <f t="shared" si="30"/>
        <v>C2</v>
      </c>
      <c r="E346" s="307"/>
      <c r="F346" s="308"/>
    </row>
    <row r="347" spans="1:6" ht="18" customHeight="1">
      <c r="A347" s="18"/>
      <c r="B347" s="18"/>
      <c r="C347" s="19"/>
      <c r="D347" s="18"/>
      <c r="E347" s="307"/>
      <c r="F347" s="308"/>
    </row>
    <row r="348" spans="1:6" ht="18" customHeight="1">
      <c r="A348" s="18"/>
      <c r="B348" s="19" t="s">
        <v>235</v>
      </c>
      <c r="C348" s="19">
        <f>SUM(C341:C345)</f>
        <v>54</v>
      </c>
      <c r="D348" s="18"/>
      <c r="E348" s="307"/>
      <c r="F348" s="308"/>
    </row>
    <row r="349" spans="1:6" ht="18" customHeight="1">
      <c r="A349" s="18"/>
      <c r="B349" s="24" t="s">
        <v>264</v>
      </c>
      <c r="C349" s="25">
        <f>(C348/100*100)</f>
        <v>54</v>
      </c>
      <c r="D349" s="26" t="str">
        <f t="shared" ref="D349" si="31">IF(C349&gt;=91,"A1",IF(C349&gt;=81,"A2",IF(C349&gt;=71,"B1",IF(C349&gt;=61,"B2",IF(C349&gt;=51,"C1",IF(C349&gt;=41,"C2",IF(C349&gt;=33,"D","E")))))))</f>
        <v>C1</v>
      </c>
      <c r="E349" s="309"/>
      <c r="F349" s="310"/>
    </row>
    <row r="350" spans="1:6" ht="18" customHeight="1">
      <c r="A350" s="311" t="s">
        <v>446</v>
      </c>
      <c r="B350" s="311" t="s">
        <v>266</v>
      </c>
      <c r="C350" s="311"/>
      <c r="D350" s="312" t="s">
        <v>267</v>
      </c>
      <c r="E350" s="313"/>
      <c r="F350" s="314"/>
    </row>
    <row r="351" spans="1:6" ht="18" customHeight="1">
      <c r="A351" s="311"/>
      <c r="B351" s="311"/>
      <c r="C351" s="311"/>
      <c r="D351" s="315"/>
      <c r="E351" s="316"/>
      <c r="F351" s="317"/>
    </row>
    <row r="353" spans="1:6" ht="18" customHeight="1">
      <c r="A353" s="18"/>
      <c r="B353" s="301" t="s">
        <v>238</v>
      </c>
      <c r="C353" s="301"/>
      <c r="D353" s="301"/>
      <c r="E353" s="301"/>
      <c r="F353" s="301"/>
    </row>
    <row r="354" spans="1:6" ht="18" customHeight="1">
      <c r="A354" s="18"/>
      <c r="B354" s="301" t="s">
        <v>239</v>
      </c>
      <c r="C354" s="301"/>
      <c r="D354" s="301"/>
      <c r="E354" s="301"/>
      <c r="F354" s="301"/>
    </row>
    <row r="355" spans="1:6" ht="18" customHeight="1">
      <c r="A355" s="18"/>
      <c r="B355" s="301" t="s">
        <v>240</v>
      </c>
      <c r="C355" s="301"/>
      <c r="D355" s="301"/>
      <c r="E355" s="301"/>
      <c r="F355" s="301"/>
    </row>
    <row r="356" spans="1:6" ht="18" customHeight="1">
      <c r="A356" s="18"/>
      <c r="B356" s="302" t="s">
        <v>314</v>
      </c>
      <c r="C356" s="302"/>
      <c r="D356" s="302"/>
      <c r="E356" s="302"/>
      <c r="F356" s="302"/>
    </row>
    <row r="357" spans="1:6" ht="18" customHeight="1">
      <c r="A357" s="18"/>
      <c r="B357" s="301" t="s">
        <v>440</v>
      </c>
      <c r="C357" s="301"/>
      <c r="D357" s="301"/>
      <c r="E357" s="301"/>
      <c r="F357" s="301"/>
    </row>
    <row r="358" spans="1:6" ht="18" customHeight="1">
      <c r="A358" s="301" t="s">
        <v>243</v>
      </c>
      <c r="B358" s="301"/>
      <c r="C358" s="301"/>
      <c r="D358" s="301"/>
      <c r="E358" s="301"/>
      <c r="F358" s="301"/>
    </row>
    <row r="359" spans="1:6" ht="18" customHeight="1">
      <c r="A359" s="18" t="s">
        <v>244</v>
      </c>
      <c r="B359" s="303" t="s">
        <v>1</v>
      </c>
      <c r="C359" s="304"/>
      <c r="D359" s="21" t="s">
        <v>245</v>
      </c>
      <c r="E359" s="301">
        <v>1581</v>
      </c>
      <c r="F359" s="301"/>
    </row>
    <row r="360" spans="1:6" ht="18" customHeight="1">
      <c r="A360" s="21" t="s">
        <v>246</v>
      </c>
      <c r="B360" s="303" t="s">
        <v>170</v>
      </c>
      <c r="C360" s="304"/>
      <c r="D360" s="18" t="s">
        <v>247</v>
      </c>
      <c r="E360" s="301">
        <v>17</v>
      </c>
      <c r="F360" s="301"/>
    </row>
    <row r="361" spans="1:6" ht="18" customHeight="1">
      <c r="A361" s="21" t="s">
        <v>248</v>
      </c>
      <c r="B361" s="303" t="s">
        <v>315</v>
      </c>
      <c r="C361" s="304"/>
      <c r="D361" s="18" t="s">
        <v>250</v>
      </c>
      <c r="E361" s="303" t="s">
        <v>316</v>
      </c>
      <c r="F361" s="304"/>
    </row>
    <row r="362" spans="1:6" ht="18" customHeight="1">
      <c r="A362" s="19" t="s">
        <v>252</v>
      </c>
      <c r="B362" s="19" t="s">
        <v>253</v>
      </c>
      <c r="C362" s="19" t="s">
        <v>254</v>
      </c>
      <c r="D362" s="19" t="s">
        <v>255</v>
      </c>
      <c r="E362" s="305" t="s">
        <v>442</v>
      </c>
      <c r="F362" s="306"/>
    </row>
    <row r="363" spans="1:6" ht="18" customHeight="1">
      <c r="A363" s="19">
        <v>1</v>
      </c>
      <c r="B363" s="20" t="s">
        <v>257</v>
      </c>
      <c r="C363" s="22">
        <v>12</v>
      </c>
      <c r="D363" s="23" t="str">
        <f>IF(C363&gt;=18,"A1",IF(C363&gt;=16,"A2",IF(C363&gt;=14,"B1",IF(C363&gt;=12,"B2",IF(C363&gt;=10,"C1",IF(C363&gt;=8,"C2",IF(C363&gt;=6.5,"D","E")))))))</f>
        <v>B2</v>
      </c>
      <c r="E363" s="307"/>
      <c r="F363" s="308"/>
    </row>
    <row r="364" spans="1:6" ht="18" customHeight="1">
      <c r="A364" s="19">
        <v>2</v>
      </c>
      <c r="B364" s="20" t="s">
        <v>259</v>
      </c>
      <c r="C364" s="22">
        <v>11</v>
      </c>
      <c r="D364" s="23" t="str">
        <f t="shared" ref="D364:D368" si="32">IF(C364&gt;=18,"A1",IF(C364&gt;=16,"A2",IF(C364&gt;=14,"B1",IF(C364&gt;=12,"B2",IF(C364&gt;=10,"C1",IF(C364&gt;=8,"C2",IF(C364&gt;=6.5,"D","E")))))))</f>
        <v>C1</v>
      </c>
      <c r="E364" s="307"/>
      <c r="F364" s="308"/>
    </row>
    <row r="365" spans="1:6" ht="18" customHeight="1">
      <c r="A365" s="19">
        <v>3</v>
      </c>
      <c r="B365" s="20" t="s">
        <v>260</v>
      </c>
      <c r="C365" s="22">
        <v>16.5</v>
      </c>
      <c r="D365" s="23" t="str">
        <f t="shared" si="32"/>
        <v>A2</v>
      </c>
      <c r="E365" s="307"/>
      <c r="F365" s="308"/>
    </row>
    <row r="366" spans="1:6" ht="18" customHeight="1">
      <c r="A366" s="19">
        <v>4</v>
      </c>
      <c r="B366" s="20" t="s">
        <v>261</v>
      </c>
      <c r="C366" s="22">
        <v>11</v>
      </c>
      <c r="D366" s="23" t="str">
        <f t="shared" si="32"/>
        <v>C1</v>
      </c>
      <c r="E366" s="307"/>
      <c r="F366" s="308"/>
    </row>
    <row r="367" spans="1:6" ht="18" customHeight="1">
      <c r="A367" s="19">
        <v>5</v>
      </c>
      <c r="B367" s="20" t="s">
        <v>262</v>
      </c>
      <c r="C367" s="22">
        <v>13</v>
      </c>
      <c r="D367" s="23" t="str">
        <f t="shared" si="32"/>
        <v>B2</v>
      </c>
      <c r="E367" s="307"/>
      <c r="F367" s="308"/>
    </row>
    <row r="368" spans="1:6" ht="18" customHeight="1">
      <c r="A368" s="19">
        <v>6</v>
      </c>
      <c r="B368" s="20" t="s">
        <v>263</v>
      </c>
      <c r="C368" s="22">
        <v>18.5</v>
      </c>
      <c r="D368" s="23" t="str">
        <f t="shared" si="32"/>
        <v>A1</v>
      </c>
      <c r="E368" s="307"/>
      <c r="F368" s="308"/>
    </row>
    <row r="369" spans="1:6" ht="18" customHeight="1">
      <c r="A369" s="18"/>
      <c r="B369" s="18"/>
      <c r="C369" s="19"/>
      <c r="D369" s="18"/>
      <c r="E369" s="307"/>
      <c r="F369" s="308"/>
    </row>
    <row r="370" spans="1:6" ht="18" customHeight="1">
      <c r="A370" s="18"/>
      <c r="B370" s="19" t="s">
        <v>235</v>
      </c>
      <c r="C370" s="19">
        <f>SUM(C363:C367)</f>
        <v>63.5</v>
      </c>
      <c r="D370" s="18"/>
      <c r="E370" s="307"/>
      <c r="F370" s="308"/>
    </row>
    <row r="371" spans="1:6" ht="18" customHeight="1">
      <c r="A371" s="18"/>
      <c r="B371" s="24" t="s">
        <v>264</v>
      </c>
      <c r="C371" s="25">
        <f>(C370/100*100)</f>
        <v>63.5</v>
      </c>
      <c r="D371" s="26" t="str">
        <f t="shared" ref="D371" si="33">IF(C371&gt;=91,"A1",IF(C371&gt;=81,"A2",IF(C371&gt;=71,"B1",IF(C371&gt;=61,"B2",IF(C371&gt;=51,"C1",IF(C371&gt;=41,"C2",IF(C371&gt;=33,"D","E")))))))</f>
        <v>B2</v>
      </c>
      <c r="E371" s="309"/>
      <c r="F371" s="310"/>
    </row>
    <row r="372" spans="1:6" ht="18" customHeight="1">
      <c r="A372" s="311" t="s">
        <v>446</v>
      </c>
      <c r="B372" s="311" t="s">
        <v>266</v>
      </c>
      <c r="C372" s="311"/>
      <c r="D372" s="312" t="s">
        <v>267</v>
      </c>
      <c r="E372" s="313"/>
      <c r="F372" s="314"/>
    </row>
    <row r="373" spans="1:6" ht="18" customHeight="1">
      <c r="A373" s="311"/>
      <c r="B373" s="311"/>
      <c r="C373" s="311"/>
      <c r="D373" s="315"/>
      <c r="E373" s="316"/>
      <c r="F373" s="317"/>
    </row>
    <row r="375" spans="1:6" ht="18" customHeight="1">
      <c r="A375" s="18"/>
      <c r="B375" s="301" t="s">
        <v>238</v>
      </c>
      <c r="C375" s="301"/>
      <c r="D375" s="301"/>
      <c r="E375" s="301"/>
      <c r="F375" s="301"/>
    </row>
    <row r="376" spans="1:6" ht="18" customHeight="1">
      <c r="A376" s="18"/>
      <c r="B376" s="301" t="s">
        <v>239</v>
      </c>
      <c r="C376" s="301"/>
      <c r="D376" s="301"/>
      <c r="E376" s="301"/>
      <c r="F376" s="301"/>
    </row>
    <row r="377" spans="1:6" ht="18" customHeight="1">
      <c r="A377" s="18"/>
      <c r="B377" s="301" t="s">
        <v>240</v>
      </c>
      <c r="C377" s="301"/>
      <c r="D377" s="301"/>
      <c r="E377" s="301"/>
      <c r="F377" s="301"/>
    </row>
    <row r="378" spans="1:6" ht="18" customHeight="1">
      <c r="A378" s="18"/>
      <c r="B378" s="302" t="s">
        <v>308</v>
      </c>
      <c r="C378" s="302"/>
      <c r="D378" s="302"/>
      <c r="E378" s="302"/>
      <c r="F378" s="302"/>
    </row>
    <row r="379" spans="1:6" ht="18" customHeight="1">
      <c r="A379" s="18"/>
      <c r="B379" s="301" t="s">
        <v>440</v>
      </c>
      <c r="C379" s="301"/>
      <c r="D379" s="301"/>
      <c r="E379" s="301"/>
      <c r="F379" s="301"/>
    </row>
    <row r="380" spans="1:6" ht="18" customHeight="1">
      <c r="A380" s="301" t="s">
        <v>243</v>
      </c>
      <c r="B380" s="301"/>
      <c r="C380" s="301"/>
      <c r="D380" s="301"/>
      <c r="E380" s="301"/>
      <c r="F380" s="301"/>
    </row>
    <row r="381" spans="1:6" ht="18" customHeight="1">
      <c r="A381" s="18" t="s">
        <v>244</v>
      </c>
      <c r="B381" s="303" t="s">
        <v>1</v>
      </c>
      <c r="C381" s="304"/>
      <c r="D381" s="21" t="s">
        <v>245</v>
      </c>
      <c r="E381" s="301">
        <v>946</v>
      </c>
      <c r="F381" s="301"/>
    </row>
    <row r="382" spans="1:6" ht="18" customHeight="1">
      <c r="A382" s="21" t="s">
        <v>246</v>
      </c>
      <c r="B382" s="303" t="s">
        <v>177</v>
      </c>
      <c r="C382" s="304"/>
      <c r="D382" s="18" t="s">
        <v>247</v>
      </c>
      <c r="E382" s="301">
        <v>18</v>
      </c>
      <c r="F382" s="301"/>
    </row>
    <row r="383" spans="1:6" ht="18" customHeight="1">
      <c r="A383" s="21" t="s">
        <v>248</v>
      </c>
      <c r="B383" s="303" t="s">
        <v>317</v>
      </c>
      <c r="C383" s="304"/>
      <c r="D383" s="18" t="s">
        <v>250</v>
      </c>
      <c r="E383" s="303" t="s">
        <v>318</v>
      </c>
      <c r="F383" s="304"/>
    </row>
    <row r="384" spans="1:6" ht="18" customHeight="1">
      <c r="A384" s="19" t="s">
        <v>252</v>
      </c>
      <c r="B384" s="19" t="s">
        <v>253</v>
      </c>
      <c r="C384" s="19" t="s">
        <v>254</v>
      </c>
      <c r="D384" s="19" t="s">
        <v>255</v>
      </c>
      <c r="E384" s="303" t="s">
        <v>256</v>
      </c>
      <c r="F384" s="304"/>
    </row>
    <row r="385" spans="1:6" ht="18" customHeight="1">
      <c r="A385" s="19">
        <v>1</v>
      </c>
      <c r="B385" s="20" t="s">
        <v>257</v>
      </c>
      <c r="C385" s="28">
        <v>14</v>
      </c>
      <c r="D385" s="23" t="str">
        <f>IF(C385&gt;=18,"A1",IF(C385&gt;=16,"A2",IF(C385&gt;=14,"B1",IF(C385&gt;=12,"B2",IF(C385&gt;=10,"C1",IF(C385&gt;=8,"C2",IF(C385&gt;=6.5,"D","E")))))))</f>
        <v>B1</v>
      </c>
      <c r="E385" s="318" t="s">
        <v>449</v>
      </c>
      <c r="F385" s="319"/>
    </row>
    <row r="386" spans="1:6" ht="18" customHeight="1">
      <c r="A386" s="19">
        <v>2</v>
      </c>
      <c r="B386" s="20" t="s">
        <v>259</v>
      </c>
      <c r="C386" s="28">
        <v>15</v>
      </c>
      <c r="D386" s="23" t="str">
        <f t="shared" ref="D386:D390" si="34">IF(C386&gt;=18,"A1",IF(C386&gt;=16,"A2",IF(C386&gt;=14,"B1",IF(C386&gt;=12,"B2",IF(C386&gt;=10,"C1",IF(C386&gt;=8,"C2",IF(C386&gt;=6.5,"D","E")))))))</f>
        <v>B1</v>
      </c>
      <c r="E386" s="320"/>
      <c r="F386" s="321"/>
    </row>
    <row r="387" spans="1:6" ht="18" customHeight="1">
      <c r="A387" s="19">
        <v>3</v>
      </c>
      <c r="B387" s="20" t="s">
        <v>260</v>
      </c>
      <c r="C387" s="22">
        <v>15</v>
      </c>
      <c r="D387" s="23" t="str">
        <f t="shared" si="34"/>
        <v>B1</v>
      </c>
      <c r="E387" s="320"/>
      <c r="F387" s="321"/>
    </row>
    <row r="388" spans="1:6" ht="18" customHeight="1">
      <c r="A388" s="19">
        <v>4</v>
      </c>
      <c r="B388" s="20" t="s">
        <v>261</v>
      </c>
      <c r="C388" s="22">
        <v>16.5</v>
      </c>
      <c r="D388" s="23" t="str">
        <f t="shared" si="34"/>
        <v>A2</v>
      </c>
      <c r="E388" s="320"/>
      <c r="F388" s="321"/>
    </row>
    <row r="389" spans="1:6" ht="18" customHeight="1">
      <c r="A389" s="19">
        <v>5</v>
      </c>
      <c r="B389" s="20" t="s">
        <v>262</v>
      </c>
      <c r="C389" s="28">
        <v>15</v>
      </c>
      <c r="D389" s="23" t="str">
        <f t="shared" si="34"/>
        <v>B1</v>
      </c>
      <c r="E389" s="320"/>
      <c r="F389" s="321"/>
    </row>
    <row r="390" spans="1:6" ht="18" customHeight="1">
      <c r="A390" s="19">
        <v>6</v>
      </c>
      <c r="B390" s="20" t="s">
        <v>263</v>
      </c>
      <c r="C390" s="28">
        <v>17</v>
      </c>
      <c r="D390" s="23" t="str">
        <f t="shared" si="34"/>
        <v>A2</v>
      </c>
      <c r="E390" s="320"/>
      <c r="F390" s="321"/>
    </row>
    <row r="391" spans="1:6" ht="18" customHeight="1">
      <c r="A391" s="18"/>
      <c r="B391" s="18"/>
      <c r="C391" s="19"/>
      <c r="D391" s="18"/>
      <c r="E391" s="320"/>
      <c r="F391" s="321"/>
    </row>
    <row r="392" spans="1:6" ht="18" customHeight="1">
      <c r="A392" s="18"/>
      <c r="B392" s="19" t="s">
        <v>235</v>
      </c>
      <c r="C392" s="19">
        <f>SUM(C385:C389)</f>
        <v>75.5</v>
      </c>
      <c r="D392" s="18"/>
      <c r="E392" s="320"/>
      <c r="F392" s="321"/>
    </row>
    <row r="393" spans="1:6" ht="18" customHeight="1">
      <c r="A393" s="18"/>
      <c r="B393" s="24" t="s">
        <v>264</v>
      </c>
      <c r="C393" s="25">
        <f>(C392/100*100)</f>
        <v>75.5</v>
      </c>
      <c r="D393" s="26" t="str">
        <f t="shared" ref="D393" si="35">IF(C393&gt;=91,"A1",IF(C393&gt;=81,"A2",IF(C393&gt;=71,"B1",IF(C393&gt;=61,"B2",IF(C393&gt;=51,"C1",IF(C393&gt;=41,"C2",IF(C393&gt;=33,"D","E")))))))</f>
        <v>B1</v>
      </c>
      <c r="E393" s="322"/>
      <c r="F393" s="323"/>
    </row>
    <row r="394" spans="1:6" ht="18" customHeight="1">
      <c r="A394" s="311" t="s">
        <v>446</v>
      </c>
      <c r="B394" s="311" t="s">
        <v>266</v>
      </c>
      <c r="C394" s="311"/>
      <c r="D394" s="312" t="s">
        <v>267</v>
      </c>
      <c r="E394" s="313"/>
      <c r="F394" s="314"/>
    </row>
    <row r="395" spans="1:6" ht="18" customHeight="1">
      <c r="A395" s="311"/>
      <c r="B395" s="311"/>
      <c r="C395" s="311"/>
      <c r="D395" s="315"/>
      <c r="E395" s="316"/>
      <c r="F395" s="317"/>
    </row>
    <row r="397" spans="1:6" ht="18" customHeight="1">
      <c r="A397" s="18"/>
      <c r="B397" s="301" t="s">
        <v>238</v>
      </c>
      <c r="C397" s="301"/>
      <c r="D397" s="301"/>
      <c r="E397" s="301"/>
      <c r="F397" s="301"/>
    </row>
    <row r="398" spans="1:6" ht="18" customHeight="1">
      <c r="A398" s="18"/>
      <c r="B398" s="301" t="s">
        <v>239</v>
      </c>
      <c r="C398" s="301"/>
      <c r="D398" s="301"/>
      <c r="E398" s="301"/>
      <c r="F398" s="301"/>
    </row>
    <row r="399" spans="1:6" ht="18" customHeight="1">
      <c r="A399" s="18"/>
      <c r="B399" s="301" t="s">
        <v>240</v>
      </c>
      <c r="C399" s="301"/>
      <c r="D399" s="301"/>
      <c r="E399" s="301"/>
      <c r="F399" s="301"/>
    </row>
    <row r="400" spans="1:6" ht="18" customHeight="1">
      <c r="A400" s="18"/>
      <c r="B400" s="302" t="s">
        <v>241</v>
      </c>
      <c r="C400" s="302"/>
      <c r="D400" s="302"/>
      <c r="E400" s="302"/>
      <c r="F400" s="302"/>
    </row>
    <row r="401" spans="1:6" ht="18" customHeight="1">
      <c r="A401" s="18"/>
      <c r="B401" s="301" t="s">
        <v>440</v>
      </c>
      <c r="C401" s="301"/>
      <c r="D401" s="301"/>
      <c r="E401" s="301"/>
      <c r="F401" s="301"/>
    </row>
    <row r="402" spans="1:6" ht="18" customHeight="1">
      <c r="A402" s="301" t="s">
        <v>243</v>
      </c>
      <c r="B402" s="301"/>
      <c r="C402" s="301"/>
      <c r="D402" s="301"/>
      <c r="E402" s="301"/>
      <c r="F402" s="301"/>
    </row>
    <row r="403" spans="1:6" ht="18" customHeight="1">
      <c r="A403" s="18" t="s">
        <v>244</v>
      </c>
      <c r="B403" s="303" t="s">
        <v>1</v>
      </c>
      <c r="C403" s="304"/>
      <c r="D403" s="21" t="s">
        <v>245</v>
      </c>
      <c r="E403" s="301">
        <v>1385</v>
      </c>
      <c r="F403" s="301"/>
    </row>
    <row r="404" spans="1:6" ht="18" customHeight="1">
      <c r="A404" s="21" t="s">
        <v>246</v>
      </c>
      <c r="B404" s="303" t="s">
        <v>184</v>
      </c>
      <c r="C404" s="304"/>
      <c r="D404" s="18" t="s">
        <v>247</v>
      </c>
      <c r="E404" s="301">
        <v>19</v>
      </c>
      <c r="F404" s="301"/>
    </row>
    <row r="405" spans="1:6" ht="18" customHeight="1">
      <c r="A405" s="21" t="s">
        <v>248</v>
      </c>
      <c r="B405" s="303" t="s">
        <v>319</v>
      </c>
      <c r="C405" s="304"/>
      <c r="D405" s="18" t="s">
        <v>250</v>
      </c>
      <c r="E405" s="303" t="s">
        <v>320</v>
      </c>
      <c r="F405" s="304"/>
    </row>
    <row r="406" spans="1:6" ht="18" customHeight="1">
      <c r="A406" s="19" t="s">
        <v>252</v>
      </c>
      <c r="B406" s="19" t="s">
        <v>253</v>
      </c>
      <c r="C406" s="19" t="s">
        <v>254</v>
      </c>
      <c r="D406" s="19" t="s">
        <v>255</v>
      </c>
      <c r="E406" s="303" t="s">
        <v>256</v>
      </c>
      <c r="F406" s="304"/>
    </row>
    <row r="407" spans="1:6" ht="18" customHeight="1">
      <c r="A407" s="19">
        <v>1</v>
      </c>
      <c r="B407" s="20" t="s">
        <v>257</v>
      </c>
      <c r="C407" s="22">
        <v>8.5</v>
      </c>
      <c r="D407" s="23" t="str">
        <f>IF(C407&gt;=18,"A1",IF(C407&gt;=16,"A2",IF(C407&gt;=14,"B1",IF(C407&gt;=12,"B2",IF(C407&gt;=10,"C1",IF(C407&gt;=8,"C2",IF(C407&gt;=6.5,"D","E")))))))</f>
        <v>C2</v>
      </c>
      <c r="E407" s="305" t="s">
        <v>294</v>
      </c>
      <c r="F407" s="306"/>
    </row>
    <row r="408" spans="1:6" ht="18" customHeight="1">
      <c r="A408" s="19">
        <v>2</v>
      </c>
      <c r="B408" s="20" t="s">
        <v>259</v>
      </c>
      <c r="C408" s="22">
        <v>9.5</v>
      </c>
      <c r="D408" s="23" t="str">
        <f t="shared" ref="D408:D412" si="36">IF(C408&gt;=18,"A1",IF(C408&gt;=16,"A2",IF(C408&gt;=14,"B1",IF(C408&gt;=12,"B2",IF(C408&gt;=10,"C1",IF(C408&gt;=8,"C2",IF(C408&gt;=6.5,"D","E")))))))</f>
        <v>C2</v>
      </c>
      <c r="E408" s="307"/>
      <c r="F408" s="308"/>
    </row>
    <row r="409" spans="1:6" ht="18" customHeight="1">
      <c r="A409" s="19">
        <v>3</v>
      </c>
      <c r="B409" s="20" t="s">
        <v>260</v>
      </c>
      <c r="C409" s="22">
        <v>10</v>
      </c>
      <c r="D409" s="23" t="str">
        <f t="shared" si="36"/>
        <v>C1</v>
      </c>
      <c r="E409" s="307"/>
      <c r="F409" s="308"/>
    </row>
    <row r="410" spans="1:6" ht="18" customHeight="1">
      <c r="A410" s="19">
        <v>4</v>
      </c>
      <c r="B410" s="20" t="s">
        <v>261</v>
      </c>
      <c r="C410" s="22">
        <v>11.5</v>
      </c>
      <c r="D410" s="23" t="str">
        <f t="shared" si="36"/>
        <v>C1</v>
      </c>
      <c r="E410" s="307"/>
      <c r="F410" s="308"/>
    </row>
    <row r="411" spans="1:6" ht="18" customHeight="1">
      <c r="A411" s="19">
        <v>5</v>
      </c>
      <c r="B411" s="20" t="s">
        <v>262</v>
      </c>
      <c r="C411" s="22">
        <v>8</v>
      </c>
      <c r="D411" s="23" t="str">
        <f t="shared" si="36"/>
        <v>C2</v>
      </c>
      <c r="E411" s="307"/>
      <c r="F411" s="308"/>
    </row>
    <row r="412" spans="1:6" ht="18" customHeight="1">
      <c r="A412" s="19">
        <v>6</v>
      </c>
      <c r="B412" s="20" t="s">
        <v>263</v>
      </c>
      <c r="C412" s="22">
        <v>12</v>
      </c>
      <c r="D412" s="23" t="str">
        <f t="shared" si="36"/>
        <v>B2</v>
      </c>
      <c r="E412" s="307"/>
      <c r="F412" s="308"/>
    </row>
    <row r="413" spans="1:6" ht="18" customHeight="1">
      <c r="A413" s="18"/>
      <c r="B413" s="18"/>
      <c r="C413" s="19"/>
      <c r="D413" s="18"/>
      <c r="E413" s="307"/>
      <c r="F413" s="308"/>
    </row>
    <row r="414" spans="1:6" ht="18" customHeight="1">
      <c r="A414" s="18"/>
      <c r="B414" s="19" t="s">
        <v>235</v>
      </c>
      <c r="C414" s="19">
        <f>SUM(C407:C411)</f>
        <v>47.5</v>
      </c>
      <c r="D414" s="18"/>
      <c r="E414" s="307"/>
      <c r="F414" s="308"/>
    </row>
    <row r="415" spans="1:6" ht="18" customHeight="1">
      <c r="A415" s="18"/>
      <c r="B415" s="24" t="s">
        <v>264</v>
      </c>
      <c r="C415" s="25">
        <f>(C414/100*100)</f>
        <v>47.5</v>
      </c>
      <c r="D415" s="26" t="str">
        <f t="shared" ref="D415" si="37">IF(C415&gt;=91,"A1",IF(C415&gt;=81,"A2",IF(C415&gt;=71,"B1",IF(C415&gt;=61,"B2",IF(C415&gt;=51,"C1",IF(C415&gt;=41,"C2",IF(C415&gt;=33,"D","E")))))))</f>
        <v>C2</v>
      </c>
      <c r="E415" s="309"/>
      <c r="F415" s="310"/>
    </row>
    <row r="416" spans="1:6" ht="18" customHeight="1">
      <c r="A416" s="311" t="s">
        <v>446</v>
      </c>
      <c r="B416" s="311" t="s">
        <v>266</v>
      </c>
      <c r="C416" s="311"/>
      <c r="D416" s="312" t="s">
        <v>267</v>
      </c>
      <c r="E416" s="313"/>
      <c r="F416" s="314"/>
    </row>
    <row r="417" spans="1:6" ht="18" customHeight="1">
      <c r="A417" s="311"/>
      <c r="B417" s="311"/>
      <c r="C417" s="311"/>
      <c r="D417" s="315"/>
      <c r="E417" s="316"/>
      <c r="F417" s="317"/>
    </row>
    <row r="419" spans="1:6" ht="18" customHeight="1">
      <c r="A419" s="18"/>
      <c r="B419" s="301" t="s">
        <v>238</v>
      </c>
      <c r="C419" s="301"/>
      <c r="D419" s="301"/>
      <c r="E419" s="301"/>
      <c r="F419" s="301"/>
    </row>
    <row r="420" spans="1:6" ht="18" customHeight="1">
      <c r="A420" s="18"/>
      <c r="B420" s="301" t="s">
        <v>239</v>
      </c>
      <c r="C420" s="301"/>
      <c r="D420" s="301"/>
      <c r="E420" s="301"/>
      <c r="F420" s="301"/>
    </row>
    <row r="421" spans="1:6" ht="18" customHeight="1">
      <c r="A421" s="18"/>
      <c r="B421" s="301" t="s">
        <v>240</v>
      </c>
      <c r="C421" s="301"/>
      <c r="D421" s="301"/>
      <c r="E421" s="301"/>
      <c r="F421" s="301"/>
    </row>
    <row r="422" spans="1:6" ht="18" customHeight="1">
      <c r="A422" s="18"/>
      <c r="B422" s="302" t="s">
        <v>291</v>
      </c>
      <c r="C422" s="302"/>
      <c r="D422" s="302"/>
      <c r="E422" s="302"/>
      <c r="F422" s="302"/>
    </row>
    <row r="423" spans="1:6" ht="18" customHeight="1">
      <c r="A423" s="18"/>
      <c r="B423" s="301" t="s">
        <v>440</v>
      </c>
      <c r="C423" s="301"/>
      <c r="D423" s="301"/>
      <c r="E423" s="301"/>
      <c r="F423" s="301"/>
    </row>
    <row r="424" spans="1:6" ht="18" customHeight="1">
      <c r="A424" s="301" t="s">
        <v>243</v>
      </c>
      <c r="B424" s="301"/>
      <c r="C424" s="301"/>
      <c r="D424" s="301"/>
      <c r="E424" s="301"/>
      <c r="F424" s="301"/>
    </row>
    <row r="425" spans="1:6" ht="18" customHeight="1">
      <c r="A425" s="18" t="s">
        <v>244</v>
      </c>
      <c r="B425" s="303" t="s">
        <v>1</v>
      </c>
      <c r="C425" s="304"/>
      <c r="D425" s="21" t="s">
        <v>245</v>
      </c>
      <c r="E425" s="301">
        <v>1139</v>
      </c>
      <c r="F425" s="301"/>
    </row>
    <row r="426" spans="1:6" ht="18" customHeight="1">
      <c r="A426" s="21" t="s">
        <v>246</v>
      </c>
      <c r="B426" s="303" t="s">
        <v>192</v>
      </c>
      <c r="C426" s="304"/>
      <c r="D426" s="18" t="s">
        <v>247</v>
      </c>
      <c r="E426" s="301">
        <v>20</v>
      </c>
      <c r="F426" s="301"/>
    </row>
    <row r="427" spans="1:6" ht="18" customHeight="1">
      <c r="A427" s="21" t="s">
        <v>248</v>
      </c>
      <c r="B427" s="303" t="s">
        <v>321</v>
      </c>
      <c r="C427" s="304"/>
      <c r="D427" s="18" t="s">
        <v>250</v>
      </c>
      <c r="E427" s="303" t="s">
        <v>322</v>
      </c>
      <c r="F427" s="304"/>
    </row>
    <row r="428" spans="1:6" ht="18" customHeight="1">
      <c r="A428" s="19" t="s">
        <v>252</v>
      </c>
      <c r="B428" s="19" t="s">
        <v>253</v>
      </c>
      <c r="C428" s="19" t="s">
        <v>254</v>
      </c>
      <c r="D428" s="19" t="s">
        <v>255</v>
      </c>
      <c r="E428" s="303" t="s">
        <v>256</v>
      </c>
      <c r="F428" s="304"/>
    </row>
    <row r="429" spans="1:6" ht="18" customHeight="1">
      <c r="A429" s="19">
        <v>1</v>
      </c>
      <c r="B429" s="20" t="s">
        <v>257</v>
      </c>
      <c r="C429" s="22">
        <v>11</v>
      </c>
      <c r="D429" s="23" t="str">
        <f>IF(C429&gt;=18,"A1",IF(C429&gt;=16,"A2",IF(C429&gt;=14,"B1",IF(C429&gt;=12,"B2",IF(C429&gt;=10,"C1",IF(C429&gt;=8,"C2",IF(C429&gt;=6.5,"D","E")))))))</f>
        <v>C1</v>
      </c>
      <c r="E429" s="305" t="s">
        <v>450</v>
      </c>
      <c r="F429" s="306"/>
    </row>
    <row r="430" spans="1:6" ht="18" customHeight="1">
      <c r="A430" s="19">
        <v>2</v>
      </c>
      <c r="B430" s="20" t="s">
        <v>259</v>
      </c>
      <c r="C430" s="22">
        <v>10</v>
      </c>
      <c r="D430" s="23" t="str">
        <f t="shared" ref="D430:D434" si="38">IF(C430&gt;=18,"A1",IF(C430&gt;=16,"A2",IF(C430&gt;=14,"B1",IF(C430&gt;=12,"B2",IF(C430&gt;=10,"C1",IF(C430&gt;=8,"C2",IF(C430&gt;=6.5,"D","E")))))))</f>
        <v>C1</v>
      </c>
      <c r="E430" s="307"/>
      <c r="F430" s="308"/>
    </row>
    <row r="431" spans="1:6" ht="18" customHeight="1">
      <c r="A431" s="19">
        <v>3</v>
      </c>
      <c r="B431" s="20" t="s">
        <v>260</v>
      </c>
      <c r="C431" s="22">
        <v>11</v>
      </c>
      <c r="D431" s="23" t="str">
        <f t="shared" si="38"/>
        <v>C1</v>
      </c>
      <c r="E431" s="307"/>
      <c r="F431" s="308"/>
    </row>
    <row r="432" spans="1:6" ht="18" customHeight="1">
      <c r="A432" s="19">
        <v>4</v>
      </c>
      <c r="B432" s="20" t="s">
        <v>261</v>
      </c>
      <c r="C432" s="22">
        <v>10</v>
      </c>
      <c r="D432" s="23" t="str">
        <f t="shared" si="38"/>
        <v>C1</v>
      </c>
      <c r="E432" s="307"/>
      <c r="F432" s="308"/>
    </row>
    <row r="433" spans="1:6" ht="18" customHeight="1">
      <c r="A433" s="19">
        <v>5</v>
      </c>
      <c r="B433" s="20" t="s">
        <v>262</v>
      </c>
      <c r="C433" s="22">
        <v>11</v>
      </c>
      <c r="D433" s="23" t="str">
        <f t="shared" si="38"/>
        <v>C1</v>
      </c>
      <c r="E433" s="307"/>
      <c r="F433" s="308"/>
    </row>
    <row r="434" spans="1:6" ht="18" customHeight="1">
      <c r="A434" s="19">
        <v>6</v>
      </c>
      <c r="B434" s="20" t="s">
        <v>263</v>
      </c>
      <c r="C434" s="22">
        <v>11.5</v>
      </c>
      <c r="D434" s="23" t="str">
        <f t="shared" si="38"/>
        <v>C1</v>
      </c>
      <c r="E434" s="307"/>
      <c r="F434" s="308"/>
    </row>
    <row r="435" spans="1:6" ht="18" customHeight="1">
      <c r="A435" s="18"/>
      <c r="B435" s="18"/>
      <c r="C435" s="19"/>
      <c r="D435" s="18"/>
      <c r="E435" s="307"/>
      <c r="F435" s="308"/>
    </row>
    <row r="436" spans="1:6" ht="18" customHeight="1">
      <c r="A436" s="18"/>
      <c r="B436" s="19" t="s">
        <v>235</v>
      </c>
      <c r="C436" s="19">
        <f>SUM(C429:C433)</f>
        <v>53</v>
      </c>
      <c r="D436" s="18"/>
      <c r="E436" s="307"/>
      <c r="F436" s="308"/>
    </row>
    <row r="437" spans="1:6" ht="18" customHeight="1">
      <c r="A437" s="18"/>
      <c r="B437" s="24" t="s">
        <v>264</v>
      </c>
      <c r="C437" s="25">
        <f>(C436/100*100)</f>
        <v>53</v>
      </c>
      <c r="D437" s="26" t="str">
        <f t="shared" ref="D437" si="39">IF(C437&gt;=91,"A1",IF(C437&gt;=81,"A2",IF(C437&gt;=71,"B1",IF(C437&gt;=61,"B2",IF(C437&gt;=51,"C1",IF(C437&gt;=41,"C2",IF(C437&gt;=33,"D","E")))))))</f>
        <v>C1</v>
      </c>
      <c r="E437" s="309"/>
      <c r="F437" s="310"/>
    </row>
    <row r="438" spans="1:6" ht="18" customHeight="1">
      <c r="A438" s="311" t="s">
        <v>446</v>
      </c>
      <c r="B438" s="311" t="s">
        <v>266</v>
      </c>
      <c r="C438" s="311"/>
      <c r="D438" s="312" t="s">
        <v>267</v>
      </c>
      <c r="E438" s="313"/>
      <c r="F438" s="314"/>
    </row>
    <row r="439" spans="1:6" ht="18" customHeight="1">
      <c r="A439" s="311"/>
      <c r="B439" s="311"/>
      <c r="C439" s="311"/>
      <c r="D439" s="315"/>
      <c r="E439" s="316"/>
      <c r="F439" s="317"/>
    </row>
    <row r="441" spans="1:6" ht="18" customHeight="1">
      <c r="A441" s="18"/>
      <c r="B441" s="301" t="s">
        <v>238</v>
      </c>
      <c r="C441" s="301"/>
      <c r="D441" s="301"/>
      <c r="E441" s="301"/>
      <c r="F441" s="301"/>
    </row>
    <row r="442" spans="1:6" ht="18" customHeight="1">
      <c r="A442" s="18"/>
      <c r="B442" s="301" t="s">
        <v>239</v>
      </c>
      <c r="C442" s="301"/>
      <c r="D442" s="301"/>
      <c r="E442" s="301"/>
      <c r="F442" s="301"/>
    </row>
    <row r="443" spans="1:6" ht="18" customHeight="1">
      <c r="A443" s="18"/>
      <c r="B443" s="301" t="s">
        <v>240</v>
      </c>
      <c r="C443" s="301"/>
      <c r="D443" s="301"/>
      <c r="E443" s="301"/>
      <c r="F443" s="301"/>
    </row>
    <row r="444" spans="1:6" ht="18" customHeight="1">
      <c r="A444" s="18"/>
      <c r="B444" s="302" t="s">
        <v>278</v>
      </c>
      <c r="C444" s="302"/>
      <c r="D444" s="302"/>
      <c r="E444" s="302"/>
      <c r="F444" s="302"/>
    </row>
    <row r="445" spans="1:6" ht="18" customHeight="1">
      <c r="A445" s="18"/>
      <c r="B445" s="301" t="s">
        <v>440</v>
      </c>
      <c r="C445" s="301"/>
      <c r="D445" s="301"/>
      <c r="E445" s="301"/>
      <c r="F445" s="301"/>
    </row>
    <row r="446" spans="1:6" ht="18" customHeight="1">
      <c r="A446" s="301" t="s">
        <v>243</v>
      </c>
      <c r="B446" s="301"/>
      <c r="C446" s="301"/>
      <c r="D446" s="301"/>
      <c r="E446" s="301"/>
      <c r="F446" s="301"/>
    </row>
    <row r="447" spans="1:6" ht="18" customHeight="1">
      <c r="A447" s="18" t="s">
        <v>244</v>
      </c>
      <c r="B447" s="303" t="s">
        <v>1</v>
      </c>
      <c r="C447" s="304"/>
      <c r="D447" s="21" t="s">
        <v>245</v>
      </c>
      <c r="E447" s="301">
        <v>1211</v>
      </c>
      <c r="F447" s="301"/>
    </row>
    <row r="448" spans="1:6" ht="18" customHeight="1">
      <c r="A448" s="21" t="s">
        <v>246</v>
      </c>
      <c r="B448" s="303" t="s">
        <v>323</v>
      </c>
      <c r="C448" s="304"/>
      <c r="D448" s="18" t="s">
        <v>247</v>
      </c>
      <c r="E448" s="301">
        <v>21</v>
      </c>
      <c r="F448" s="301"/>
    </row>
    <row r="449" spans="1:6" ht="18" customHeight="1">
      <c r="A449" s="21" t="s">
        <v>248</v>
      </c>
      <c r="B449" s="303" t="s">
        <v>324</v>
      </c>
      <c r="C449" s="304"/>
      <c r="D449" s="18" t="s">
        <v>250</v>
      </c>
      <c r="E449" s="303" t="s">
        <v>325</v>
      </c>
      <c r="F449" s="304"/>
    </row>
    <row r="450" spans="1:6" ht="18" customHeight="1">
      <c r="A450" s="19" t="s">
        <v>252</v>
      </c>
      <c r="B450" s="19" t="s">
        <v>253</v>
      </c>
      <c r="C450" s="19" t="s">
        <v>254</v>
      </c>
      <c r="D450" s="19" t="s">
        <v>255</v>
      </c>
      <c r="E450" s="303" t="s">
        <v>256</v>
      </c>
      <c r="F450" s="304"/>
    </row>
    <row r="451" spans="1:6" ht="18" customHeight="1">
      <c r="A451" s="19">
        <v>1</v>
      </c>
      <c r="B451" s="20" t="s">
        <v>257</v>
      </c>
      <c r="C451" s="28">
        <v>11</v>
      </c>
      <c r="D451" s="23" t="str">
        <f>IF(C451&gt;=18,"A1",IF(C451&gt;=16,"A2",IF(C451&gt;=14,"B1",IF(C451&gt;=12,"B2",IF(C451&gt;=10,"C1",IF(C451&gt;=8,"C2",IF(C451&gt;=6.5,"D","E")))))))</f>
        <v>C1</v>
      </c>
      <c r="E451" s="305" t="s">
        <v>326</v>
      </c>
      <c r="F451" s="306"/>
    </row>
    <row r="452" spans="1:6" ht="18" customHeight="1">
      <c r="A452" s="19">
        <v>2</v>
      </c>
      <c r="B452" s="20" t="s">
        <v>259</v>
      </c>
      <c r="C452" s="28">
        <v>12</v>
      </c>
      <c r="D452" s="23" t="str">
        <f t="shared" ref="D452:D456" si="40">IF(C452&gt;=18,"A1",IF(C452&gt;=16,"A2",IF(C452&gt;=14,"B1",IF(C452&gt;=12,"B2",IF(C452&gt;=10,"C1",IF(C452&gt;=8,"C2",IF(C452&gt;=6.5,"D","E")))))))</f>
        <v>B2</v>
      </c>
      <c r="E452" s="307"/>
      <c r="F452" s="308"/>
    </row>
    <row r="453" spans="1:6" ht="18" customHeight="1">
      <c r="A453" s="19">
        <v>3</v>
      </c>
      <c r="B453" s="20" t="s">
        <v>260</v>
      </c>
      <c r="C453" s="28">
        <v>14.5</v>
      </c>
      <c r="D453" s="23" t="str">
        <f t="shared" si="40"/>
        <v>B1</v>
      </c>
      <c r="E453" s="307"/>
      <c r="F453" s="308"/>
    </row>
    <row r="454" spans="1:6" ht="18" customHeight="1">
      <c r="A454" s="19">
        <v>4</v>
      </c>
      <c r="B454" s="20" t="s">
        <v>261</v>
      </c>
      <c r="C454" s="28">
        <v>15</v>
      </c>
      <c r="D454" s="23" t="str">
        <f t="shared" si="40"/>
        <v>B1</v>
      </c>
      <c r="E454" s="307"/>
      <c r="F454" s="308"/>
    </row>
    <row r="455" spans="1:6" ht="18" customHeight="1">
      <c r="A455" s="19">
        <v>5</v>
      </c>
      <c r="B455" s="20" t="s">
        <v>262</v>
      </c>
      <c r="C455" s="28">
        <v>14.5</v>
      </c>
      <c r="D455" s="23" t="str">
        <f t="shared" si="40"/>
        <v>B1</v>
      </c>
      <c r="E455" s="307"/>
      <c r="F455" s="308"/>
    </row>
    <row r="456" spans="1:6" ht="18" customHeight="1">
      <c r="A456" s="19">
        <v>6</v>
      </c>
      <c r="B456" s="20" t="s">
        <v>263</v>
      </c>
      <c r="C456" s="28">
        <v>14</v>
      </c>
      <c r="D456" s="23" t="str">
        <f t="shared" si="40"/>
        <v>B1</v>
      </c>
      <c r="E456" s="307"/>
      <c r="F456" s="308"/>
    </row>
    <row r="457" spans="1:6" ht="18" customHeight="1">
      <c r="A457" s="18"/>
      <c r="B457" s="18"/>
      <c r="C457" s="19"/>
      <c r="D457" s="18"/>
      <c r="E457" s="307"/>
      <c r="F457" s="308"/>
    </row>
    <row r="458" spans="1:6" ht="18" customHeight="1">
      <c r="A458" s="18"/>
      <c r="B458" s="19" t="s">
        <v>235</v>
      </c>
      <c r="C458" s="19">
        <f>SUM(C451:C455)</f>
        <v>67</v>
      </c>
      <c r="D458" s="18"/>
      <c r="E458" s="307"/>
      <c r="F458" s="308"/>
    </row>
    <row r="459" spans="1:6" ht="18" customHeight="1">
      <c r="A459" s="18"/>
      <c r="B459" s="24" t="s">
        <v>264</v>
      </c>
      <c r="C459" s="25">
        <f>(C458/100*100)</f>
        <v>67</v>
      </c>
      <c r="D459" s="26" t="str">
        <f t="shared" ref="D459" si="41">IF(C459&gt;=91,"A1",IF(C459&gt;=81,"A2",IF(C459&gt;=71,"B1",IF(C459&gt;=61,"B2",IF(C459&gt;=51,"C1",IF(C459&gt;=41,"C2",IF(C459&gt;=33,"D","E")))))))</f>
        <v>B2</v>
      </c>
      <c r="E459" s="309"/>
      <c r="F459" s="310"/>
    </row>
    <row r="460" spans="1:6" ht="18" customHeight="1">
      <c r="A460" s="311" t="s">
        <v>446</v>
      </c>
      <c r="B460" s="311" t="s">
        <v>266</v>
      </c>
      <c r="C460" s="311"/>
      <c r="D460" s="312" t="s">
        <v>267</v>
      </c>
      <c r="E460" s="313"/>
      <c r="F460" s="314"/>
    </row>
    <row r="461" spans="1:6" ht="18" customHeight="1">
      <c r="A461" s="311"/>
      <c r="B461" s="311"/>
      <c r="C461" s="311"/>
      <c r="D461" s="315"/>
      <c r="E461" s="316"/>
      <c r="F461" s="317"/>
    </row>
    <row r="463" spans="1:6" ht="18" customHeight="1">
      <c r="A463" s="18"/>
      <c r="B463" s="301" t="s">
        <v>238</v>
      </c>
      <c r="C463" s="301"/>
      <c r="D463" s="301"/>
      <c r="E463" s="301"/>
      <c r="F463" s="301"/>
    </row>
    <row r="464" spans="1:6" ht="18" customHeight="1">
      <c r="A464" s="18"/>
      <c r="B464" s="301" t="s">
        <v>239</v>
      </c>
      <c r="C464" s="301"/>
      <c r="D464" s="301"/>
      <c r="E464" s="301"/>
      <c r="F464" s="301"/>
    </row>
    <row r="465" spans="1:6" ht="18" customHeight="1">
      <c r="A465" s="18"/>
      <c r="B465" s="301" t="s">
        <v>240</v>
      </c>
      <c r="C465" s="301"/>
      <c r="D465" s="301"/>
      <c r="E465" s="301"/>
      <c r="F465" s="301"/>
    </row>
    <row r="466" spans="1:6" ht="18" customHeight="1">
      <c r="A466" s="18"/>
      <c r="B466" s="302" t="s">
        <v>241</v>
      </c>
      <c r="C466" s="302"/>
      <c r="D466" s="302"/>
      <c r="E466" s="302"/>
      <c r="F466" s="302"/>
    </row>
    <row r="467" spans="1:6" ht="18" customHeight="1">
      <c r="A467" s="18"/>
      <c r="B467" s="301" t="s">
        <v>440</v>
      </c>
      <c r="C467" s="301"/>
      <c r="D467" s="301"/>
      <c r="E467" s="301"/>
      <c r="F467" s="301"/>
    </row>
    <row r="468" spans="1:6" ht="18" customHeight="1">
      <c r="A468" s="301" t="s">
        <v>243</v>
      </c>
      <c r="B468" s="301"/>
      <c r="C468" s="301"/>
      <c r="D468" s="301"/>
      <c r="E468" s="301"/>
      <c r="F468" s="301"/>
    </row>
    <row r="469" spans="1:6" ht="18" customHeight="1">
      <c r="A469" s="18" t="s">
        <v>244</v>
      </c>
      <c r="B469" s="303" t="s">
        <v>1</v>
      </c>
      <c r="C469" s="304"/>
      <c r="D469" s="21" t="s">
        <v>245</v>
      </c>
      <c r="E469" s="301">
        <v>1532</v>
      </c>
      <c r="F469" s="301"/>
    </row>
    <row r="470" spans="1:6" ht="18" customHeight="1">
      <c r="A470" s="21" t="s">
        <v>246</v>
      </c>
      <c r="B470" s="303" t="s">
        <v>209</v>
      </c>
      <c r="C470" s="304"/>
      <c r="D470" s="18" t="s">
        <v>247</v>
      </c>
      <c r="E470" s="301">
        <v>22</v>
      </c>
      <c r="F470" s="301"/>
    </row>
    <row r="471" spans="1:6" ht="18" customHeight="1">
      <c r="A471" s="21" t="s">
        <v>248</v>
      </c>
      <c r="B471" s="303" t="s">
        <v>327</v>
      </c>
      <c r="C471" s="304"/>
      <c r="D471" s="18" t="s">
        <v>250</v>
      </c>
      <c r="E471" s="303" t="s">
        <v>328</v>
      </c>
      <c r="F471" s="304"/>
    </row>
    <row r="472" spans="1:6" ht="18" customHeight="1">
      <c r="A472" s="19" t="s">
        <v>252</v>
      </c>
      <c r="B472" s="19" t="s">
        <v>253</v>
      </c>
      <c r="C472" s="19" t="s">
        <v>254</v>
      </c>
      <c r="D472" s="19" t="s">
        <v>255</v>
      </c>
      <c r="E472" s="303" t="s">
        <v>256</v>
      </c>
      <c r="F472" s="304"/>
    </row>
    <row r="473" spans="1:6" ht="18" customHeight="1">
      <c r="A473" s="19">
        <v>1</v>
      </c>
      <c r="B473" s="20" t="s">
        <v>257</v>
      </c>
      <c r="C473" s="28">
        <v>7</v>
      </c>
      <c r="D473" s="23" t="str">
        <f>IF(C473&gt;=18,"A1",IF(C473&gt;=16,"A2",IF(C473&gt;=14,"B1",IF(C473&gt;=12,"B2",IF(C473&gt;=10,"C1",IF(C473&gt;=8,"C2",IF(C473&gt;=6.5,"D","E")))))))</f>
        <v>D</v>
      </c>
      <c r="E473" s="305" t="s">
        <v>444</v>
      </c>
      <c r="F473" s="306"/>
    </row>
    <row r="474" spans="1:6" ht="18" customHeight="1">
      <c r="A474" s="19">
        <v>2</v>
      </c>
      <c r="B474" s="20" t="s">
        <v>259</v>
      </c>
      <c r="C474" s="28">
        <v>6.5</v>
      </c>
      <c r="D474" s="23" t="str">
        <f t="shared" ref="D474:D478" si="42">IF(C474&gt;=18,"A1",IF(C474&gt;=16,"A2",IF(C474&gt;=14,"B1",IF(C474&gt;=12,"B2",IF(C474&gt;=10,"C1",IF(C474&gt;=8,"C2",IF(C474&gt;=6.5,"D","E")))))))</f>
        <v>D</v>
      </c>
      <c r="E474" s="307"/>
      <c r="F474" s="308"/>
    </row>
    <row r="475" spans="1:6" ht="18" customHeight="1">
      <c r="A475" s="19">
        <v>3</v>
      </c>
      <c r="B475" s="20" t="s">
        <v>260</v>
      </c>
      <c r="C475" s="28">
        <v>9</v>
      </c>
      <c r="D475" s="23" t="str">
        <f t="shared" si="42"/>
        <v>C2</v>
      </c>
      <c r="E475" s="307"/>
      <c r="F475" s="308"/>
    </row>
    <row r="476" spans="1:6" ht="18" customHeight="1">
      <c r="A476" s="19">
        <v>4</v>
      </c>
      <c r="B476" s="20" t="s">
        <v>261</v>
      </c>
      <c r="C476" s="28">
        <v>8.5</v>
      </c>
      <c r="D476" s="23" t="str">
        <f t="shared" si="42"/>
        <v>C2</v>
      </c>
      <c r="E476" s="307"/>
      <c r="F476" s="308"/>
    </row>
    <row r="477" spans="1:6" ht="18" customHeight="1">
      <c r="A477" s="19">
        <v>5</v>
      </c>
      <c r="B477" s="20" t="s">
        <v>262</v>
      </c>
      <c r="C477" s="28">
        <v>13</v>
      </c>
      <c r="D477" s="23" t="str">
        <f t="shared" si="42"/>
        <v>B2</v>
      </c>
      <c r="E477" s="307"/>
      <c r="F477" s="308"/>
    </row>
    <row r="478" spans="1:6" ht="18" customHeight="1">
      <c r="A478" s="19">
        <v>6</v>
      </c>
      <c r="B478" s="20" t="s">
        <v>263</v>
      </c>
      <c r="C478" s="28">
        <v>10</v>
      </c>
      <c r="D478" s="23" t="str">
        <f t="shared" si="42"/>
        <v>C1</v>
      </c>
      <c r="E478" s="307"/>
      <c r="F478" s="308"/>
    </row>
    <row r="479" spans="1:6" ht="18" customHeight="1">
      <c r="A479" s="18"/>
      <c r="B479" s="18"/>
      <c r="C479" s="19"/>
      <c r="D479" s="18"/>
      <c r="E479" s="307"/>
      <c r="F479" s="308"/>
    </row>
    <row r="480" spans="1:6" ht="18" customHeight="1">
      <c r="A480" s="18"/>
      <c r="B480" s="19" t="s">
        <v>235</v>
      </c>
      <c r="C480" s="19">
        <f>SUM(C473:C477)</f>
        <v>44</v>
      </c>
      <c r="D480" s="18"/>
      <c r="E480" s="307"/>
      <c r="F480" s="308"/>
    </row>
    <row r="481" spans="1:6" ht="18" customHeight="1">
      <c r="A481" s="18"/>
      <c r="B481" s="24" t="s">
        <v>264</v>
      </c>
      <c r="C481" s="25">
        <f>(C480/100*100)</f>
        <v>44</v>
      </c>
      <c r="D481" s="26" t="str">
        <f t="shared" ref="D481" si="43">IF(C481&gt;=91,"A1",IF(C481&gt;=81,"A2",IF(C481&gt;=71,"B1",IF(C481&gt;=61,"B2",IF(C481&gt;=51,"C1",IF(C481&gt;=41,"C2",IF(C481&gt;=33,"D","E")))))))</f>
        <v>C2</v>
      </c>
      <c r="E481" s="309"/>
      <c r="F481" s="310"/>
    </row>
    <row r="482" spans="1:6" ht="18" customHeight="1">
      <c r="A482" s="311" t="s">
        <v>446</v>
      </c>
      <c r="B482" s="311" t="s">
        <v>266</v>
      </c>
      <c r="C482" s="311"/>
      <c r="D482" s="312" t="s">
        <v>267</v>
      </c>
      <c r="E482" s="313"/>
      <c r="F482" s="314"/>
    </row>
    <row r="483" spans="1:6" ht="18" customHeight="1">
      <c r="A483" s="311"/>
      <c r="B483" s="311"/>
      <c r="C483" s="311"/>
      <c r="D483" s="315"/>
      <c r="E483" s="316"/>
      <c r="F483" s="317"/>
    </row>
    <row r="485" spans="1:6" ht="18" customHeight="1">
      <c r="A485" s="18"/>
      <c r="B485" s="301" t="s">
        <v>238</v>
      </c>
      <c r="C485" s="301"/>
      <c r="D485" s="301"/>
      <c r="E485" s="301"/>
      <c r="F485" s="301"/>
    </row>
    <row r="486" spans="1:6" ht="18" customHeight="1">
      <c r="A486" s="18"/>
      <c r="B486" s="301" t="s">
        <v>239</v>
      </c>
      <c r="C486" s="301"/>
      <c r="D486" s="301"/>
      <c r="E486" s="301"/>
      <c r="F486" s="301"/>
    </row>
    <row r="487" spans="1:6" ht="18" customHeight="1">
      <c r="A487" s="18"/>
      <c r="B487" s="301" t="s">
        <v>240</v>
      </c>
      <c r="C487" s="301"/>
      <c r="D487" s="301"/>
      <c r="E487" s="301"/>
      <c r="F487" s="301"/>
    </row>
    <row r="488" spans="1:6" ht="18" customHeight="1">
      <c r="A488" s="18"/>
      <c r="B488" s="302" t="s">
        <v>241</v>
      </c>
      <c r="C488" s="302"/>
      <c r="D488" s="302"/>
      <c r="E488" s="302"/>
      <c r="F488" s="302"/>
    </row>
    <row r="489" spans="1:6" ht="18" customHeight="1">
      <c r="A489" s="18"/>
      <c r="B489" s="301" t="s">
        <v>440</v>
      </c>
      <c r="C489" s="301"/>
      <c r="D489" s="301"/>
      <c r="E489" s="301"/>
      <c r="F489" s="301"/>
    </row>
    <row r="490" spans="1:6" ht="18" customHeight="1">
      <c r="A490" s="301" t="s">
        <v>243</v>
      </c>
      <c r="B490" s="301"/>
      <c r="C490" s="301"/>
      <c r="D490" s="301"/>
      <c r="E490" s="301"/>
      <c r="F490" s="301"/>
    </row>
    <row r="491" spans="1:6" ht="18" customHeight="1">
      <c r="A491" s="18" t="s">
        <v>244</v>
      </c>
      <c r="B491" s="303" t="s">
        <v>1</v>
      </c>
      <c r="C491" s="304"/>
      <c r="D491" s="21" t="s">
        <v>245</v>
      </c>
      <c r="E491" s="301">
        <v>1137</v>
      </c>
      <c r="F491" s="301"/>
    </row>
    <row r="492" spans="1:6" ht="18" customHeight="1">
      <c r="A492" s="21" t="s">
        <v>246</v>
      </c>
      <c r="B492" s="303" t="s">
        <v>329</v>
      </c>
      <c r="C492" s="304"/>
      <c r="D492" s="18" t="s">
        <v>247</v>
      </c>
      <c r="E492" s="301">
        <v>23</v>
      </c>
      <c r="F492" s="301"/>
    </row>
    <row r="493" spans="1:6" ht="18" customHeight="1">
      <c r="A493" s="21" t="s">
        <v>248</v>
      </c>
      <c r="B493" s="303" t="s">
        <v>330</v>
      </c>
      <c r="C493" s="304"/>
      <c r="D493" s="18" t="s">
        <v>250</v>
      </c>
      <c r="E493" s="303" t="s">
        <v>331</v>
      </c>
      <c r="F493" s="304"/>
    </row>
    <row r="494" spans="1:6" ht="18" customHeight="1">
      <c r="A494" s="19" t="s">
        <v>252</v>
      </c>
      <c r="B494" s="19" t="s">
        <v>253</v>
      </c>
      <c r="C494" s="19" t="s">
        <v>254</v>
      </c>
      <c r="D494" s="19" t="s">
        <v>255</v>
      </c>
      <c r="E494" s="303" t="s">
        <v>256</v>
      </c>
      <c r="F494" s="304"/>
    </row>
    <row r="495" spans="1:6" ht="18" customHeight="1">
      <c r="A495" s="19">
        <v>1</v>
      </c>
      <c r="B495" s="20" t="s">
        <v>257</v>
      </c>
      <c r="C495" s="28">
        <v>11.5</v>
      </c>
      <c r="D495" s="23" t="str">
        <f>IF(C495&gt;=18,"A1",IF(C495&gt;=16,"A2",IF(C495&gt;=14,"B1",IF(C495&gt;=12,"B2",IF(C495&gt;=10,"C1",IF(C495&gt;=8,"C2",IF(C495&gt;=6.5,"D","E")))))))</f>
        <v>C1</v>
      </c>
      <c r="E495" s="305" t="s">
        <v>450</v>
      </c>
      <c r="F495" s="306"/>
    </row>
    <row r="496" spans="1:6" ht="18" customHeight="1">
      <c r="A496" s="19">
        <v>2</v>
      </c>
      <c r="B496" s="20" t="s">
        <v>259</v>
      </c>
      <c r="C496" s="28">
        <v>14.5</v>
      </c>
      <c r="D496" s="23" t="str">
        <f t="shared" ref="D496:D500" si="44">IF(C496&gt;=18,"A1",IF(C496&gt;=16,"A2",IF(C496&gt;=14,"B1",IF(C496&gt;=12,"B2",IF(C496&gt;=10,"C1",IF(C496&gt;=8,"C2",IF(C496&gt;=6.5,"D","E")))))))</f>
        <v>B1</v>
      </c>
      <c r="E496" s="307"/>
      <c r="F496" s="308"/>
    </row>
    <row r="497" spans="1:6" ht="18" customHeight="1">
      <c r="A497" s="19">
        <v>3</v>
      </c>
      <c r="B497" s="20" t="s">
        <v>260</v>
      </c>
      <c r="C497" s="28">
        <v>13</v>
      </c>
      <c r="D497" s="23" t="str">
        <f t="shared" si="44"/>
        <v>B2</v>
      </c>
      <c r="E497" s="307"/>
      <c r="F497" s="308"/>
    </row>
    <row r="498" spans="1:6" ht="18" customHeight="1">
      <c r="A498" s="19">
        <v>4</v>
      </c>
      <c r="B498" s="20" t="s">
        <v>261</v>
      </c>
      <c r="C498" s="28">
        <v>13.5</v>
      </c>
      <c r="D498" s="23" t="str">
        <f t="shared" si="44"/>
        <v>B2</v>
      </c>
      <c r="E498" s="307"/>
      <c r="F498" s="308"/>
    </row>
    <row r="499" spans="1:6" ht="18" customHeight="1">
      <c r="A499" s="19">
        <v>5</v>
      </c>
      <c r="B499" s="20" t="s">
        <v>262</v>
      </c>
      <c r="C499" s="28">
        <v>13</v>
      </c>
      <c r="D499" s="23" t="str">
        <f t="shared" si="44"/>
        <v>B2</v>
      </c>
      <c r="E499" s="307"/>
      <c r="F499" s="308"/>
    </row>
    <row r="500" spans="1:6" ht="18" customHeight="1">
      <c r="A500" s="19">
        <v>6</v>
      </c>
      <c r="B500" s="20" t="s">
        <v>263</v>
      </c>
      <c r="C500" s="28">
        <v>13</v>
      </c>
      <c r="D500" s="23" t="str">
        <f t="shared" si="44"/>
        <v>B2</v>
      </c>
      <c r="E500" s="307"/>
      <c r="F500" s="308"/>
    </row>
    <row r="501" spans="1:6" ht="18" customHeight="1">
      <c r="A501" s="18"/>
      <c r="B501" s="18"/>
      <c r="C501" s="19"/>
      <c r="D501" s="18"/>
      <c r="E501" s="307"/>
      <c r="F501" s="308"/>
    </row>
    <row r="502" spans="1:6" ht="18" customHeight="1">
      <c r="A502" s="18"/>
      <c r="B502" s="19" t="s">
        <v>235</v>
      </c>
      <c r="C502" s="19">
        <f>SUM(C495:C499)</f>
        <v>65.5</v>
      </c>
      <c r="D502" s="18"/>
      <c r="E502" s="307"/>
      <c r="F502" s="308"/>
    </row>
    <row r="503" spans="1:6" ht="18" customHeight="1">
      <c r="A503" s="18"/>
      <c r="B503" s="24" t="s">
        <v>264</v>
      </c>
      <c r="C503" s="25">
        <f>(C502/100*100)</f>
        <v>65.5</v>
      </c>
      <c r="D503" s="26" t="str">
        <f t="shared" ref="D503" si="45">IF(C503&gt;=91,"A1",IF(C503&gt;=81,"A2",IF(C503&gt;=71,"B1",IF(C503&gt;=61,"B2",IF(C503&gt;=51,"C1",IF(C503&gt;=41,"C2",IF(C503&gt;=33,"D","E")))))))</f>
        <v>B2</v>
      </c>
      <c r="E503" s="309"/>
      <c r="F503" s="310"/>
    </row>
    <row r="504" spans="1:6" ht="18" customHeight="1">
      <c r="A504" s="311" t="s">
        <v>446</v>
      </c>
      <c r="B504" s="311" t="s">
        <v>266</v>
      </c>
      <c r="C504" s="311"/>
      <c r="D504" s="312" t="s">
        <v>267</v>
      </c>
      <c r="E504" s="313"/>
      <c r="F504" s="314"/>
    </row>
    <row r="505" spans="1:6" ht="18" customHeight="1">
      <c r="A505" s="311"/>
      <c r="B505" s="311"/>
      <c r="C505" s="311"/>
      <c r="D505" s="315"/>
      <c r="E505" s="316"/>
      <c r="F505" s="317"/>
    </row>
    <row r="507" spans="1:6" ht="18" customHeight="1">
      <c r="A507" s="18"/>
      <c r="B507" s="301" t="s">
        <v>238</v>
      </c>
      <c r="C507" s="301"/>
      <c r="D507" s="301"/>
      <c r="E507" s="301"/>
      <c r="F507" s="301"/>
    </row>
    <row r="508" spans="1:6" ht="18" customHeight="1">
      <c r="A508" s="18"/>
      <c r="B508" s="301" t="s">
        <v>239</v>
      </c>
      <c r="C508" s="301"/>
      <c r="D508" s="301"/>
      <c r="E508" s="301"/>
      <c r="F508" s="301"/>
    </row>
    <row r="509" spans="1:6" ht="18" customHeight="1">
      <c r="A509" s="18"/>
      <c r="B509" s="301" t="s">
        <v>240</v>
      </c>
      <c r="C509" s="301"/>
      <c r="D509" s="301"/>
      <c r="E509" s="301"/>
      <c r="F509" s="301"/>
    </row>
    <row r="510" spans="1:6" ht="18" customHeight="1">
      <c r="A510" s="18"/>
      <c r="B510" s="302" t="s">
        <v>282</v>
      </c>
      <c r="C510" s="302"/>
      <c r="D510" s="302"/>
      <c r="E510" s="302"/>
      <c r="F510" s="302"/>
    </row>
    <row r="511" spans="1:6" ht="18" customHeight="1">
      <c r="A511" s="18"/>
      <c r="B511" s="301" t="s">
        <v>440</v>
      </c>
      <c r="C511" s="301"/>
      <c r="D511" s="301"/>
      <c r="E511" s="301"/>
      <c r="F511" s="301"/>
    </row>
    <row r="512" spans="1:6" ht="18" customHeight="1">
      <c r="A512" s="301" t="s">
        <v>243</v>
      </c>
      <c r="B512" s="301"/>
      <c r="C512" s="301"/>
      <c r="D512" s="301"/>
      <c r="E512" s="301"/>
      <c r="F512" s="301"/>
    </row>
    <row r="513" spans="1:6" ht="18" customHeight="1">
      <c r="A513" s="18" t="s">
        <v>244</v>
      </c>
      <c r="B513" s="303" t="s">
        <v>1</v>
      </c>
      <c r="C513" s="304"/>
      <c r="D513" s="21" t="s">
        <v>245</v>
      </c>
      <c r="E513" s="301">
        <v>1586</v>
      </c>
      <c r="F513" s="301"/>
    </row>
    <row r="514" spans="1:6" ht="18" customHeight="1">
      <c r="A514" s="21" t="s">
        <v>246</v>
      </c>
      <c r="B514" s="303" t="s">
        <v>222</v>
      </c>
      <c r="C514" s="304"/>
      <c r="D514" s="18" t="s">
        <v>247</v>
      </c>
      <c r="E514" s="301">
        <v>24</v>
      </c>
      <c r="F514" s="301"/>
    </row>
    <row r="515" spans="1:6" ht="18" customHeight="1">
      <c r="A515" s="21" t="s">
        <v>248</v>
      </c>
      <c r="B515" s="303" t="s">
        <v>332</v>
      </c>
      <c r="C515" s="304"/>
      <c r="D515" s="18" t="s">
        <v>250</v>
      </c>
      <c r="E515" s="303" t="s">
        <v>333</v>
      </c>
      <c r="F515" s="304"/>
    </row>
    <row r="516" spans="1:6" ht="18" customHeight="1">
      <c r="A516" s="19" t="s">
        <v>252</v>
      </c>
      <c r="B516" s="19" t="s">
        <v>253</v>
      </c>
      <c r="C516" s="19" t="s">
        <v>254</v>
      </c>
      <c r="D516" s="19" t="s">
        <v>255</v>
      </c>
      <c r="E516" s="303" t="s">
        <v>256</v>
      </c>
      <c r="F516" s="304"/>
    </row>
    <row r="517" spans="1:6" ht="18" customHeight="1">
      <c r="A517" s="19">
        <v>1</v>
      </c>
      <c r="B517" s="20" t="s">
        <v>257</v>
      </c>
      <c r="C517" s="22">
        <v>16.5</v>
      </c>
      <c r="D517" s="23" t="str">
        <f>IF(C517&gt;=18,"A1",IF(C517&gt;=16,"A2",IF(C517&gt;=14,"B1",IF(C517&gt;=12,"B2",IF(C517&gt;=10,"C1",IF(C517&gt;=8,"C2",IF(C517&gt;=6.5,"D","E")))))))</f>
        <v>A2</v>
      </c>
      <c r="E517" s="305" t="s">
        <v>451</v>
      </c>
      <c r="F517" s="306"/>
    </row>
    <row r="518" spans="1:6" ht="18" customHeight="1">
      <c r="A518" s="19">
        <v>2</v>
      </c>
      <c r="B518" s="20" t="s">
        <v>259</v>
      </c>
      <c r="C518" s="22">
        <v>13.5</v>
      </c>
      <c r="D518" s="23" t="str">
        <f t="shared" ref="D518:D522" si="46">IF(C518&gt;=18,"A1",IF(C518&gt;=16,"A2",IF(C518&gt;=14,"B1",IF(C518&gt;=12,"B2",IF(C518&gt;=10,"C1",IF(C518&gt;=8,"C2",IF(C518&gt;=6.5,"D","E")))))))</f>
        <v>B2</v>
      </c>
      <c r="E518" s="307"/>
      <c r="F518" s="308"/>
    </row>
    <row r="519" spans="1:6" ht="18" customHeight="1">
      <c r="A519" s="19">
        <v>3</v>
      </c>
      <c r="B519" s="20" t="s">
        <v>260</v>
      </c>
      <c r="C519" s="22">
        <v>11.5</v>
      </c>
      <c r="D519" s="23" t="str">
        <f t="shared" si="46"/>
        <v>C1</v>
      </c>
      <c r="E519" s="307"/>
      <c r="F519" s="308"/>
    </row>
    <row r="520" spans="1:6" ht="18" customHeight="1">
      <c r="A520" s="19">
        <v>4</v>
      </c>
      <c r="B520" s="20" t="s">
        <v>261</v>
      </c>
      <c r="C520" s="22">
        <v>18</v>
      </c>
      <c r="D520" s="23" t="str">
        <f t="shared" si="46"/>
        <v>A1</v>
      </c>
      <c r="E520" s="307"/>
      <c r="F520" s="308"/>
    </row>
    <row r="521" spans="1:6" ht="18" customHeight="1">
      <c r="A521" s="19">
        <v>5</v>
      </c>
      <c r="B521" s="20" t="s">
        <v>262</v>
      </c>
      <c r="C521" s="22">
        <v>18.5</v>
      </c>
      <c r="D521" s="23" t="str">
        <f t="shared" si="46"/>
        <v>A1</v>
      </c>
      <c r="E521" s="307"/>
      <c r="F521" s="308"/>
    </row>
    <row r="522" spans="1:6" ht="18" customHeight="1">
      <c r="A522" s="19">
        <v>6</v>
      </c>
      <c r="B522" s="20" t="s">
        <v>263</v>
      </c>
      <c r="C522" s="22">
        <v>19</v>
      </c>
      <c r="D522" s="23" t="str">
        <f t="shared" si="46"/>
        <v>A1</v>
      </c>
      <c r="E522" s="307"/>
      <c r="F522" s="308"/>
    </row>
    <row r="523" spans="1:6" ht="18" customHeight="1">
      <c r="A523" s="18"/>
      <c r="B523" s="18"/>
      <c r="C523" s="19"/>
      <c r="D523" s="18"/>
      <c r="E523" s="307"/>
      <c r="F523" s="308"/>
    </row>
    <row r="524" spans="1:6" ht="18" customHeight="1">
      <c r="A524" s="18"/>
      <c r="B524" s="19" t="s">
        <v>235</v>
      </c>
      <c r="C524" s="19">
        <f>SUM(C517:C521)</f>
        <v>78</v>
      </c>
      <c r="D524" s="18"/>
      <c r="E524" s="307"/>
      <c r="F524" s="308"/>
    </row>
    <row r="525" spans="1:6" ht="18" customHeight="1">
      <c r="A525" s="18"/>
      <c r="B525" s="24" t="s">
        <v>264</v>
      </c>
      <c r="C525" s="25">
        <v>78</v>
      </c>
      <c r="D525" s="26" t="str">
        <f t="shared" ref="D525" si="47">IF(C525&gt;=91,"A1",IF(C525&gt;=81,"A2",IF(C525&gt;=71,"B1",IF(C525&gt;=61,"B2",IF(C525&gt;=51,"C1",IF(C525&gt;=41,"C2",IF(C525&gt;=33,"D","E")))))))</f>
        <v>B1</v>
      </c>
      <c r="E525" s="309"/>
      <c r="F525" s="310"/>
    </row>
    <row r="526" spans="1:6" ht="18" customHeight="1">
      <c r="A526" s="311" t="s">
        <v>446</v>
      </c>
      <c r="B526" s="311" t="s">
        <v>266</v>
      </c>
      <c r="C526" s="311"/>
      <c r="D526" s="312" t="s">
        <v>267</v>
      </c>
      <c r="E526" s="313"/>
      <c r="F526" s="314"/>
    </row>
    <row r="527" spans="1:6" ht="18" customHeight="1">
      <c r="A527" s="311"/>
      <c r="B527" s="311"/>
      <c r="C527" s="311"/>
      <c r="D527" s="315"/>
      <c r="E527" s="316"/>
      <c r="F527" s="317"/>
    </row>
  </sheetData>
  <mergeCells count="407">
    <mergeCell ref="B108:C109"/>
    <mergeCell ref="D108:F109"/>
    <mergeCell ref="E77:F85"/>
    <mergeCell ref="B86:C87"/>
    <mergeCell ref="D86:F87"/>
    <mergeCell ref="E55:F63"/>
    <mergeCell ref="B64:C65"/>
    <mergeCell ref="D64:F65"/>
    <mergeCell ref="B93:F93"/>
    <mergeCell ref="B91:F91"/>
    <mergeCell ref="B92:F92"/>
    <mergeCell ref="E209:F217"/>
    <mergeCell ref="B218:C219"/>
    <mergeCell ref="D218:F219"/>
    <mergeCell ref="E187:F195"/>
    <mergeCell ref="B196:C197"/>
    <mergeCell ref="D196:F197"/>
    <mergeCell ref="E165:F173"/>
    <mergeCell ref="B174:C175"/>
    <mergeCell ref="D174:F175"/>
    <mergeCell ref="B203:F203"/>
    <mergeCell ref="A204:F204"/>
    <mergeCell ref="B205:C205"/>
    <mergeCell ref="E205:F205"/>
    <mergeCell ref="B206:C206"/>
    <mergeCell ref="E206:F206"/>
    <mergeCell ref="B207:C207"/>
    <mergeCell ref="E207:F207"/>
    <mergeCell ref="E208:F208"/>
    <mergeCell ref="B184:C184"/>
    <mergeCell ref="E184:F184"/>
    <mergeCell ref="B185:C185"/>
    <mergeCell ref="E185:F185"/>
    <mergeCell ref="E186:F186"/>
    <mergeCell ref="B199:F199"/>
    <mergeCell ref="E319:F327"/>
    <mergeCell ref="B328:C329"/>
    <mergeCell ref="D328:F329"/>
    <mergeCell ref="E297:F305"/>
    <mergeCell ref="B306:C307"/>
    <mergeCell ref="D306:F307"/>
    <mergeCell ref="E275:F283"/>
    <mergeCell ref="B284:C285"/>
    <mergeCell ref="D284:F285"/>
    <mergeCell ref="B313:F313"/>
    <mergeCell ref="B311:F311"/>
    <mergeCell ref="B312:F312"/>
    <mergeCell ref="E429:F437"/>
    <mergeCell ref="B438:C439"/>
    <mergeCell ref="D438:F439"/>
    <mergeCell ref="E407:F415"/>
    <mergeCell ref="B416:C417"/>
    <mergeCell ref="D416:F417"/>
    <mergeCell ref="E385:F393"/>
    <mergeCell ref="B394:C395"/>
    <mergeCell ref="D394:F395"/>
    <mergeCell ref="B423:F423"/>
    <mergeCell ref="A424:F424"/>
    <mergeCell ref="B425:C425"/>
    <mergeCell ref="E425:F425"/>
    <mergeCell ref="B426:C426"/>
    <mergeCell ref="E426:F426"/>
    <mergeCell ref="B427:C427"/>
    <mergeCell ref="E427:F427"/>
    <mergeCell ref="E428:F428"/>
    <mergeCell ref="B404:C404"/>
    <mergeCell ref="E404:F404"/>
    <mergeCell ref="B405:C405"/>
    <mergeCell ref="E405:F405"/>
    <mergeCell ref="E406:F406"/>
    <mergeCell ref="B419:F419"/>
    <mergeCell ref="A438:A439"/>
    <mergeCell ref="A460:A461"/>
    <mergeCell ref="A482:A483"/>
    <mergeCell ref="A504:A505"/>
    <mergeCell ref="A526:A527"/>
    <mergeCell ref="E517:F525"/>
    <mergeCell ref="B526:C527"/>
    <mergeCell ref="D526:F527"/>
    <mergeCell ref="E495:F503"/>
    <mergeCell ref="B504:C505"/>
    <mergeCell ref="D504:F505"/>
    <mergeCell ref="E473:F481"/>
    <mergeCell ref="B482:C483"/>
    <mergeCell ref="D482:F483"/>
    <mergeCell ref="E451:F459"/>
    <mergeCell ref="B460:C461"/>
    <mergeCell ref="D460:F461"/>
    <mergeCell ref="B514:C514"/>
    <mergeCell ref="E514:F514"/>
    <mergeCell ref="B515:C515"/>
    <mergeCell ref="E515:F515"/>
    <mergeCell ref="E516:F516"/>
    <mergeCell ref="B471:C471"/>
    <mergeCell ref="E471:F471"/>
    <mergeCell ref="A42:A43"/>
    <mergeCell ref="A64:A65"/>
    <mergeCell ref="A86:A87"/>
    <mergeCell ref="A108:A109"/>
    <mergeCell ref="A130:A131"/>
    <mergeCell ref="A152:A153"/>
    <mergeCell ref="A174:A175"/>
    <mergeCell ref="A196:A197"/>
    <mergeCell ref="A94:F94"/>
    <mergeCell ref="B95:C95"/>
    <mergeCell ref="E95:F95"/>
    <mergeCell ref="B96:C96"/>
    <mergeCell ref="E96:F96"/>
    <mergeCell ref="B97:C97"/>
    <mergeCell ref="E97:F97"/>
    <mergeCell ref="E98:F98"/>
    <mergeCell ref="B74:C74"/>
    <mergeCell ref="E74:F74"/>
    <mergeCell ref="B75:C75"/>
    <mergeCell ref="E75:F75"/>
    <mergeCell ref="E76:F76"/>
    <mergeCell ref="B89:F89"/>
    <mergeCell ref="B90:F90"/>
    <mergeCell ref="E99:F107"/>
    <mergeCell ref="A218:A219"/>
    <mergeCell ref="A240:A241"/>
    <mergeCell ref="A262:A263"/>
    <mergeCell ref="A284:A285"/>
    <mergeCell ref="A306:A307"/>
    <mergeCell ref="A328:A329"/>
    <mergeCell ref="A350:A351"/>
    <mergeCell ref="A372:A373"/>
    <mergeCell ref="A394:A395"/>
    <mergeCell ref="A314:F314"/>
    <mergeCell ref="B315:C315"/>
    <mergeCell ref="E315:F315"/>
    <mergeCell ref="B316:C316"/>
    <mergeCell ref="E316:F316"/>
    <mergeCell ref="B317:C317"/>
    <mergeCell ref="E317:F317"/>
    <mergeCell ref="E318:F318"/>
    <mergeCell ref="B294:C294"/>
    <mergeCell ref="E294:F294"/>
    <mergeCell ref="B295:C295"/>
    <mergeCell ref="E295:F295"/>
    <mergeCell ref="E296:F296"/>
    <mergeCell ref="B309:F309"/>
    <mergeCell ref="B310:F310"/>
    <mergeCell ref="B487:F487"/>
    <mergeCell ref="B488:F488"/>
    <mergeCell ref="B489:F489"/>
    <mergeCell ref="A490:F490"/>
    <mergeCell ref="B491:C491"/>
    <mergeCell ref="E491:F491"/>
    <mergeCell ref="B492:C492"/>
    <mergeCell ref="E492:F492"/>
    <mergeCell ref="B493:C493"/>
    <mergeCell ref="E493:F493"/>
    <mergeCell ref="E494:F494"/>
    <mergeCell ref="B507:F507"/>
    <mergeCell ref="B508:F508"/>
    <mergeCell ref="B509:F509"/>
    <mergeCell ref="B510:F510"/>
    <mergeCell ref="B511:F511"/>
    <mergeCell ref="A512:F512"/>
    <mergeCell ref="B513:C513"/>
    <mergeCell ref="E513:F513"/>
    <mergeCell ref="E472:F472"/>
    <mergeCell ref="B485:F485"/>
    <mergeCell ref="B486:F486"/>
    <mergeCell ref="B449:C449"/>
    <mergeCell ref="E449:F449"/>
    <mergeCell ref="E450:F450"/>
    <mergeCell ref="B463:F463"/>
    <mergeCell ref="B464:F464"/>
    <mergeCell ref="B465:F465"/>
    <mergeCell ref="B466:F466"/>
    <mergeCell ref="B467:F467"/>
    <mergeCell ref="A468:F468"/>
    <mergeCell ref="B469:C469"/>
    <mergeCell ref="E469:F469"/>
    <mergeCell ref="B470:C470"/>
    <mergeCell ref="E470:F470"/>
    <mergeCell ref="B441:F441"/>
    <mergeCell ref="B442:F442"/>
    <mergeCell ref="B443:F443"/>
    <mergeCell ref="B444:F444"/>
    <mergeCell ref="B445:F445"/>
    <mergeCell ref="A446:F446"/>
    <mergeCell ref="B447:C447"/>
    <mergeCell ref="E447:F447"/>
    <mergeCell ref="B448:C448"/>
    <mergeCell ref="E448:F448"/>
    <mergeCell ref="B420:F420"/>
    <mergeCell ref="B421:F421"/>
    <mergeCell ref="B422:F422"/>
    <mergeCell ref="E384:F384"/>
    <mergeCell ref="B397:F397"/>
    <mergeCell ref="B398:F398"/>
    <mergeCell ref="B399:F399"/>
    <mergeCell ref="B400:F400"/>
    <mergeCell ref="B401:F401"/>
    <mergeCell ref="A402:F402"/>
    <mergeCell ref="B403:C403"/>
    <mergeCell ref="E403:F403"/>
    <mergeCell ref="A416:A417"/>
    <mergeCell ref="B378:F378"/>
    <mergeCell ref="B379:F379"/>
    <mergeCell ref="A380:F380"/>
    <mergeCell ref="B381:C381"/>
    <mergeCell ref="E381:F381"/>
    <mergeCell ref="B382:C382"/>
    <mergeCell ref="E382:F382"/>
    <mergeCell ref="B383:C383"/>
    <mergeCell ref="E383:F383"/>
    <mergeCell ref="B359:C359"/>
    <mergeCell ref="E359:F359"/>
    <mergeCell ref="B360:C360"/>
    <mergeCell ref="E360:F360"/>
    <mergeCell ref="B361:C361"/>
    <mergeCell ref="E361:F361"/>
    <mergeCell ref="B375:F375"/>
    <mergeCell ref="B376:F376"/>
    <mergeCell ref="B377:F377"/>
    <mergeCell ref="E362:F371"/>
    <mergeCell ref="B372:C373"/>
    <mergeCell ref="D372:F373"/>
    <mergeCell ref="B339:C339"/>
    <mergeCell ref="E339:F339"/>
    <mergeCell ref="E340:F340"/>
    <mergeCell ref="B353:F353"/>
    <mergeCell ref="B354:F354"/>
    <mergeCell ref="B355:F355"/>
    <mergeCell ref="B356:F356"/>
    <mergeCell ref="B357:F357"/>
    <mergeCell ref="A358:F358"/>
    <mergeCell ref="E341:F349"/>
    <mergeCell ref="B350:C351"/>
    <mergeCell ref="D350:F351"/>
    <mergeCell ref="B331:F331"/>
    <mergeCell ref="B332:F332"/>
    <mergeCell ref="B333:F333"/>
    <mergeCell ref="B334:F334"/>
    <mergeCell ref="B335:F335"/>
    <mergeCell ref="A336:F336"/>
    <mergeCell ref="B337:C337"/>
    <mergeCell ref="E337:F337"/>
    <mergeCell ref="B338:C338"/>
    <mergeCell ref="E338:F338"/>
    <mergeCell ref="E274:F274"/>
    <mergeCell ref="B287:F287"/>
    <mergeCell ref="B288:F288"/>
    <mergeCell ref="B289:F289"/>
    <mergeCell ref="B290:F290"/>
    <mergeCell ref="B291:F291"/>
    <mergeCell ref="A292:F292"/>
    <mergeCell ref="B293:C293"/>
    <mergeCell ref="E293:F293"/>
    <mergeCell ref="B267:F267"/>
    <mergeCell ref="B268:F268"/>
    <mergeCell ref="B269:F269"/>
    <mergeCell ref="A270:F270"/>
    <mergeCell ref="B271:C271"/>
    <mergeCell ref="E271:F271"/>
    <mergeCell ref="B272:C272"/>
    <mergeCell ref="E272:F272"/>
    <mergeCell ref="B273:C273"/>
    <mergeCell ref="E273:F273"/>
    <mergeCell ref="B249:C249"/>
    <mergeCell ref="E249:F249"/>
    <mergeCell ref="B250:C250"/>
    <mergeCell ref="E250:F250"/>
    <mergeCell ref="B251:C251"/>
    <mergeCell ref="E251:F251"/>
    <mergeCell ref="E252:F252"/>
    <mergeCell ref="B265:F265"/>
    <mergeCell ref="B266:F266"/>
    <mergeCell ref="E253:F261"/>
    <mergeCell ref="B262:C263"/>
    <mergeCell ref="D262:F263"/>
    <mergeCell ref="B229:C229"/>
    <mergeCell ref="E229:F229"/>
    <mergeCell ref="E230:F230"/>
    <mergeCell ref="B243:F243"/>
    <mergeCell ref="B244:F244"/>
    <mergeCell ref="B245:F245"/>
    <mergeCell ref="B246:F246"/>
    <mergeCell ref="B247:F247"/>
    <mergeCell ref="A248:F248"/>
    <mergeCell ref="E231:F239"/>
    <mergeCell ref="B240:C241"/>
    <mergeCell ref="D240:F241"/>
    <mergeCell ref="B221:F221"/>
    <mergeCell ref="B222:F222"/>
    <mergeCell ref="B223:F223"/>
    <mergeCell ref="B224:F224"/>
    <mergeCell ref="B225:F225"/>
    <mergeCell ref="A226:F226"/>
    <mergeCell ref="B227:C227"/>
    <mergeCell ref="E227:F227"/>
    <mergeCell ref="B228:C228"/>
    <mergeCell ref="E228:F228"/>
    <mergeCell ref="B200:F200"/>
    <mergeCell ref="B201:F201"/>
    <mergeCell ref="B202:F202"/>
    <mergeCell ref="E164:F164"/>
    <mergeCell ref="B177:F177"/>
    <mergeCell ref="B178:F178"/>
    <mergeCell ref="B179:F179"/>
    <mergeCell ref="B180:F180"/>
    <mergeCell ref="B181:F181"/>
    <mergeCell ref="A182:F182"/>
    <mergeCell ref="B183:C183"/>
    <mergeCell ref="E183:F183"/>
    <mergeCell ref="B157:F157"/>
    <mergeCell ref="B158:F158"/>
    <mergeCell ref="B159:F159"/>
    <mergeCell ref="A160:F160"/>
    <mergeCell ref="B161:C161"/>
    <mergeCell ref="E161:F161"/>
    <mergeCell ref="B162:C162"/>
    <mergeCell ref="E162:F162"/>
    <mergeCell ref="B163:C163"/>
    <mergeCell ref="E163:F163"/>
    <mergeCell ref="B139:C139"/>
    <mergeCell ref="E139:F139"/>
    <mergeCell ref="B140:C140"/>
    <mergeCell ref="E140:F140"/>
    <mergeCell ref="B141:C141"/>
    <mergeCell ref="E141:F141"/>
    <mergeCell ref="E142:F142"/>
    <mergeCell ref="B155:F155"/>
    <mergeCell ref="B156:F156"/>
    <mergeCell ref="E143:F151"/>
    <mergeCell ref="B152:C153"/>
    <mergeCell ref="D152:F153"/>
    <mergeCell ref="B119:C119"/>
    <mergeCell ref="E119:F119"/>
    <mergeCell ref="E120:F120"/>
    <mergeCell ref="B133:F133"/>
    <mergeCell ref="B134:F134"/>
    <mergeCell ref="B135:F135"/>
    <mergeCell ref="B136:F136"/>
    <mergeCell ref="B137:F137"/>
    <mergeCell ref="A138:F138"/>
    <mergeCell ref="E121:F129"/>
    <mergeCell ref="B130:C131"/>
    <mergeCell ref="D130:F131"/>
    <mergeCell ref="B111:F111"/>
    <mergeCell ref="B112:F112"/>
    <mergeCell ref="B113:F113"/>
    <mergeCell ref="B114:F114"/>
    <mergeCell ref="B115:F115"/>
    <mergeCell ref="A116:F116"/>
    <mergeCell ref="B117:C117"/>
    <mergeCell ref="E117:F117"/>
    <mergeCell ref="B118:C118"/>
    <mergeCell ref="E118:F118"/>
    <mergeCell ref="E54:F54"/>
    <mergeCell ref="B67:F67"/>
    <mergeCell ref="B68:F68"/>
    <mergeCell ref="B69:F69"/>
    <mergeCell ref="B70:F70"/>
    <mergeCell ref="B71:F71"/>
    <mergeCell ref="A72:F72"/>
    <mergeCell ref="B73:C73"/>
    <mergeCell ref="E73:F73"/>
    <mergeCell ref="B47:F47"/>
    <mergeCell ref="B48:F48"/>
    <mergeCell ref="B49:F49"/>
    <mergeCell ref="A50:F50"/>
    <mergeCell ref="B51:C51"/>
    <mergeCell ref="E51:F51"/>
    <mergeCell ref="B52:C52"/>
    <mergeCell ref="E52:F52"/>
    <mergeCell ref="B53:C53"/>
    <mergeCell ref="E53:F53"/>
    <mergeCell ref="B29:C29"/>
    <mergeCell ref="E29:F29"/>
    <mergeCell ref="B30:C30"/>
    <mergeCell ref="E30:F30"/>
    <mergeCell ref="B31:C31"/>
    <mergeCell ref="E31:F31"/>
    <mergeCell ref="E32:F32"/>
    <mergeCell ref="B45:F45"/>
    <mergeCell ref="B46:F46"/>
    <mergeCell ref="E33:F41"/>
    <mergeCell ref="B42:C43"/>
    <mergeCell ref="D42:F43"/>
    <mergeCell ref="B9:C9"/>
    <mergeCell ref="E9:F9"/>
    <mergeCell ref="E10:F10"/>
    <mergeCell ref="B23:F23"/>
    <mergeCell ref="B24:F24"/>
    <mergeCell ref="B25:F25"/>
    <mergeCell ref="B26:F26"/>
    <mergeCell ref="B27:F27"/>
    <mergeCell ref="A28:F28"/>
    <mergeCell ref="E11:F19"/>
    <mergeCell ref="B20:C21"/>
    <mergeCell ref="D20:F21"/>
    <mergeCell ref="A20:A21"/>
    <mergeCell ref="B1:F1"/>
    <mergeCell ref="B2:F2"/>
    <mergeCell ref="B3:F3"/>
    <mergeCell ref="B4:F4"/>
    <mergeCell ref="B5:F5"/>
    <mergeCell ref="A6:F6"/>
    <mergeCell ref="B7:C7"/>
    <mergeCell ref="E7:F7"/>
    <mergeCell ref="B8:C8"/>
    <mergeCell ref="E8:F8"/>
  </mergeCells>
  <pageMargins left="0.23611111111111099" right="0.70069444444444495" top="0.75138888888888899" bottom="0.82638888888888895" header="0.29861111111111099" footer="0.29861111111111099"/>
  <pageSetup paperSize="9" scale="93" orientation="portrait"/>
  <rowBreaks count="2" manualBreakCount="2">
    <brk id="43" max="16383" man="1"/>
    <brk id="87" max="16383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37"/>
  <sheetViews>
    <sheetView topLeftCell="BJ13" workbookViewId="0">
      <selection activeCell="BZ6" sqref="BZ6:BZ30"/>
    </sheetView>
  </sheetViews>
  <sheetFormatPr defaultRowHeight="15"/>
  <cols>
    <col min="1" max="1" width="4.140625" customWidth="1"/>
    <col min="2" max="2" width="26.42578125" customWidth="1"/>
    <col min="3" max="3" width="5.28515625" customWidth="1"/>
    <col min="4" max="4" width="5.5703125" customWidth="1"/>
    <col min="5" max="5" width="4.42578125" customWidth="1"/>
    <col min="6" max="6" width="5.5703125" customWidth="1"/>
    <col min="7" max="7" width="6.28515625" customWidth="1"/>
    <col min="8" max="8" width="4" customWidth="1"/>
    <col min="9" max="9" width="5.28515625" style="177" customWidth="1"/>
    <col min="10" max="10" width="4.42578125" style="177" customWidth="1"/>
    <col min="11" max="11" width="3.85546875" style="177" customWidth="1"/>
    <col min="12" max="12" width="6.140625" style="177" customWidth="1"/>
    <col min="13" max="13" width="6.85546875" style="177" bestFit="1" customWidth="1"/>
    <col min="14" max="14" width="3.42578125" style="177" bestFit="1" customWidth="1"/>
    <col min="15" max="15" width="5.28515625" customWidth="1"/>
    <col min="16" max="16" width="5" customWidth="1"/>
    <col min="17" max="17" width="4.85546875" customWidth="1"/>
    <col min="18" max="18" width="6.28515625" customWidth="1"/>
    <col min="19" max="19" width="5.5703125" customWidth="1"/>
    <col min="20" max="20" width="3.85546875" customWidth="1"/>
    <col min="21" max="21" width="5.28515625" style="177" customWidth="1"/>
    <col min="22" max="22" width="3.85546875" style="177" customWidth="1"/>
    <col min="23" max="23" width="4.7109375" style="177" customWidth="1"/>
    <col min="24" max="24" width="6.140625" style="177" bestFit="1" customWidth="1"/>
    <col min="25" max="25" width="8.42578125" style="177" bestFit="1" customWidth="1"/>
    <col min="26" max="26" width="3.42578125" style="177" bestFit="1" customWidth="1"/>
    <col min="27" max="27" width="3.28515625" customWidth="1"/>
    <col min="28" max="28" width="28.42578125" customWidth="1"/>
    <col min="29" max="29" width="5.5703125" customWidth="1"/>
    <col min="30" max="30" width="4.140625" customWidth="1"/>
    <col min="31" max="31" width="4.42578125" customWidth="1"/>
    <col min="32" max="32" width="5.7109375" customWidth="1"/>
    <col min="33" max="33" width="6.140625" customWidth="1"/>
    <col min="34" max="34" width="3.85546875" customWidth="1"/>
    <col min="35" max="35" width="5.28515625" style="177" customWidth="1"/>
    <col min="36" max="36" width="4.28515625" style="177" bestFit="1" customWidth="1"/>
    <col min="37" max="37" width="4.28515625" style="177" customWidth="1"/>
    <col min="38" max="38" width="6.7109375" style="177" customWidth="1"/>
    <col min="39" max="39" width="5.42578125" style="177" customWidth="1"/>
    <col min="40" max="40" width="3.42578125" style="177" bestFit="1" customWidth="1"/>
    <col min="41" max="41" width="5.5703125" bestFit="1" customWidth="1"/>
    <col min="42" max="42" width="4.85546875" customWidth="1"/>
    <col min="43" max="43" width="4.5703125" customWidth="1"/>
    <col min="44" max="44" width="5.7109375" customWidth="1"/>
    <col min="45" max="45" width="5.140625" customWidth="1"/>
    <col min="46" max="46" width="3.5703125" customWidth="1"/>
    <col min="47" max="47" width="5.5703125" style="177" customWidth="1"/>
    <col min="48" max="48" width="5.28515625" style="177" customWidth="1"/>
    <col min="49" max="49" width="4.28515625" style="177" customWidth="1"/>
    <col min="50" max="50" width="6.140625" style="177" customWidth="1"/>
    <col min="51" max="51" width="7.140625" style="177" customWidth="1"/>
    <col min="52" max="52" width="4.28515625" style="177" customWidth="1"/>
    <col min="53" max="53" width="5" customWidth="1"/>
    <col min="54" max="54" width="27.42578125" customWidth="1"/>
    <col min="55" max="55" width="5.85546875" customWidth="1"/>
    <col min="56" max="56" width="4.140625" customWidth="1"/>
    <col min="57" max="57" width="5.140625" bestFit="1" customWidth="1"/>
    <col min="58" max="58" width="5.28515625" customWidth="1"/>
    <col min="59" max="59" width="6.5703125" style="178" customWidth="1"/>
    <col min="60" max="60" width="3.7109375" customWidth="1"/>
    <col min="61" max="61" width="5.42578125" style="177" customWidth="1"/>
    <col min="62" max="62" width="5" style="177" customWidth="1"/>
    <col min="63" max="63" width="4.7109375" style="177" customWidth="1"/>
    <col min="64" max="64" width="5.7109375" style="177" customWidth="1"/>
    <col min="65" max="65" width="6.42578125" style="177" customWidth="1"/>
    <col min="66" max="66" width="3.42578125" style="177" bestFit="1" customWidth="1"/>
    <col min="67" max="67" width="7.140625" customWidth="1"/>
    <col min="68" max="68" width="6.7109375" customWidth="1"/>
    <col min="69" max="69" width="5.85546875" customWidth="1"/>
    <col min="70" max="70" width="6.140625" customWidth="1"/>
    <col min="71" max="71" width="6.5703125" customWidth="1"/>
    <col min="72" max="72" width="6" customWidth="1"/>
    <col min="73" max="75" width="8.7109375" customWidth="1"/>
    <col min="76" max="76" width="6.85546875" style="179" customWidth="1"/>
    <col min="77" max="77" width="7.140625" customWidth="1"/>
  </cols>
  <sheetData>
    <row r="1" spans="1:78" ht="18.75">
      <c r="A1" s="397" t="s">
        <v>457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  <c r="V1" s="398"/>
      <c r="W1" s="398"/>
      <c r="X1" s="398"/>
      <c r="Y1" s="398"/>
      <c r="Z1" s="399"/>
      <c r="AA1" s="397" t="s">
        <v>457</v>
      </c>
      <c r="AB1" s="398"/>
      <c r="AC1" s="398"/>
      <c r="AD1" s="398"/>
      <c r="AE1" s="398"/>
      <c r="AF1" s="398"/>
      <c r="AG1" s="398"/>
      <c r="AH1" s="398"/>
      <c r="AI1" s="398"/>
      <c r="AJ1" s="398"/>
      <c r="AK1" s="398"/>
      <c r="AL1" s="398"/>
      <c r="AM1" s="398"/>
      <c r="AN1" s="398"/>
      <c r="AO1" s="398"/>
      <c r="AP1" s="398"/>
      <c r="AQ1" s="398"/>
      <c r="AR1" s="398"/>
      <c r="AS1" s="398"/>
      <c r="AT1" s="398"/>
      <c r="AU1" s="398"/>
      <c r="AV1" s="398"/>
      <c r="AW1" s="398"/>
      <c r="AX1" s="398"/>
      <c r="AY1" s="398"/>
      <c r="AZ1" s="399"/>
      <c r="BA1" s="397" t="s">
        <v>457</v>
      </c>
      <c r="BB1" s="398"/>
      <c r="BC1" s="398"/>
      <c r="BD1" s="398"/>
      <c r="BE1" s="398"/>
      <c r="BF1" s="398"/>
      <c r="BG1" s="398"/>
      <c r="BH1" s="398"/>
      <c r="BI1" s="398"/>
      <c r="BJ1" s="398"/>
      <c r="BK1" s="398"/>
      <c r="BL1" s="398"/>
      <c r="BM1" s="398"/>
      <c r="BN1" s="398"/>
      <c r="BO1" s="398"/>
      <c r="BP1" s="398"/>
      <c r="BQ1" s="398"/>
      <c r="BR1" s="398"/>
      <c r="BS1" s="398"/>
      <c r="BT1" s="398"/>
      <c r="BU1" s="398"/>
      <c r="BV1" s="398"/>
      <c r="BW1" s="398"/>
      <c r="BX1" s="398"/>
      <c r="BY1" s="398"/>
    </row>
    <row r="2" spans="1:78" ht="18.75">
      <c r="A2" s="397" t="s">
        <v>458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  <c r="Q2" s="398"/>
      <c r="R2" s="398"/>
      <c r="S2" s="398"/>
      <c r="T2" s="398"/>
      <c r="U2" s="398"/>
      <c r="V2" s="398"/>
      <c r="W2" s="398"/>
      <c r="X2" s="398"/>
      <c r="Y2" s="398"/>
      <c r="Z2" s="399"/>
      <c r="AA2" s="397" t="s">
        <v>458</v>
      </c>
      <c r="AB2" s="398"/>
      <c r="AC2" s="398"/>
      <c r="AD2" s="398"/>
      <c r="AE2" s="398"/>
      <c r="AF2" s="398"/>
      <c r="AG2" s="398"/>
      <c r="AH2" s="398"/>
      <c r="AI2" s="398"/>
      <c r="AJ2" s="398"/>
      <c r="AK2" s="398"/>
      <c r="AL2" s="398"/>
      <c r="AM2" s="398"/>
      <c r="AN2" s="398"/>
      <c r="AO2" s="398"/>
      <c r="AP2" s="398"/>
      <c r="AQ2" s="398"/>
      <c r="AR2" s="398"/>
      <c r="AS2" s="398"/>
      <c r="AT2" s="398"/>
      <c r="AU2" s="398"/>
      <c r="AV2" s="398"/>
      <c r="AW2" s="398"/>
      <c r="AX2" s="398"/>
      <c r="AY2" s="398"/>
      <c r="AZ2" s="399"/>
      <c r="BA2" s="397" t="s">
        <v>458</v>
      </c>
      <c r="BB2" s="398"/>
      <c r="BC2" s="398"/>
      <c r="BD2" s="398"/>
      <c r="BE2" s="398"/>
      <c r="BF2" s="398"/>
      <c r="BG2" s="398"/>
      <c r="BH2" s="398"/>
      <c r="BI2" s="398"/>
      <c r="BJ2" s="398"/>
      <c r="BK2" s="398"/>
      <c r="BL2" s="398"/>
      <c r="BM2" s="398"/>
      <c r="BN2" s="398"/>
      <c r="BO2" s="398"/>
      <c r="BP2" s="398"/>
      <c r="BQ2" s="398"/>
      <c r="BR2" s="398"/>
      <c r="BS2" s="398"/>
      <c r="BT2" s="398"/>
      <c r="BU2" s="398"/>
      <c r="BV2" s="398"/>
      <c r="BW2" s="398"/>
      <c r="BX2" s="398"/>
      <c r="BY2" s="398"/>
    </row>
    <row r="3" spans="1:78" ht="18.75">
      <c r="A3" s="147" t="s">
        <v>459</v>
      </c>
      <c r="B3" s="148" t="s">
        <v>1</v>
      </c>
      <c r="C3" s="148"/>
      <c r="D3" s="148"/>
      <c r="E3" s="148"/>
      <c r="F3" s="148"/>
      <c r="G3" s="148"/>
      <c r="H3" s="148"/>
      <c r="I3" s="148"/>
      <c r="J3" s="148"/>
      <c r="K3" s="148"/>
      <c r="L3" s="398" t="s">
        <v>460</v>
      </c>
      <c r="M3" s="398"/>
      <c r="N3" s="398"/>
      <c r="O3" s="398"/>
      <c r="P3" s="398"/>
      <c r="Q3" s="398" t="s">
        <v>462</v>
      </c>
      <c r="R3" s="398"/>
      <c r="S3" s="398"/>
      <c r="T3" s="398"/>
      <c r="U3" s="398"/>
      <c r="V3" s="398"/>
      <c r="W3" s="398"/>
      <c r="X3" s="149"/>
      <c r="Y3" s="149"/>
      <c r="Z3" s="149"/>
      <c r="AA3" s="147" t="s">
        <v>461</v>
      </c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398" t="s">
        <v>460</v>
      </c>
      <c r="AM3" s="398"/>
      <c r="AN3" s="398"/>
      <c r="AO3" s="398"/>
      <c r="AP3" s="398"/>
      <c r="AQ3" s="398" t="s">
        <v>462</v>
      </c>
      <c r="AR3" s="398"/>
      <c r="AS3" s="398"/>
      <c r="AT3" s="398"/>
      <c r="AU3" s="398"/>
      <c r="AV3" s="398"/>
      <c r="AW3" s="398"/>
      <c r="AX3" s="149"/>
      <c r="AY3" s="149"/>
      <c r="AZ3" s="149"/>
      <c r="BA3" s="147" t="s">
        <v>461</v>
      </c>
      <c r="BB3" s="148"/>
      <c r="BC3" s="148"/>
      <c r="BD3" s="148"/>
      <c r="BE3" s="148"/>
      <c r="BF3" s="398" t="s">
        <v>463</v>
      </c>
      <c r="BG3" s="398"/>
      <c r="BH3" s="398"/>
      <c r="BI3" s="398"/>
      <c r="BJ3" s="398"/>
      <c r="BK3" s="398"/>
      <c r="BL3" s="398"/>
      <c r="BM3" s="398"/>
      <c r="BN3" s="399"/>
      <c r="BO3" s="148"/>
      <c r="BP3" s="148"/>
      <c r="BQ3" s="148"/>
      <c r="BR3" s="148"/>
      <c r="BS3" s="148"/>
      <c r="BT3" s="148"/>
      <c r="BU3" s="148"/>
      <c r="BV3" s="398"/>
      <c r="BW3" s="398"/>
      <c r="BX3" s="398"/>
      <c r="BY3" s="398"/>
    </row>
    <row r="4" spans="1:78" ht="18.75" customHeight="1">
      <c r="A4" s="150" t="s">
        <v>464</v>
      </c>
      <c r="B4" s="151" t="s">
        <v>465</v>
      </c>
      <c r="C4" s="400" t="s">
        <v>257</v>
      </c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2"/>
      <c r="O4" s="400" t="s">
        <v>259</v>
      </c>
      <c r="P4" s="401"/>
      <c r="Q4" s="401"/>
      <c r="R4" s="401"/>
      <c r="S4" s="401"/>
      <c r="T4" s="401"/>
      <c r="U4" s="401"/>
      <c r="V4" s="401"/>
      <c r="W4" s="401"/>
      <c r="X4" s="401"/>
      <c r="Y4" s="401"/>
      <c r="Z4" s="402"/>
      <c r="AA4" s="152"/>
      <c r="AB4" s="152"/>
      <c r="AC4" s="400" t="s">
        <v>260</v>
      </c>
      <c r="AD4" s="401"/>
      <c r="AE4" s="401"/>
      <c r="AF4" s="401"/>
      <c r="AG4" s="402"/>
      <c r="AH4" s="152"/>
      <c r="AI4" s="152"/>
      <c r="AJ4" s="152"/>
      <c r="AK4" s="152"/>
      <c r="AL4" s="152"/>
      <c r="AM4" s="152"/>
      <c r="AN4" s="152"/>
      <c r="AO4" s="400" t="s">
        <v>261</v>
      </c>
      <c r="AP4" s="401"/>
      <c r="AQ4" s="401"/>
      <c r="AR4" s="401"/>
      <c r="AS4" s="401"/>
      <c r="AT4" s="152"/>
      <c r="AU4" s="152"/>
      <c r="AV4" s="152"/>
      <c r="AW4" s="152"/>
      <c r="AX4" s="152"/>
      <c r="AY4" s="152"/>
      <c r="AZ4" s="152"/>
      <c r="BA4" s="400" t="s">
        <v>262</v>
      </c>
      <c r="BB4" s="401"/>
      <c r="BC4" s="401"/>
      <c r="BD4" s="401"/>
      <c r="BE4" s="401"/>
      <c r="BF4" s="401"/>
      <c r="BG4" s="401"/>
      <c r="BH4" s="401"/>
      <c r="BI4" s="401"/>
      <c r="BJ4" s="401"/>
      <c r="BK4" s="401"/>
      <c r="BL4" s="401"/>
      <c r="BM4" s="401"/>
      <c r="BN4" s="401"/>
      <c r="BO4" s="153" t="s">
        <v>263</v>
      </c>
      <c r="BP4" s="153"/>
      <c r="BQ4" s="400" t="s">
        <v>452</v>
      </c>
      <c r="BR4" s="402"/>
      <c r="BS4" s="400" t="s">
        <v>466</v>
      </c>
      <c r="BT4" s="402"/>
      <c r="BU4" s="400"/>
      <c r="BV4" s="402"/>
      <c r="BW4" s="400"/>
      <c r="BX4" s="402"/>
      <c r="BY4" s="154"/>
      <c r="BZ4" s="14"/>
    </row>
    <row r="5" spans="1:78" ht="75">
      <c r="A5" s="151"/>
      <c r="B5" s="151"/>
      <c r="C5" s="155" t="s">
        <v>467</v>
      </c>
      <c r="D5" s="155" t="s">
        <v>468</v>
      </c>
      <c r="E5" s="156" t="s">
        <v>469</v>
      </c>
      <c r="F5" s="155" t="s">
        <v>453</v>
      </c>
      <c r="G5" s="155" t="s">
        <v>470</v>
      </c>
      <c r="H5" s="155"/>
      <c r="I5" s="155" t="s">
        <v>471</v>
      </c>
      <c r="J5" s="155" t="s">
        <v>455</v>
      </c>
      <c r="K5" s="155" t="s">
        <v>472</v>
      </c>
      <c r="L5" s="155" t="s">
        <v>456</v>
      </c>
      <c r="M5" s="155" t="s">
        <v>235</v>
      </c>
      <c r="N5" s="155"/>
      <c r="O5" s="155" t="s">
        <v>467</v>
      </c>
      <c r="P5" s="155" t="s">
        <v>468</v>
      </c>
      <c r="Q5" s="156" t="s">
        <v>469</v>
      </c>
      <c r="R5" s="155" t="s">
        <v>453</v>
      </c>
      <c r="S5" s="155" t="s">
        <v>470</v>
      </c>
      <c r="T5" s="155"/>
      <c r="U5" s="155" t="s">
        <v>471</v>
      </c>
      <c r="V5" s="155" t="s">
        <v>455</v>
      </c>
      <c r="W5" s="155" t="s">
        <v>454</v>
      </c>
      <c r="X5" s="155" t="s">
        <v>456</v>
      </c>
      <c r="Y5" s="155" t="s">
        <v>235</v>
      </c>
      <c r="Z5" s="155"/>
      <c r="AA5" s="150" t="s">
        <v>464</v>
      </c>
      <c r="AB5" s="151" t="s">
        <v>465</v>
      </c>
      <c r="AC5" s="155" t="s">
        <v>467</v>
      </c>
      <c r="AD5" s="155" t="s">
        <v>468</v>
      </c>
      <c r="AE5" s="156" t="s">
        <v>469</v>
      </c>
      <c r="AF5" s="155" t="s">
        <v>453</v>
      </c>
      <c r="AG5" s="155" t="s">
        <v>470</v>
      </c>
      <c r="AH5" s="155"/>
      <c r="AI5" s="155" t="s">
        <v>471</v>
      </c>
      <c r="AJ5" s="155" t="s">
        <v>455</v>
      </c>
      <c r="AK5" s="155" t="s">
        <v>472</v>
      </c>
      <c r="AL5" s="155" t="s">
        <v>456</v>
      </c>
      <c r="AM5" s="157" t="s">
        <v>235</v>
      </c>
      <c r="AN5" s="155"/>
      <c r="AO5" s="155" t="s">
        <v>467</v>
      </c>
      <c r="AP5" s="155" t="s">
        <v>468</v>
      </c>
      <c r="AQ5" s="156" t="s">
        <v>469</v>
      </c>
      <c r="AR5" s="155" t="s">
        <v>453</v>
      </c>
      <c r="AS5" s="155" t="s">
        <v>470</v>
      </c>
      <c r="AT5" s="155"/>
      <c r="AU5" s="155" t="s">
        <v>471</v>
      </c>
      <c r="AV5" s="155" t="s">
        <v>455</v>
      </c>
      <c r="AW5" s="155" t="s">
        <v>472</v>
      </c>
      <c r="AX5" s="155" t="s">
        <v>456</v>
      </c>
      <c r="AY5" s="155" t="s">
        <v>235</v>
      </c>
      <c r="AZ5" s="155"/>
      <c r="BA5" s="150" t="s">
        <v>464</v>
      </c>
      <c r="BB5" s="151" t="s">
        <v>465</v>
      </c>
      <c r="BC5" s="155" t="s">
        <v>467</v>
      </c>
      <c r="BD5" s="155" t="s">
        <v>468</v>
      </c>
      <c r="BE5" s="156" t="s">
        <v>469</v>
      </c>
      <c r="BF5" s="155" t="s">
        <v>453</v>
      </c>
      <c r="BG5" s="155" t="s">
        <v>470</v>
      </c>
      <c r="BH5" s="155"/>
      <c r="BI5" s="155" t="s">
        <v>471</v>
      </c>
      <c r="BJ5" s="155" t="s">
        <v>455</v>
      </c>
      <c r="BK5" s="155" t="s">
        <v>472</v>
      </c>
      <c r="BL5" s="155" t="s">
        <v>456</v>
      </c>
      <c r="BM5" s="155" t="s">
        <v>235</v>
      </c>
      <c r="BN5" s="155"/>
      <c r="BO5" s="155" t="s">
        <v>453</v>
      </c>
      <c r="BP5" s="156" t="s">
        <v>456</v>
      </c>
      <c r="BQ5" s="155" t="s">
        <v>453</v>
      </c>
      <c r="BR5" s="156" t="s">
        <v>456</v>
      </c>
      <c r="BS5" s="155" t="s">
        <v>453</v>
      </c>
      <c r="BT5" s="156" t="s">
        <v>456</v>
      </c>
      <c r="BU5" s="156" t="s">
        <v>335</v>
      </c>
      <c r="BV5" s="156" t="s">
        <v>473</v>
      </c>
      <c r="BW5" s="156" t="s">
        <v>350</v>
      </c>
      <c r="BX5" s="158" t="s">
        <v>351</v>
      </c>
      <c r="BY5" s="293" t="s">
        <v>345</v>
      </c>
      <c r="BZ5" s="156" t="s">
        <v>558</v>
      </c>
    </row>
    <row r="6" spans="1:78" s="8" customFormat="1">
      <c r="A6" s="159"/>
      <c r="B6" s="159"/>
      <c r="C6" s="160">
        <v>10</v>
      </c>
      <c r="D6" s="160">
        <v>5</v>
      </c>
      <c r="E6" s="160">
        <v>5</v>
      </c>
      <c r="F6" s="160">
        <v>80</v>
      </c>
      <c r="G6" s="160">
        <f>SUM(C6:F6)</f>
        <v>100</v>
      </c>
      <c r="H6" s="160" t="s">
        <v>345</v>
      </c>
      <c r="I6" s="160">
        <v>10</v>
      </c>
      <c r="J6" s="160">
        <v>5</v>
      </c>
      <c r="K6" s="160">
        <v>5</v>
      </c>
      <c r="L6" s="160">
        <v>80</v>
      </c>
      <c r="M6" s="160">
        <v>100</v>
      </c>
      <c r="N6" s="160" t="s">
        <v>345</v>
      </c>
      <c r="O6" s="160">
        <v>10</v>
      </c>
      <c r="P6" s="160">
        <v>5</v>
      </c>
      <c r="Q6" s="160">
        <v>5</v>
      </c>
      <c r="R6" s="160">
        <v>80</v>
      </c>
      <c r="S6" s="160">
        <f>SUM(O6:R6)</f>
        <v>100</v>
      </c>
      <c r="T6" s="160" t="s">
        <v>345</v>
      </c>
      <c r="U6" s="160">
        <v>10</v>
      </c>
      <c r="V6" s="160">
        <v>5</v>
      </c>
      <c r="W6" s="160">
        <v>5</v>
      </c>
      <c r="X6" s="160">
        <v>80</v>
      </c>
      <c r="Y6" s="160">
        <v>100</v>
      </c>
      <c r="Z6" s="160" t="s">
        <v>345</v>
      </c>
      <c r="AA6" s="159"/>
      <c r="AB6" s="159"/>
      <c r="AC6" s="160">
        <v>10</v>
      </c>
      <c r="AD6" s="160">
        <v>5</v>
      </c>
      <c r="AE6" s="160">
        <v>5</v>
      </c>
      <c r="AF6" s="160">
        <v>80</v>
      </c>
      <c r="AG6" s="160">
        <f>SUM(AC6:AF6)</f>
        <v>100</v>
      </c>
      <c r="AH6" s="160" t="s">
        <v>345</v>
      </c>
      <c r="AI6" s="160">
        <v>10</v>
      </c>
      <c r="AJ6" s="160">
        <v>5</v>
      </c>
      <c r="AK6" s="160">
        <v>5</v>
      </c>
      <c r="AL6" s="160">
        <v>80</v>
      </c>
      <c r="AM6" s="160">
        <v>100</v>
      </c>
      <c r="AN6" s="160" t="s">
        <v>345</v>
      </c>
      <c r="AO6" s="160">
        <v>10</v>
      </c>
      <c r="AP6" s="160">
        <v>5</v>
      </c>
      <c r="AQ6" s="160">
        <v>5</v>
      </c>
      <c r="AR6" s="160">
        <v>80</v>
      </c>
      <c r="AS6" s="160">
        <f>SUM(AO6:AR6)</f>
        <v>100</v>
      </c>
      <c r="AT6" s="160" t="s">
        <v>345</v>
      </c>
      <c r="AU6" s="160">
        <v>10</v>
      </c>
      <c r="AV6" s="160">
        <v>5</v>
      </c>
      <c r="AW6" s="160">
        <v>5</v>
      </c>
      <c r="AX6" s="160">
        <v>80</v>
      </c>
      <c r="AY6" s="160">
        <v>100</v>
      </c>
      <c r="AZ6" s="160" t="s">
        <v>345</v>
      </c>
      <c r="BA6" s="159"/>
      <c r="BB6" s="159"/>
      <c r="BC6" s="160">
        <v>10</v>
      </c>
      <c r="BD6" s="160">
        <v>5</v>
      </c>
      <c r="BE6" s="160">
        <v>5</v>
      </c>
      <c r="BF6" s="160">
        <v>80</v>
      </c>
      <c r="BG6" s="160">
        <f>SUM(BC6:BF6)</f>
        <v>100</v>
      </c>
      <c r="BH6" s="160" t="s">
        <v>345</v>
      </c>
      <c r="BI6" s="160">
        <v>10</v>
      </c>
      <c r="BJ6" s="160">
        <v>5</v>
      </c>
      <c r="BK6" s="160">
        <v>5</v>
      </c>
      <c r="BL6" s="160">
        <v>80</v>
      </c>
      <c r="BM6" s="160">
        <v>100</v>
      </c>
      <c r="BN6" s="160" t="s">
        <v>345</v>
      </c>
      <c r="BO6" s="161">
        <v>50</v>
      </c>
      <c r="BP6" s="160">
        <v>50</v>
      </c>
      <c r="BQ6" s="160">
        <v>50</v>
      </c>
      <c r="BR6" s="160">
        <v>50</v>
      </c>
      <c r="BS6" s="160">
        <v>50</v>
      </c>
      <c r="BT6" s="160">
        <v>50</v>
      </c>
      <c r="BU6" s="159">
        <f>(G6+S6+AG6+AS6+BG6)</f>
        <v>500</v>
      </c>
      <c r="BV6" s="159">
        <f>(M6+Y6+AM6+AY6+BM6)</f>
        <v>500</v>
      </c>
      <c r="BW6" s="159">
        <f>SUM(BU6:BV6)</f>
        <v>1000</v>
      </c>
      <c r="BX6" s="162"/>
      <c r="BY6" s="294"/>
      <c r="BZ6" s="295">
        <v>203</v>
      </c>
    </row>
    <row r="7" spans="1:78" ht="18" customHeight="1">
      <c r="A7" s="146">
        <v>1</v>
      </c>
      <c r="B7" s="32" t="s">
        <v>29</v>
      </c>
      <c r="C7" s="101">
        <v>9</v>
      </c>
      <c r="D7" s="2">
        <v>5</v>
      </c>
      <c r="E7" s="2">
        <v>5</v>
      </c>
      <c r="F7" s="101">
        <v>70</v>
      </c>
      <c r="G7" s="163">
        <f>SUM(C7:F7)</f>
        <v>89</v>
      </c>
      <c r="H7" s="164" t="str">
        <f>IF(G7&gt;=91,"A1",IF(G7&gt;=81,"A2",IF(G7&gt;=71,"B1",IF(G7&gt;=61,"B2",IF(G7&gt;=51,"C1",IF(G7&gt;=41,"C2",IF(G7&gt;=33,"D","E")))))))</f>
        <v>A2</v>
      </c>
      <c r="I7" s="12">
        <v>9.75</v>
      </c>
      <c r="J7" s="164">
        <v>5</v>
      </c>
      <c r="K7" s="164">
        <v>5</v>
      </c>
      <c r="L7" s="163">
        <v>66.5</v>
      </c>
      <c r="M7" s="163">
        <f t="shared" ref="M7:M30" si="0">SUM(I7:L7)</f>
        <v>86.25</v>
      </c>
      <c r="N7" s="164" t="str">
        <f>IF(M7&gt;=91,"A1",IF(M7&gt;=81,"A2",IF(M7&gt;=71,"B1",IF(M7&gt;=61,"B2",IF(M7&gt;=51,"C1",IF(M7&gt;=41,"C2",IF(M7&gt;=33,"D","E")))))))</f>
        <v>A2</v>
      </c>
      <c r="O7" s="101">
        <v>9.25</v>
      </c>
      <c r="P7" s="2">
        <v>5</v>
      </c>
      <c r="Q7" s="2">
        <v>5</v>
      </c>
      <c r="R7" s="2">
        <v>71.5</v>
      </c>
      <c r="S7" s="163">
        <f>(O7+P7+Q7+R7)</f>
        <v>90.75</v>
      </c>
      <c r="T7" s="164" t="str">
        <f>IF(S7&gt;=91,"A1",IF(S7&gt;=81,"A2",IF(S7&gt;=71,"B1",IF(S7&gt;=61,"B2",IF(S7&gt;=51,"C1",IF(S7&gt;=41,"C2",IF(S7&gt;=33,"D","E")))))))</f>
        <v>A2</v>
      </c>
      <c r="U7" s="12">
        <v>9.25</v>
      </c>
      <c r="V7" s="164">
        <v>5</v>
      </c>
      <c r="W7" s="164">
        <v>5</v>
      </c>
      <c r="X7" s="12">
        <v>75.5</v>
      </c>
      <c r="Y7" s="165">
        <f t="shared" ref="Y7:Y8" si="1">SUM(U7:X7)</f>
        <v>94.75</v>
      </c>
      <c r="Z7" s="166" t="str">
        <f>IF(Y7&gt;=91,"A1",IF(Y7&gt;=81,"A2",IF(Y7&gt;=71,"B1",IF(Y7&gt;=61,"B2",IF(Y7&gt;=51,"C1",IF(Y7&gt;=41,"C2",IF(Y7&gt;=33,"D","E")))))))</f>
        <v>A1</v>
      </c>
      <c r="AA7" s="146">
        <v>1</v>
      </c>
      <c r="AB7" s="32" t="s">
        <v>29</v>
      </c>
      <c r="AC7" s="101">
        <v>9.5</v>
      </c>
      <c r="AD7" s="2">
        <v>5</v>
      </c>
      <c r="AE7" s="2">
        <v>5</v>
      </c>
      <c r="AF7" s="2">
        <v>73</v>
      </c>
      <c r="AG7" s="164">
        <f>(AC7+AD7+AE7+AF7)</f>
        <v>92.5</v>
      </c>
      <c r="AH7" s="164" t="str">
        <f>IF(AG7&gt;=91,"A1",IF(AG7&gt;=81,"A2",IF(AG7&gt;=71,"B1",IF(AG7&gt;=61,"B2",IF(AG7&gt;=51,"C1",IF(AG7&gt;=41,"C2",IF(AG7&gt;=33,"D","E")))))))</f>
        <v>A1</v>
      </c>
      <c r="AI7" s="12">
        <v>9.75</v>
      </c>
      <c r="AJ7" s="13">
        <v>5</v>
      </c>
      <c r="AK7" s="13">
        <v>5</v>
      </c>
      <c r="AL7" s="5">
        <v>73.5</v>
      </c>
      <c r="AM7" s="165">
        <f>SUM(AI7:AL7)</f>
        <v>93.25</v>
      </c>
      <c r="AN7" s="166" t="str">
        <f>IF(AM7&gt;=91,"A1",IF(AM7&gt;=81,"A2",IF(AM7&gt;=71,"B1",IF(AM7&gt;=61,"B2",IF(AM7&gt;=51,"C1",IF(AM7&gt;=41,"C2",IF(AM7&gt;=33,"D","E")))))))</f>
        <v>A1</v>
      </c>
      <c r="AO7" s="29">
        <v>9.75</v>
      </c>
      <c r="AP7" s="2">
        <v>5</v>
      </c>
      <c r="AQ7" s="2">
        <v>5</v>
      </c>
      <c r="AR7" s="2">
        <v>78</v>
      </c>
      <c r="AS7" s="164">
        <f>(AO7+AP7+AQ7+AR7)</f>
        <v>97.75</v>
      </c>
      <c r="AT7" s="164" t="str">
        <f>IF(AS7&gt;=91,"A1",IF(AS7&gt;=81,"A2",IF(AS7&gt;=71,"B1",IF(AS7&gt;=61,"B2",IF(AS7&gt;=51,"C1",IF(AS7&gt;=41,"C2",IF(AS7&gt;=33,"D","E")))))))</f>
        <v>A1</v>
      </c>
      <c r="AU7" s="167">
        <v>9.25</v>
      </c>
      <c r="AV7" s="168">
        <v>5</v>
      </c>
      <c r="AW7" s="168">
        <v>5</v>
      </c>
      <c r="AX7" s="169">
        <v>75.5</v>
      </c>
      <c r="AY7" s="165">
        <f t="shared" ref="AY7:AY8" si="2">SUM(AU7:AX7)</f>
        <v>94.75</v>
      </c>
      <c r="AZ7" s="165" t="str">
        <f>IF(AY7&gt;=91,"A1",IF(AY7&gt;=81,"A2",IF(AY7&gt;=71,"B1",IF(AY7&gt;=61,"B2",IF(AY7&gt;=51,"C1",IF(AY7&gt;=41,"C2",IF(AY7&gt;=33,"D","E")))))))</f>
        <v>A1</v>
      </c>
      <c r="BA7" s="146">
        <v>1</v>
      </c>
      <c r="BB7" s="32" t="s">
        <v>29</v>
      </c>
      <c r="BC7" s="101">
        <v>9.5</v>
      </c>
      <c r="BD7" s="2">
        <v>5</v>
      </c>
      <c r="BE7" s="2">
        <v>5</v>
      </c>
      <c r="BF7" s="2">
        <v>77</v>
      </c>
      <c r="BG7" s="170">
        <f>(BC7+BD7+BE7+BF7)</f>
        <v>96.5</v>
      </c>
      <c r="BH7" s="164" t="str">
        <f>IF(BG7&gt;=91,"A1",IF(BG7&gt;=81,"A2",IF(BG7&gt;=71,"B1",IF(BG7&gt;=61,"B2",IF(BG7&gt;=51,"C1",IF(BG7&gt;=41,"C2",IF(BG7&gt;=33,"D","E")))))))</f>
        <v>A1</v>
      </c>
      <c r="BI7" s="167">
        <v>10</v>
      </c>
      <c r="BJ7" s="164">
        <v>5</v>
      </c>
      <c r="BK7" s="164">
        <v>4.5</v>
      </c>
      <c r="BL7" s="160">
        <v>73</v>
      </c>
      <c r="BM7" s="165">
        <f t="shared" ref="BM7:BM8" si="3">SUM(BI7:BL7)</f>
        <v>92.5</v>
      </c>
      <c r="BN7" s="166" t="str">
        <f>IF(BM7&gt;=91,"A1",IF(BM7&gt;=81,"A2",IF(BM7&gt;=71,"B1",IF(BM7&gt;=61,"B2",IF(BM7&gt;=51,"C1",IF(BM7&gt;=41,"C2",IF(BM7&gt;=33,"D","E")))))))</f>
        <v>A1</v>
      </c>
      <c r="BO7" s="2">
        <v>47</v>
      </c>
      <c r="BP7" s="160">
        <v>48</v>
      </c>
      <c r="BQ7" s="115">
        <v>48</v>
      </c>
      <c r="BR7" s="12">
        <v>50</v>
      </c>
      <c r="BS7" s="122">
        <v>47</v>
      </c>
      <c r="BT7" s="12">
        <v>46</v>
      </c>
      <c r="BU7" s="159">
        <f t="shared" ref="BU7:BU30" si="4">(G7+S7+AG7+AS7+BG7)</f>
        <v>466.5</v>
      </c>
      <c r="BV7" s="159">
        <f t="shared" ref="BV7:BV30" si="5">(M7+Y7+AM7+AY7+BM7)</f>
        <v>461.5</v>
      </c>
      <c r="BW7" s="166">
        <f t="shared" ref="BW7:BW30" si="6">SUM(BU7:BV7)</f>
        <v>928</v>
      </c>
      <c r="BX7" s="165">
        <f>BW7/1000*100</f>
        <v>92.800000000000011</v>
      </c>
      <c r="BY7" s="292" t="str">
        <f>IF(BX7&gt;=91,"A1",IF(BX7&gt;=81,"A2",IF(BX7&gt;=71,"B1",IF(BX7&gt;=61,"B2",IF(BX7&gt;=51,"C1",IF(BX7&gt;=41,"C2",IF(BX7&gt;=33,"D","E")))))))</f>
        <v>A1</v>
      </c>
      <c r="BZ7" s="14">
        <v>190</v>
      </c>
    </row>
    <row r="8" spans="1:78" ht="18" customHeight="1">
      <c r="A8" s="146">
        <v>2</v>
      </c>
      <c r="B8" s="32" t="s">
        <v>45</v>
      </c>
      <c r="C8" s="101">
        <v>5.5</v>
      </c>
      <c r="D8" s="2">
        <v>4</v>
      </c>
      <c r="E8" s="2">
        <v>5</v>
      </c>
      <c r="F8" s="101">
        <v>32.5</v>
      </c>
      <c r="G8" s="163">
        <f t="shared" ref="G8:G30" si="7">SUM(C8:F8)</f>
        <v>47</v>
      </c>
      <c r="H8" s="164" t="str">
        <f t="shared" ref="H8:H30" si="8">IF(G8&gt;=91,"A1",IF(G8&gt;=81,"A2",IF(G8&gt;=71,"B1",IF(G8&gt;=61,"B2",IF(G8&gt;=51,"C1",IF(G8&gt;=41,"C2",IF(G8&gt;=33,"D","E")))))))</f>
        <v>C2</v>
      </c>
      <c r="I8" s="12">
        <v>4.25</v>
      </c>
      <c r="J8" s="164">
        <v>5</v>
      </c>
      <c r="K8" s="164">
        <v>4</v>
      </c>
      <c r="L8" s="163">
        <v>38</v>
      </c>
      <c r="M8" s="163">
        <f t="shared" si="0"/>
        <v>51.25</v>
      </c>
      <c r="N8" s="164" t="str">
        <f t="shared" ref="N8:N30" si="9">IF(M8&gt;=91,"A1",IF(M8&gt;=81,"A2",IF(M8&gt;=71,"B1",IF(M8&gt;=61,"B2",IF(M8&gt;=51,"C1",IF(M8&gt;=41,"C2",IF(M8&gt;=33,"D","E")))))))</f>
        <v>C1</v>
      </c>
      <c r="O8" s="101">
        <v>6.25</v>
      </c>
      <c r="P8" s="2">
        <v>4</v>
      </c>
      <c r="Q8" s="2">
        <v>4</v>
      </c>
      <c r="R8" s="2">
        <v>45</v>
      </c>
      <c r="S8" s="163">
        <f t="shared" ref="S8:S30" si="10">(O8+P8+Q8+R8)</f>
        <v>59.25</v>
      </c>
      <c r="T8" s="164" t="str">
        <f t="shared" ref="T8:T30" si="11">IF(S8&gt;=91,"A1",IF(S8&gt;=81,"A2",IF(S8&gt;=71,"B1",IF(S8&gt;=61,"B2",IF(S8&gt;=51,"C1",IF(S8&gt;=41,"C2",IF(S8&gt;=33,"D","E")))))))</f>
        <v>C1</v>
      </c>
      <c r="U8" s="12">
        <v>7.75</v>
      </c>
      <c r="V8" s="164">
        <v>4</v>
      </c>
      <c r="W8" s="164">
        <v>4</v>
      </c>
      <c r="X8" s="12">
        <v>56</v>
      </c>
      <c r="Y8" s="165">
        <f t="shared" si="1"/>
        <v>71.75</v>
      </c>
      <c r="Z8" s="166" t="str">
        <f t="shared" ref="Z8:Z30" si="12">IF(Y8&gt;=91,"A1",IF(Y8&gt;=81,"A2",IF(Y8&gt;=71,"B1",IF(Y8&gt;=61,"B2",IF(Y8&gt;=51,"C1",IF(Y8&gt;=41,"C2",IF(Y8&gt;=33,"D","E")))))))</f>
        <v>B1</v>
      </c>
      <c r="AA8" s="146">
        <v>2</v>
      </c>
      <c r="AB8" s="32" t="s">
        <v>45</v>
      </c>
      <c r="AC8" s="101">
        <v>5.5</v>
      </c>
      <c r="AD8" s="2">
        <v>3</v>
      </c>
      <c r="AE8" s="2">
        <v>3</v>
      </c>
      <c r="AF8" s="2">
        <v>24</v>
      </c>
      <c r="AG8" s="164">
        <f t="shared" ref="AG8:AG30" si="13">(AC8+AD8+AE8+AF8)</f>
        <v>35.5</v>
      </c>
      <c r="AH8" s="164" t="str">
        <f t="shared" ref="AH8:AH30" si="14">IF(AG8&gt;=91,"A1",IF(AG8&gt;=81,"A2",IF(AG8&gt;=71,"B1",IF(AG8&gt;=61,"B2",IF(AG8&gt;=51,"C1",IF(AG8&gt;=41,"C2",IF(AG8&gt;=33,"D","E")))))))</f>
        <v>D</v>
      </c>
      <c r="AI8" s="12">
        <v>5</v>
      </c>
      <c r="AJ8" s="13">
        <v>4</v>
      </c>
      <c r="AK8" s="13">
        <v>3</v>
      </c>
      <c r="AL8" s="12">
        <v>40</v>
      </c>
      <c r="AM8" s="165">
        <f t="shared" ref="AM8:AM9" si="15">SUM(AI8:AL8)</f>
        <v>52</v>
      </c>
      <c r="AN8" s="166" t="str">
        <f t="shared" ref="AN8:AN30" si="16">IF(AM8&gt;=91,"A1",IF(AM8&gt;=81,"A2",IF(AM8&gt;=71,"B1",IF(AM8&gt;=61,"B2",IF(AM8&gt;=51,"C1",IF(AM8&gt;=41,"C2",IF(AM8&gt;=33,"D","E")))))))</f>
        <v>C1</v>
      </c>
      <c r="AO8" s="111">
        <v>7.25</v>
      </c>
      <c r="AP8" s="2">
        <v>3</v>
      </c>
      <c r="AQ8" s="2">
        <v>5</v>
      </c>
      <c r="AR8" s="2">
        <v>45</v>
      </c>
      <c r="AS8" s="164">
        <f t="shared" ref="AS8:AS29" si="17">(AO8+AP8+AQ8+AR8)</f>
        <v>60.25</v>
      </c>
      <c r="AT8" s="164" t="str">
        <f t="shared" ref="AT8:AT30" si="18">IF(AS8&gt;=91,"A1",IF(AS8&gt;=81,"A2",IF(AS8&gt;=71,"B1",IF(AS8&gt;=61,"B2",IF(AS8&gt;=51,"C1",IF(AS8&gt;=41,"C2",IF(AS8&gt;=33,"D","E")))))))</f>
        <v>C1</v>
      </c>
      <c r="AU8" s="167">
        <v>5.5</v>
      </c>
      <c r="AV8" s="172">
        <v>4</v>
      </c>
      <c r="AW8" s="172">
        <v>3</v>
      </c>
      <c r="AX8" s="12">
        <v>41.5</v>
      </c>
      <c r="AY8" s="165">
        <f t="shared" si="2"/>
        <v>54</v>
      </c>
      <c r="AZ8" s="165" t="str">
        <f t="shared" ref="AZ8:AZ30" si="19">IF(AY8&gt;=91,"A1",IF(AY8&gt;=81,"A2",IF(AY8&gt;=71,"B1",IF(AY8&gt;=61,"B2",IF(AY8&gt;=51,"C1",IF(AY8&gt;=41,"C2",IF(AY8&gt;=33,"D","E")))))))</f>
        <v>C1</v>
      </c>
      <c r="BA8" s="146">
        <v>2</v>
      </c>
      <c r="BB8" s="32" t="s">
        <v>45</v>
      </c>
      <c r="BC8" s="101">
        <v>6.25</v>
      </c>
      <c r="BD8" s="2">
        <v>4.5</v>
      </c>
      <c r="BE8" s="2">
        <v>5</v>
      </c>
      <c r="BF8" s="2">
        <v>29</v>
      </c>
      <c r="BG8" s="170">
        <f t="shared" ref="BG8:BG30" si="20">(BC8+BD8+BE8+BF8)</f>
        <v>44.75</v>
      </c>
      <c r="BH8" s="164" t="str">
        <f t="shared" ref="BH8:BH30" si="21">IF(BG8&gt;=91,"A1",IF(BG8&gt;=81,"A2",IF(BG8&gt;=71,"B1",IF(BG8&gt;=61,"B2",IF(BG8&gt;=51,"C1",IF(BG8&gt;=41,"C2",IF(BG8&gt;=33,"D","E")))))))</f>
        <v>C2</v>
      </c>
      <c r="BI8" s="167">
        <v>3</v>
      </c>
      <c r="BJ8" s="164">
        <v>4.5</v>
      </c>
      <c r="BK8" s="164">
        <v>3.5</v>
      </c>
      <c r="BL8" s="12">
        <v>32.5</v>
      </c>
      <c r="BM8" s="165">
        <f t="shared" si="3"/>
        <v>43.5</v>
      </c>
      <c r="BN8" s="166" t="str">
        <f t="shared" ref="BN8:BN30" si="22">IF(BM8&gt;=91,"A1",IF(BM8&gt;=81,"A2",IF(BM8&gt;=71,"B1",IF(BM8&gt;=61,"B2",IF(BM8&gt;=51,"C1",IF(BM8&gt;=41,"C2",IF(BM8&gt;=33,"D","E")))))))</f>
        <v>C2</v>
      </c>
      <c r="BO8" s="2">
        <v>29.5</v>
      </c>
      <c r="BP8" s="12">
        <v>39</v>
      </c>
      <c r="BQ8" s="116">
        <v>40</v>
      </c>
      <c r="BR8" s="12">
        <v>29.5</v>
      </c>
      <c r="BS8" s="116">
        <v>25</v>
      </c>
      <c r="BT8" s="12">
        <v>22.5</v>
      </c>
      <c r="BU8" s="159">
        <f t="shared" si="4"/>
        <v>246.75</v>
      </c>
      <c r="BV8" s="159">
        <f t="shared" si="5"/>
        <v>272.5</v>
      </c>
      <c r="BW8" s="166">
        <f t="shared" si="6"/>
        <v>519.25</v>
      </c>
      <c r="BX8" s="165">
        <f t="shared" ref="BX8:BX30" si="23">BW8/1000*100</f>
        <v>51.924999999999997</v>
      </c>
      <c r="BY8" s="292" t="str">
        <f t="shared" ref="BY8:BY30" si="24">IF(BX8&gt;=91,"A1",IF(BX8&gt;=81,"A2",IF(BX8&gt;=71,"B1",IF(BX8&gt;=61,"B2",IF(BX8&gt;=51,"C1",IF(BX8&gt;=41,"C2",IF(BX8&gt;=33,"D","E")))))))</f>
        <v>C1</v>
      </c>
      <c r="BZ8" s="14">
        <v>184</v>
      </c>
    </row>
    <row r="9" spans="1:78" ht="18" customHeight="1">
      <c r="A9" s="146">
        <v>3</v>
      </c>
      <c r="B9" s="32" t="s">
        <v>54</v>
      </c>
      <c r="C9" s="101">
        <v>6.75</v>
      </c>
      <c r="D9" s="2">
        <v>5</v>
      </c>
      <c r="E9" s="2">
        <v>5</v>
      </c>
      <c r="F9" s="146">
        <v>39.5</v>
      </c>
      <c r="G9" s="163">
        <f t="shared" si="7"/>
        <v>56.25</v>
      </c>
      <c r="H9" s="164" t="str">
        <f t="shared" si="8"/>
        <v>C1</v>
      </c>
      <c r="I9" s="12">
        <v>7.5</v>
      </c>
      <c r="J9" s="164">
        <v>5</v>
      </c>
      <c r="K9" s="164">
        <v>4</v>
      </c>
      <c r="L9" s="163">
        <v>55.5</v>
      </c>
      <c r="M9" s="163">
        <f t="shared" si="0"/>
        <v>72</v>
      </c>
      <c r="N9" s="164" t="str">
        <f t="shared" si="9"/>
        <v>B1</v>
      </c>
      <c r="O9" s="101">
        <v>8.25</v>
      </c>
      <c r="P9" s="2">
        <v>4</v>
      </c>
      <c r="Q9" s="2">
        <v>4</v>
      </c>
      <c r="R9" s="2">
        <v>43.5</v>
      </c>
      <c r="S9" s="163">
        <f t="shared" si="10"/>
        <v>59.75</v>
      </c>
      <c r="T9" s="164" t="str">
        <f t="shared" si="11"/>
        <v>C1</v>
      </c>
      <c r="U9" s="12">
        <v>5.75</v>
      </c>
      <c r="V9" s="164">
        <v>5</v>
      </c>
      <c r="W9" s="164">
        <v>4</v>
      </c>
      <c r="X9" s="12">
        <v>64</v>
      </c>
      <c r="Y9" s="165">
        <f>SUM(U9:X9)</f>
        <v>78.75</v>
      </c>
      <c r="Z9" s="166" t="str">
        <f t="shared" si="12"/>
        <v>B1</v>
      </c>
      <c r="AA9" s="146">
        <v>3</v>
      </c>
      <c r="AB9" s="32" t="s">
        <v>54</v>
      </c>
      <c r="AC9" s="101">
        <v>5.75</v>
      </c>
      <c r="AD9" s="2">
        <v>4</v>
      </c>
      <c r="AE9" s="2">
        <v>3</v>
      </c>
      <c r="AF9" s="2">
        <v>28</v>
      </c>
      <c r="AG9" s="164">
        <f t="shared" si="13"/>
        <v>40.75</v>
      </c>
      <c r="AH9" s="164" t="str">
        <f t="shared" si="14"/>
        <v>D</v>
      </c>
      <c r="AI9" s="12">
        <v>4</v>
      </c>
      <c r="AJ9" s="13">
        <v>5</v>
      </c>
      <c r="AK9" s="13">
        <v>3</v>
      </c>
      <c r="AL9" s="5">
        <v>38.5</v>
      </c>
      <c r="AM9" s="165">
        <f t="shared" si="15"/>
        <v>50.5</v>
      </c>
      <c r="AN9" s="166" t="str">
        <f t="shared" si="16"/>
        <v>C2</v>
      </c>
      <c r="AO9" s="29">
        <v>8.75</v>
      </c>
      <c r="AP9" s="2">
        <v>3.5</v>
      </c>
      <c r="AQ9" s="2">
        <v>5</v>
      </c>
      <c r="AR9" s="2">
        <v>62</v>
      </c>
      <c r="AS9" s="164">
        <f t="shared" si="17"/>
        <v>79.25</v>
      </c>
      <c r="AT9" s="164" t="str">
        <f t="shared" si="18"/>
        <v>B1</v>
      </c>
      <c r="AU9" s="167">
        <v>7.75</v>
      </c>
      <c r="AV9" s="168">
        <v>4.5</v>
      </c>
      <c r="AW9" s="168">
        <v>3</v>
      </c>
      <c r="AX9" s="12">
        <v>50</v>
      </c>
      <c r="AY9" s="165">
        <f>SUM(AU9:AX9)</f>
        <v>65.25</v>
      </c>
      <c r="AZ9" s="165" t="str">
        <f t="shared" si="19"/>
        <v>B2</v>
      </c>
      <c r="BA9" s="146">
        <v>3</v>
      </c>
      <c r="BB9" s="32" t="s">
        <v>54</v>
      </c>
      <c r="BC9" s="101">
        <v>7.75</v>
      </c>
      <c r="BD9" s="2">
        <v>4.5</v>
      </c>
      <c r="BE9" s="2">
        <v>5</v>
      </c>
      <c r="BF9" s="2">
        <v>41</v>
      </c>
      <c r="BG9" s="170">
        <f t="shared" si="20"/>
        <v>58.25</v>
      </c>
      <c r="BH9" s="164" t="str">
        <f t="shared" si="21"/>
        <v>C1</v>
      </c>
      <c r="BI9" s="167">
        <v>3</v>
      </c>
      <c r="BJ9" s="164">
        <v>4.5</v>
      </c>
      <c r="BK9" s="164">
        <v>3.5</v>
      </c>
      <c r="BL9" s="12">
        <v>53</v>
      </c>
      <c r="BM9" s="165">
        <f>SUM(BI9:BL9)</f>
        <v>64</v>
      </c>
      <c r="BN9" s="166" t="str">
        <f t="shared" si="22"/>
        <v>B2</v>
      </c>
      <c r="BO9" s="2">
        <v>34.5</v>
      </c>
      <c r="BP9" s="5">
        <v>40.5</v>
      </c>
      <c r="BQ9" s="117">
        <v>40</v>
      </c>
      <c r="BR9" s="12">
        <v>29</v>
      </c>
      <c r="BS9" s="117">
        <v>29</v>
      </c>
      <c r="BT9" s="12">
        <v>30.5</v>
      </c>
      <c r="BU9" s="159">
        <f t="shared" si="4"/>
        <v>294.25</v>
      </c>
      <c r="BV9" s="159">
        <f t="shared" si="5"/>
        <v>330.5</v>
      </c>
      <c r="BW9" s="233">
        <f t="shared" si="6"/>
        <v>624.75</v>
      </c>
      <c r="BX9" s="165">
        <f t="shared" si="23"/>
        <v>62.475000000000001</v>
      </c>
      <c r="BY9" s="292" t="str">
        <f t="shared" si="24"/>
        <v>B2</v>
      </c>
      <c r="BZ9" s="14">
        <v>200</v>
      </c>
    </row>
    <row r="10" spans="1:78" ht="18" customHeight="1">
      <c r="A10" s="146">
        <v>4</v>
      </c>
      <c r="B10" s="32" t="s">
        <v>64</v>
      </c>
      <c r="C10" s="101">
        <v>10</v>
      </c>
      <c r="D10" s="2">
        <v>5</v>
      </c>
      <c r="E10" s="2">
        <v>5</v>
      </c>
      <c r="F10" s="146">
        <v>71.5</v>
      </c>
      <c r="G10" s="163">
        <f t="shared" si="7"/>
        <v>91.5</v>
      </c>
      <c r="H10" s="164" t="str">
        <f t="shared" si="8"/>
        <v>A1</v>
      </c>
      <c r="I10" s="12">
        <v>9.75</v>
      </c>
      <c r="J10" s="164">
        <v>5</v>
      </c>
      <c r="K10" s="164">
        <v>5</v>
      </c>
      <c r="L10" s="163">
        <v>77</v>
      </c>
      <c r="M10" s="163">
        <f t="shared" si="0"/>
        <v>96.75</v>
      </c>
      <c r="N10" s="164" t="str">
        <f t="shared" si="9"/>
        <v>A1</v>
      </c>
      <c r="O10" s="101">
        <v>9.25</v>
      </c>
      <c r="P10" s="2">
        <v>5</v>
      </c>
      <c r="Q10" s="2">
        <v>5</v>
      </c>
      <c r="R10" s="2">
        <v>74</v>
      </c>
      <c r="S10" s="163">
        <f t="shared" si="10"/>
        <v>93.25</v>
      </c>
      <c r="T10" s="164" t="str">
        <f t="shared" si="11"/>
        <v>A1</v>
      </c>
      <c r="U10" s="12">
        <v>10</v>
      </c>
      <c r="V10" s="164">
        <v>5</v>
      </c>
      <c r="W10" s="164">
        <v>5</v>
      </c>
      <c r="X10" s="5">
        <v>79</v>
      </c>
      <c r="Y10" s="165">
        <f>SUM(U10:X10)</f>
        <v>99</v>
      </c>
      <c r="Z10" s="166" t="str">
        <f t="shared" si="12"/>
        <v>A1</v>
      </c>
      <c r="AA10" s="146">
        <v>4</v>
      </c>
      <c r="AB10" s="32" t="s">
        <v>64</v>
      </c>
      <c r="AC10" s="101">
        <v>10</v>
      </c>
      <c r="AD10" s="2">
        <v>5</v>
      </c>
      <c r="AE10" s="2">
        <v>5</v>
      </c>
      <c r="AF10" s="2">
        <v>75.5</v>
      </c>
      <c r="AG10" s="164">
        <f t="shared" si="13"/>
        <v>95.5</v>
      </c>
      <c r="AH10" s="164" t="str">
        <f t="shared" si="14"/>
        <v>A1</v>
      </c>
      <c r="AI10" s="12">
        <v>10</v>
      </c>
      <c r="AJ10" s="13">
        <v>5</v>
      </c>
      <c r="AK10" s="13">
        <v>5</v>
      </c>
      <c r="AL10" s="5">
        <v>79.5</v>
      </c>
      <c r="AM10" s="165">
        <f t="shared" ref="AM10:AM30" si="25">SUM(AI10:AL10)</f>
        <v>99.5</v>
      </c>
      <c r="AN10" s="166" t="str">
        <f t="shared" si="16"/>
        <v>A1</v>
      </c>
      <c r="AO10" s="29">
        <v>8.75</v>
      </c>
      <c r="AP10" s="2">
        <v>5</v>
      </c>
      <c r="AQ10" s="2">
        <v>5</v>
      </c>
      <c r="AR10" s="2">
        <v>78.5</v>
      </c>
      <c r="AS10" s="164">
        <f t="shared" si="17"/>
        <v>97.25</v>
      </c>
      <c r="AT10" s="164" t="str">
        <f t="shared" si="18"/>
        <v>A1</v>
      </c>
      <c r="AU10" s="167">
        <v>10</v>
      </c>
      <c r="AV10" s="173">
        <v>5</v>
      </c>
      <c r="AW10" s="168">
        <v>5</v>
      </c>
      <c r="AX10" s="5">
        <v>79</v>
      </c>
      <c r="AY10" s="165">
        <f>SUM(AU10:AX10)</f>
        <v>99</v>
      </c>
      <c r="AZ10" s="165" t="str">
        <f t="shared" si="19"/>
        <v>A1</v>
      </c>
      <c r="BA10" s="146">
        <v>4</v>
      </c>
      <c r="BB10" s="32" t="s">
        <v>64</v>
      </c>
      <c r="BC10" s="101">
        <v>9.5</v>
      </c>
      <c r="BD10" s="2">
        <v>5</v>
      </c>
      <c r="BE10" s="2">
        <v>5</v>
      </c>
      <c r="BF10" s="2">
        <v>76</v>
      </c>
      <c r="BG10" s="170">
        <f t="shared" si="20"/>
        <v>95.5</v>
      </c>
      <c r="BH10" s="164" t="str">
        <f t="shared" si="21"/>
        <v>A1</v>
      </c>
      <c r="BI10" s="167">
        <v>9.25</v>
      </c>
      <c r="BJ10" s="164">
        <v>5</v>
      </c>
      <c r="BK10" s="164">
        <v>5</v>
      </c>
      <c r="BL10" s="5">
        <v>80</v>
      </c>
      <c r="BM10" s="165">
        <f>SUM(BI10:BL10)</f>
        <v>99.25</v>
      </c>
      <c r="BN10" s="166" t="str">
        <f t="shared" si="22"/>
        <v>A1</v>
      </c>
      <c r="BO10" s="2">
        <v>50</v>
      </c>
      <c r="BP10" s="5">
        <v>50</v>
      </c>
      <c r="BQ10" s="117">
        <v>49</v>
      </c>
      <c r="BR10" s="12">
        <v>48</v>
      </c>
      <c r="BS10" s="117">
        <v>48</v>
      </c>
      <c r="BT10" s="12">
        <v>48</v>
      </c>
      <c r="BU10" s="159">
        <f t="shared" si="4"/>
        <v>473</v>
      </c>
      <c r="BV10" s="159">
        <f t="shared" si="5"/>
        <v>493.5</v>
      </c>
      <c r="BW10" s="233">
        <f t="shared" si="6"/>
        <v>966.5</v>
      </c>
      <c r="BX10" s="165">
        <f t="shared" si="23"/>
        <v>96.65</v>
      </c>
      <c r="BY10" s="292" t="str">
        <f t="shared" si="24"/>
        <v>A1</v>
      </c>
      <c r="BZ10" s="14">
        <v>191</v>
      </c>
    </row>
    <row r="11" spans="1:78" ht="18" customHeight="1">
      <c r="A11" s="146">
        <v>5</v>
      </c>
      <c r="B11" s="32" t="s">
        <v>76</v>
      </c>
      <c r="C11" s="101">
        <v>7.75</v>
      </c>
      <c r="D11" s="2">
        <v>4</v>
      </c>
      <c r="E11" s="2">
        <v>5</v>
      </c>
      <c r="F11" s="146">
        <v>60</v>
      </c>
      <c r="G11" s="163">
        <f t="shared" si="7"/>
        <v>76.75</v>
      </c>
      <c r="H11" s="164" t="str">
        <f t="shared" si="8"/>
        <v>B1</v>
      </c>
      <c r="I11" s="12">
        <v>8.5</v>
      </c>
      <c r="J11" s="164">
        <v>5</v>
      </c>
      <c r="K11" s="164">
        <v>4</v>
      </c>
      <c r="L11" s="163">
        <v>60.5</v>
      </c>
      <c r="M11" s="163">
        <f t="shared" si="0"/>
        <v>78</v>
      </c>
      <c r="N11" s="164" t="str">
        <f t="shared" si="9"/>
        <v>B1</v>
      </c>
      <c r="O11" s="101">
        <v>8.5</v>
      </c>
      <c r="P11" s="2">
        <v>4</v>
      </c>
      <c r="Q11" s="2">
        <v>4</v>
      </c>
      <c r="R11" s="2">
        <v>60</v>
      </c>
      <c r="S11" s="163">
        <f t="shared" si="10"/>
        <v>76.5</v>
      </c>
      <c r="T11" s="164" t="str">
        <f t="shared" si="11"/>
        <v>B1</v>
      </c>
      <c r="U11" s="12">
        <v>5</v>
      </c>
      <c r="V11" s="164">
        <v>4</v>
      </c>
      <c r="W11" s="164">
        <v>4</v>
      </c>
      <c r="X11" s="5">
        <v>66.5</v>
      </c>
      <c r="Y11" s="165">
        <f t="shared" ref="Y11:Y30" si="26">SUM(U11:X11)</f>
        <v>79.5</v>
      </c>
      <c r="Z11" s="166" t="str">
        <f t="shared" si="12"/>
        <v>B1</v>
      </c>
      <c r="AA11" s="146">
        <v>5</v>
      </c>
      <c r="AB11" s="32" t="s">
        <v>76</v>
      </c>
      <c r="AC11" s="101">
        <v>8.5</v>
      </c>
      <c r="AD11" s="2">
        <v>4</v>
      </c>
      <c r="AE11" s="2">
        <v>4</v>
      </c>
      <c r="AF11" s="2">
        <v>55.5</v>
      </c>
      <c r="AG11" s="164">
        <f t="shared" si="13"/>
        <v>72</v>
      </c>
      <c r="AH11" s="164" t="str">
        <f t="shared" si="14"/>
        <v>B1</v>
      </c>
      <c r="AI11" s="12">
        <v>7.25</v>
      </c>
      <c r="AJ11" s="13">
        <v>4</v>
      </c>
      <c r="AK11" s="13">
        <v>4</v>
      </c>
      <c r="AL11" s="5">
        <v>55</v>
      </c>
      <c r="AM11" s="165">
        <f t="shared" si="25"/>
        <v>70.25</v>
      </c>
      <c r="AN11" s="166" t="str">
        <f t="shared" si="16"/>
        <v>B2</v>
      </c>
      <c r="AO11" s="29">
        <v>8.75</v>
      </c>
      <c r="AP11" s="2">
        <v>3</v>
      </c>
      <c r="AQ11" s="2">
        <v>4</v>
      </c>
      <c r="AR11" s="2">
        <v>68.5</v>
      </c>
      <c r="AS11" s="164">
        <f t="shared" si="17"/>
        <v>84.25</v>
      </c>
      <c r="AT11" s="164" t="str">
        <f t="shared" si="18"/>
        <v>A2</v>
      </c>
      <c r="AU11" s="167">
        <v>8.5</v>
      </c>
      <c r="AV11" s="173">
        <v>4</v>
      </c>
      <c r="AW11" s="168">
        <v>4</v>
      </c>
      <c r="AX11" s="5">
        <v>60.5</v>
      </c>
      <c r="AY11" s="165">
        <f t="shared" ref="AY11:AY30" si="27">SUM(AU11:AX11)</f>
        <v>77</v>
      </c>
      <c r="AZ11" s="165" t="str">
        <f t="shared" si="19"/>
        <v>B1</v>
      </c>
      <c r="BA11" s="146">
        <v>5</v>
      </c>
      <c r="BB11" s="32" t="s">
        <v>76</v>
      </c>
      <c r="BC11" s="101">
        <v>7.5</v>
      </c>
      <c r="BD11" s="2">
        <v>4</v>
      </c>
      <c r="BE11" s="2">
        <v>3</v>
      </c>
      <c r="BF11" s="2">
        <v>57.5</v>
      </c>
      <c r="BG11" s="170">
        <f t="shared" si="20"/>
        <v>72</v>
      </c>
      <c r="BH11" s="164" t="str">
        <f t="shared" si="21"/>
        <v>B1</v>
      </c>
      <c r="BI11" s="167">
        <v>8.5</v>
      </c>
      <c r="BJ11" s="164">
        <v>4</v>
      </c>
      <c r="BK11" s="164">
        <v>3</v>
      </c>
      <c r="BL11" s="5">
        <v>68.5</v>
      </c>
      <c r="BM11" s="165">
        <f t="shared" ref="BM11:BM30" si="28">SUM(BI11:BL11)</f>
        <v>84</v>
      </c>
      <c r="BN11" s="166" t="str">
        <f t="shared" si="22"/>
        <v>A2</v>
      </c>
      <c r="BO11" s="2">
        <v>39</v>
      </c>
      <c r="BP11" s="5">
        <v>46.5</v>
      </c>
      <c r="BQ11" s="116">
        <v>44</v>
      </c>
      <c r="BR11" s="12">
        <v>39.5</v>
      </c>
      <c r="BS11" s="116">
        <v>43.5</v>
      </c>
      <c r="BT11" s="12">
        <v>40.5</v>
      </c>
      <c r="BU11" s="159">
        <f t="shared" si="4"/>
        <v>381.5</v>
      </c>
      <c r="BV11" s="159">
        <f t="shared" si="5"/>
        <v>388.75</v>
      </c>
      <c r="BW11" s="233">
        <f t="shared" si="6"/>
        <v>770.25</v>
      </c>
      <c r="BX11" s="165">
        <f t="shared" si="23"/>
        <v>77.025000000000006</v>
      </c>
      <c r="BY11" s="292" t="str">
        <f t="shared" si="24"/>
        <v>B1</v>
      </c>
      <c r="BZ11" s="14">
        <v>177</v>
      </c>
    </row>
    <row r="12" spans="1:78" ht="18" customHeight="1">
      <c r="A12" s="146">
        <v>6</v>
      </c>
      <c r="B12" s="32" t="s">
        <v>82</v>
      </c>
      <c r="C12" s="101">
        <v>7.25</v>
      </c>
      <c r="D12" s="2">
        <v>5</v>
      </c>
      <c r="E12" s="2">
        <v>4</v>
      </c>
      <c r="F12" s="146">
        <v>44</v>
      </c>
      <c r="G12" s="163">
        <f t="shared" si="7"/>
        <v>60.25</v>
      </c>
      <c r="H12" s="164" t="str">
        <f t="shared" si="8"/>
        <v>C1</v>
      </c>
      <c r="I12" s="12">
        <v>8.25</v>
      </c>
      <c r="J12" s="164">
        <v>4.5</v>
      </c>
      <c r="K12" s="164">
        <v>3.5</v>
      </c>
      <c r="L12" s="163">
        <v>53</v>
      </c>
      <c r="M12" s="163">
        <f t="shared" si="0"/>
        <v>69.25</v>
      </c>
      <c r="N12" s="164" t="str">
        <f t="shared" si="9"/>
        <v>B2</v>
      </c>
      <c r="O12" s="101">
        <v>8.25</v>
      </c>
      <c r="P12" s="2">
        <v>4</v>
      </c>
      <c r="Q12" s="2">
        <v>4</v>
      </c>
      <c r="R12" s="2">
        <v>56</v>
      </c>
      <c r="S12" s="163">
        <f t="shared" si="10"/>
        <v>72.25</v>
      </c>
      <c r="T12" s="164" t="str">
        <f t="shared" si="11"/>
        <v>B1</v>
      </c>
      <c r="U12" s="12">
        <v>5.75</v>
      </c>
      <c r="V12" s="164">
        <v>4</v>
      </c>
      <c r="W12" s="164">
        <v>4</v>
      </c>
      <c r="X12" s="5">
        <v>59</v>
      </c>
      <c r="Y12" s="165">
        <f t="shared" si="26"/>
        <v>72.75</v>
      </c>
      <c r="Z12" s="166" t="str">
        <f t="shared" si="12"/>
        <v>B1</v>
      </c>
      <c r="AA12" s="146">
        <v>6</v>
      </c>
      <c r="AB12" s="32" t="s">
        <v>82</v>
      </c>
      <c r="AC12" s="101">
        <v>8.5</v>
      </c>
      <c r="AD12" s="2">
        <v>4</v>
      </c>
      <c r="AE12" s="2">
        <v>4</v>
      </c>
      <c r="AF12" s="2">
        <v>54.5</v>
      </c>
      <c r="AG12" s="164">
        <f t="shared" si="13"/>
        <v>71</v>
      </c>
      <c r="AH12" s="164" t="str">
        <f t="shared" si="14"/>
        <v>B1</v>
      </c>
      <c r="AI12" s="12">
        <v>8.5</v>
      </c>
      <c r="AJ12" s="13">
        <v>4</v>
      </c>
      <c r="AK12" s="13">
        <v>5</v>
      </c>
      <c r="AL12" s="5">
        <v>60</v>
      </c>
      <c r="AM12" s="165">
        <f t="shared" si="25"/>
        <v>77.5</v>
      </c>
      <c r="AN12" s="166" t="str">
        <f t="shared" si="16"/>
        <v>B1</v>
      </c>
      <c r="AO12" s="29">
        <v>8.25</v>
      </c>
      <c r="AP12" s="2">
        <v>2.5</v>
      </c>
      <c r="AQ12" s="2">
        <v>4</v>
      </c>
      <c r="AR12" s="2">
        <v>62</v>
      </c>
      <c r="AS12" s="164">
        <f t="shared" si="17"/>
        <v>76.75</v>
      </c>
      <c r="AT12" s="164" t="str">
        <f t="shared" si="18"/>
        <v>B1</v>
      </c>
      <c r="AU12" s="167">
        <v>8.75</v>
      </c>
      <c r="AV12" s="173">
        <v>4</v>
      </c>
      <c r="AW12" s="168">
        <v>4</v>
      </c>
      <c r="AX12" s="5">
        <v>63.5</v>
      </c>
      <c r="AY12" s="165">
        <f t="shared" si="27"/>
        <v>80.25</v>
      </c>
      <c r="AZ12" s="165" t="str">
        <f t="shared" si="19"/>
        <v>B1</v>
      </c>
      <c r="BA12" s="146">
        <v>6</v>
      </c>
      <c r="BB12" s="32" t="s">
        <v>82</v>
      </c>
      <c r="BC12" s="101">
        <v>9.5</v>
      </c>
      <c r="BD12" s="2">
        <v>4.5</v>
      </c>
      <c r="BE12" s="2">
        <v>5</v>
      </c>
      <c r="BF12" s="2">
        <v>65.5</v>
      </c>
      <c r="BG12" s="170">
        <f t="shared" si="20"/>
        <v>84.5</v>
      </c>
      <c r="BH12" s="164" t="str">
        <f t="shared" si="21"/>
        <v>A2</v>
      </c>
      <c r="BI12" s="167">
        <v>8.25</v>
      </c>
      <c r="BJ12" s="164">
        <v>4.5</v>
      </c>
      <c r="BK12" s="164">
        <v>4</v>
      </c>
      <c r="BL12" s="5">
        <v>62.5</v>
      </c>
      <c r="BM12" s="165">
        <f t="shared" si="28"/>
        <v>79.25</v>
      </c>
      <c r="BN12" s="166" t="str">
        <f t="shared" si="22"/>
        <v>B1</v>
      </c>
      <c r="BO12" s="2">
        <v>34.5</v>
      </c>
      <c r="BP12" s="5">
        <v>42.5</v>
      </c>
      <c r="BQ12" s="117">
        <v>48</v>
      </c>
      <c r="BR12" s="12">
        <v>46.5</v>
      </c>
      <c r="BS12" s="117">
        <v>43.5</v>
      </c>
      <c r="BT12" s="12">
        <v>43</v>
      </c>
      <c r="BU12" s="159">
        <f t="shared" si="4"/>
        <v>364.75</v>
      </c>
      <c r="BV12" s="159">
        <f t="shared" si="5"/>
        <v>379</v>
      </c>
      <c r="BW12" s="233">
        <f t="shared" si="6"/>
        <v>743.75</v>
      </c>
      <c r="BX12" s="165">
        <f t="shared" si="23"/>
        <v>74.375</v>
      </c>
      <c r="BY12" s="292" t="str">
        <f t="shared" si="24"/>
        <v>B1</v>
      </c>
      <c r="BZ12" s="14">
        <v>200</v>
      </c>
    </row>
    <row r="13" spans="1:78" ht="18" customHeight="1">
      <c r="A13" s="146">
        <v>7</v>
      </c>
      <c r="B13" s="32" t="s">
        <v>91</v>
      </c>
      <c r="C13" s="101">
        <v>7.5</v>
      </c>
      <c r="D13" s="2">
        <v>5</v>
      </c>
      <c r="E13" s="2">
        <v>5</v>
      </c>
      <c r="F13" s="146">
        <v>61.5</v>
      </c>
      <c r="G13" s="163">
        <f t="shared" si="7"/>
        <v>79</v>
      </c>
      <c r="H13" s="164" t="str">
        <f t="shared" si="8"/>
        <v>B1</v>
      </c>
      <c r="I13" s="12">
        <v>8.25</v>
      </c>
      <c r="J13" s="164">
        <v>5</v>
      </c>
      <c r="K13" s="164">
        <v>4</v>
      </c>
      <c r="L13" s="163">
        <v>60.5</v>
      </c>
      <c r="M13" s="163">
        <f t="shared" si="0"/>
        <v>77.75</v>
      </c>
      <c r="N13" s="164" t="str">
        <f t="shared" si="9"/>
        <v>B1</v>
      </c>
      <c r="O13" s="101">
        <v>8.75</v>
      </c>
      <c r="P13" s="2">
        <v>4</v>
      </c>
      <c r="Q13" s="2">
        <v>4</v>
      </c>
      <c r="R13" s="2">
        <v>53.5</v>
      </c>
      <c r="S13" s="163">
        <f t="shared" si="10"/>
        <v>70.25</v>
      </c>
      <c r="T13" s="164" t="str">
        <f t="shared" si="11"/>
        <v>B2</v>
      </c>
      <c r="U13" s="12">
        <v>7.5</v>
      </c>
      <c r="V13" s="164">
        <v>5</v>
      </c>
      <c r="W13" s="164">
        <v>4</v>
      </c>
      <c r="X13" s="5">
        <v>60.5</v>
      </c>
      <c r="Y13" s="165">
        <f t="shared" si="26"/>
        <v>77</v>
      </c>
      <c r="Z13" s="166" t="str">
        <f t="shared" si="12"/>
        <v>B1</v>
      </c>
      <c r="AA13" s="146">
        <v>7</v>
      </c>
      <c r="AB13" s="32" t="s">
        <v>91</v>
      </c>
      <c r="AC13" s="101">
        <v>8.75</v>
      </c>
      <c r="AD13" s="2">
        <v>5</v>
      </c>
      <c r="AE13" s="2">
        <v>5</v>
      </c>
      <c r="AF13" s="2">
        <v>57.5</v>
      </c>
      <c r="AG13" s="164">
        <f t="shared" si="13"/>
        <v>76.25</v>
      </c>
      <c r="AH13" s="164" t="str">
        <f t="shared" si="14"/>
        <v>B1</v>
      </c>
      <c r="AI13" s="12">
        <v>9.5</v>
      </c>
      <c r="AJ13" s="13">
        <v>5</v>
      </c>
      <c r="AK13" s="13">
        <v>5</v>
      </c>
      <c r="AL13" s="5">
        <v>74</v>
      </c>
      <c r="AM13" s="165">
        <f t="shared" si="25"/>
        <v>93.5</v>
      </c>
      <c r="AN13" s="166" t="str">
        <f t="shared" si="16"/>
        <v>A1</v>
      </c>
      <c r="AO13" s="29">
        <v>8.75</v>
      </c>
      <c r="AP13" s="2">
        <v>5</v>
      </c>
      <c r="AQ13" s="2">
        <v>5</v>
      </c>
      <c r="AR13" s="2">
        <v>70.5</v>
      </c>
      <c r="AS13" s="164">
        <f t="shared" si="17"/>
        <v>89.25</v>
      </c>
      <c r="AT13" s="164" t="str">
        <f t="shared" si="18"/>
        <v>A2</v>
      </c>
      <c r="AU13" s="167">
        <v>8.25</v>
      </c>
      <c r="AV13" s="173">
        <v>5</v>
      </c>
      <c r="AW13" s="168">
        <v>4.5</v>
      </c>
      <c r="AX13" s="5">
        <v>63.5</v>
      </c>
      <c r="AY13" s="165">
        <f t="shared" si="27"/>
        <v>81.25</v>
      </c>
      <c r="AZ13" s="165" t="str">
        <f t="shared" si="19"/>
        <v>A2</v>
      </c>
      <c r="BA13" s="146">
        <v>7</v>
      </c>
      <c r="BB13" s="32" t="s">
        <v>91</v>
      </c>
      <c r="BC13" s="101">
        <v>8</v>
      </c>
      <c r="BD13" s="2">
        <v>5</v>
      </c>
      <c r="BE13" s="2">
        <v>5</v>
      </c>
      <c r="BF13" s="2">
        <v>66</v>
      </c>
      <c r="BG13" s="170">
        <f t="shared" si="20"/>
        <v>84</v>
      </c>
      <c r="BH13" s="164" t="str">
        <f t="shared" si="21"/>
        <v>A2</v>
      </c>
      <c r="BI13" s="167">
        <v>9.25</v>
      </c>
      <c r="BJ13" s="164">
        <v>5</v>
      </c>
      <c r="BK13" s="164">
        <v>5</v>
      </c>
      <c r="BL13" s="5">
        <v>48</v>
      </c>
      <c r="BM13" s="165">
        <f t="shared" si="28"/>
        <v>67.25</v>
      </c>
      <c r="BN13" s="166" t="str">
        <f t="shared" si="22"/>
        <v>B2</v>
      </c>
      <c r="BO13" s="2">
        <v>49</v>
      </c>
      <c r="BP13" s="5">
        <v>46</v>
      </c>
      <c r="BQ13" s="117">
        <v>46</v>
      </c>
      <c r="BR13" s="12">
        <v>38</v>
      </c>
      <c r="BS13" s="117">
        <v>40.5</v>
      </c>
      <c r="BT13" s="12">
        <v>35</v>
      </c>
      <c r="BU13" s="159">
        <f t="shared" si="4"/>
        <v>398.75</v>
      </c>
      <c r="BV13" s="159">
        <f t="shared" si="5"/>
        <v>396.75</v>
      </c>
      <c r="BW13" s="166">
        <f t="shared" si="6"/>
        <v>795.5</v>
      </c>
      <c r="BX13" s="165">
        <f t="shared" si="23"/>
        <v>79.55</v>
      </c>
      <c r="BY13" s="292" t="str">
        <f t="shared" si="24"/>
        <v>B1</v>
      </c>
      <c r="BZ13" s="14">
        <v>203</v>
      </c>
    </row>
    <row r="14" spans="1:78" ht="18" customHeight="1">
      <c r="A14" s="146">
        <v>8</v>
      </c>
      <c r="B14" s="32" t="s">
        <v>288</v>
      </c>
      <c r="C14" s="101">
        <v>5.25</v>
      </c>
      <c r="D14" s="2">
        <v>4</v>
      </c>
      <c r="E14" s="2">
        <v>4</v>
      </c>
      <c r="F14" s="146">
        <v>41</v>
      </c>
      <c r="G14" s="163">
        <f t="shared" si="7"/>
        <v>54.25</v>
      </c>
      <c r="H14" s="164" t="str">
        <f t="shared" si="8"/>
        <v>C1</v>
      </c>
      <c r="I14" s="12">
        <v>7</v>
      </c>
      <c r="J14" s="164">
        <v>5</v>
      </c>
      <c r="K14" s="164">
        <v>4</v>
      </c>
      <c r="L14" s="163">
        <v>49.5</v>
      </c>
      <c r="M14" s="163">
        <f t="shared" si="0"/>
        <v>65.5</v>
      </c>
      <c r="N14" s="164" t="str">
        <f t="shared" si="9"/>
        <v>B2</v>
      </c>
      <c r="O14" s="101">
        <v>7</v>
      </c>
      <c r="P14" s="2">
        <v>4</v>
      </c>
      <c r="Q14" s="2">
        <v>4</v>
      </c>
      <c r="R14" s="2">
        <v>47.5</v>
      </c>
      <c r="S14" s="163">
        <f t="shared" si="10"/>
        <v>62.5</v>
      </c>
      <c r="T14" s="164" t="str">
        <f t="shared" si="11"/>
        <v>B2</v>
      </c>
      <c r="U14" s="12">
        <v>6.25</v>
      </c>
      <c r="V14" s="164">
        <v>4</v>
      </c>
      <c r="W14" s="164">
        <v>4</v>
      </c>
      <c r="X14" s="12">
        <v>57.5</v>
      </c>
      <c r="Y14" s="165">
        <f t="shared" si="26"/>
        <v>71.75</v>
      </c>
      <c r="Z14" s="166" t="str">
        <f t="shared" si="12"/>
        <v>B1</v>
      </c>
      <c r="AA14" s="146">
        <v>8</v>
      </c>
      <c r="AB14" s="32" t="s">
        <v>288</v>
      </c>
      <c r="AC14" s="101">
        <v>5.25</v>
      </c>
      <c r="AD14" s="2">
        <v>4</v>
      </c>
      <c r="AE14" s="2">
        <v>4</v>
      </c>
      <c r="AF14" s="2">
        <v>32.5</v>
      </c>
      <c r="AG14" s="164">
        <f t="shared" si="13"/>
        <v>45.75</v>
      </c>
      <c r="AH14" s="164" t="str">
        <f t="shared" si="14"/>
        <v>C2</v>
      </c>
      <c r="AI14" s="12">
        <v>5.25</v>
      </c>
      <c r="AJ14" s="13">
        <v>4</v>
      </c>
      <c r="AK14" s="13">
        <v>3</v>
      </c>
      <c r="AL14" s="12">
        <v>43.5</v>
      </c>
      <c r="AM14" s="165">
        <f t="shared" si="25"/>
        <v>55.75</v>
      </c>
      <c r="AN14" s="166" t="str">
        <f t="shared" si="16"/>
        <v>C1</v>
      </c>
      <c r="AO14" s="29">
        <v>8.5</v>
      </c>
      <c r="AP14" s="2">
        <v>4.5</v>
      </c>
      <c r="AQ14" s="2">
        <v>4</v>
      </c>
      <c r="AR14" s="2">
        <v>51</v>
      </c>
      <c r="AS14" s="164">
        <f t="shared" si="17"/>
        <v>68</v>
      </c>
      <c r="AT14" s="164" t="str">
        <f t="shared" si="18"/>
        <v>B2</v>
      </c>
      <c r="AU14" s="167">
        <v>7</v>
      </c>
      <c r="AV14" s="173">
        <v>4</v>
      </c>
      <c r="AW14" s="168">
        <v>3.5</v>
      </c>
      <c r="AX14" s="12">
        <v>49.5</v>
      </c>
      <c r="AY14" s="165">
        <f t="shared" si="27"/>
        <v>64</v>
      </c>
      <c r="AZ14" s="165" t="str">
        <f t="shared" si="19"/>
        <v>B2</v>
      </c>
      <c r="BA14" s="146">
        <v>8</v>
      </c>
      <c r="BB14" s="32" t="s">
        <v>288</v>
      </c>
      <c r="BC14" s="101">
        <v>6</v>
      </c>
      <c r="BD14" s="2">
        <v>4</v>
      </c>
      <c r="BE14" s="2">
        <v>5</v>
      </c>
      <c r="BF14" s="2">
        <v>31</v>
      </c>
      <c r="BG14" s="170">
        <f t="shared" si="20"/>
        <v>46</v>
      </c>
      <c r="BH14" s="164" t="str">
        <f t="shared" si="21"/>
        <v>C2</v>
      </c>
      <c r="BI14" s="167">
        <v>7</v>
      </c>
      <c r="BJ14" s="164">
        <v>5</v>
      </c>
      <c r="BK14" s="164">
        <v>4</v>
      </c>
      <c r="BL14" s="12">
        <v>36</v>
      </c>
      <c r="BM14" s="165">
        <f t="shared" si="28"/>
        <v>52</v>
      </c>
      <c r="BN14" s="166" t="str">
        <f t="shared" si="22"/>
        <v>C1</v>
      </c>
      <c r="BO14" s="2">
        <v>21.5</v>
      </c>
      <c r="BP14" s="12">
        <v>40</v>
      </c>
      <c r="BQ14" s="116">
        <v>33</v>
      </c>
      <c r="BR14" s="12">
        <v>43</v>
      </c>
      <c r="BS14" s="116">
        <v>41.5</v>
      </c>
      <c r="BT14" s="12">
        <v>30</v>
      </c>
      <c r="BU14" s="159">
        <f t="shared" si="4"/>
        <v>276.5</v>
      </c>
      <c r="BV14" s="159">
        <f t="shared" si="5"/>
        <v>309</v>
      </c>
      <c r="BW14" s="166">
        <f t="shared" si="6"/>
        <v>585.5</v>
      </c>
      <c r="BX14" s="165">
        <f t="shared" si="23"/>
        <v>58.550000000000004</v>
      </c>
      <c r="BY14" s="292" t="str">
        <f t="shared" si="24"/>
        <v>C1</v>
      </c>
      <c r="BZ14" s="14">
        <v>187</v>
      </c>
    </row>
    <row r="15" spans="1:78" ht="18" customHeight="1">
      <c r="A15" s="146">
        <v>9</v>
      </c>
      <c r="B15" s="32" t="s">
        <v>106</v>
      </c>
      <c r="C15" s="101">
        <v>4.25</v>
      </c>
      <c r="D15" s="2">
        <v>4</v>
      </c>
      <c r="E15" s="2">
        <v>4</v>
      </c>
      <c r="F15" s="146">
        <v>30.5</v>
      </c>
      <c r="G15" s="163">
        <f t="shared" si="7"/>
        <v>42.75</v>
      </c>
      <c r="H15" s="164" t="str">
        <f t="shared" si="8"/>
        <v>C2</v>
      </c>
      <c r="I15" s="12">
        <v>5</v>
      </c>
      <c r="J15" s="164">
        <v>4</v>
      </c>
      <c r="K15" s="164">
        <v>4</v>
      </c>
      <c r="L15" s="163">
        <v>50</v>
      </c>
      <c r="M15" s="163">
        <f t="shared" si="0"/>
        <v>63</v>
      </c>
      <c r="N15" s="164" t="str">
        <f t="shared" si="9"/>
        <v>B2</v>
      </c>
      <c r="O15" s="101">
        <v>5.5</v>
      </c>
      <c r="P15" s="2">
        <v>4</v>
      </c>
      <c r="Q15" s="2">
        <v>4</v>
      </c>
      <c r="R15" s="2">
        <v>45.5</v>
      </c>
      <c r="S15" s="163">
        <f t="shared" si="10"/>
        <v>59</v>
      </c>
      <c r="T15" s="164" t="str">
        <f t="shared" si="11"/>
        <v>C1</v>
      </c>
      <c r="U15" s="12">
        <v>5.5</v>
      </c>
      <c r="V15" s="164">
        <v>5</v>
      </c>
      <c r="W15" s="164">
        <v>4</v>
      </c>
      <c r="X15" s="12">
        <v>63</v>
      </c>
      <c r="Y15" s="165">
        <f t="shared" si="26"/>
        <v>77.5</v>
      </c>
      <c r="Z15" s="166" t="str">
        <f t="shared" si="12"/>
        <v>B1</v>
      </c>
      <c r="AA15" s="146">
        <v>9</v>
      </c>
      <c r="AB15" s="32" t="s">
        <v>106</v>
      </c>
      <c r="AC15" s="101">
        <v>5</v>
      </c>
      <c r="AD15" s="2">
        <v>4</v>
      </c>
      <c r="AE15" s="2">
        <v>4</v>
      </c>
      <c r="AF15" s="2">
        <v>33.5</v>
      </c>
      <c r="AG15" s="164">
        <f t="shared" si="13"/>
        <v>46.5</v>
      </c>
      <c r="AH15" s="164" t="str">
        <f t="shared" si="14"/>
        <v>C2</v>
      </c>
      <c r="AI15" s="12">
        <v>2.25</v>
      </c>
      <c r="AJ15" s="13">
        <v>4</v>
      </c>
      <c r="AK15" s="13">
        <v>3</v>
      </c>
      <c r="AL15" s="12">
        <v>43.5</v>
      </c>
      <c r="AM15" s="165">
        <f t="shared" si="25"/>
        <v>52.75</v>
      </c>
      <c r="AN15" s="166" t="str">
        <f t="shared" si="16"/>
        <v>C1</v>
      </c>
      <c r="AO15" s="29">
        <v>5.25</v>
      </c>
      <c r="AP15" s="2">
        <v>3.5</v>
      </c>
      <c r="AQ15" s="2">
        <v>3.5</v>
      </c>
      <c r="AR15" s="2">
        <v>39</v>
      </c>
      <c r="AS15" s="164">
        <f t="shared" si="17"/>
        <v>51.25</v>
      </c>
      <c r="AT15" s="164" t="str">
        <f t="shared" si="18"/>
        <v>C1</v>
      </c>
      <c r="AU15" s="167">
        <v>6</v>
      </c>
      <c r="AV15" s="173">
        <v>4</v>
      </c>
      <c r="AW15" s="168">
        <v>3</v>
      </c>
      <c r="AX15" s="12">
        <v>49.5</v>
      </c>
      <c r="AY15" s="165">
        <f t="shared" si="27"/>
        <v>62.5</v>
      </c>
      <c r="AZ15" s="165" t="str">
        <f t="shared" si="19"/>
        <v>B2</v>
      </c>
      <c r="BA15" s="146">
        <v>9</v>
      </c>
      <c r="BB15" s="32" t="s">
        <v>106</v>
      </c>
      <c r="BC15" s="101">
        <v>4.5</v>
      </c>
      <c r="BD15" s="2">
        <v>4</v>
      </c>
      <c r="BE15" s="2">
        <v>5</v>
      </c>
      <c r="BF15" s="2">
        <v>28</v>
      </c>
      <c r="BG15" s="170">
        <f t="shared" si="20"/>
        <v>41.5</v>
      </c>
      <c r="BH15" s="164" t="str">
        <f t="shared" si="21"/>
        <v>C2</v>
      </c>
      <c r="BI15" s="167">
        <v>3</v>
      </c>
      <c r="BJ15" s="164">
        <v>4</v>
      </c>
      <c r="BK15" s="164">
        <v>3</v>
      </c>
      <c r="BL15" s="12">
        <v>35</v>
      </c>
      <c r="BM15" s="165">
        <f t="shared" si="28"/>
        <v>45</v>
      </c>
      <c r="BN15" s="166" t="str">
        <f t="shared" si="22"/>
        <v>C2</v>
      </c>
      <c r="BO15" s="2">
        <v>32.5</v>
      </c>
      <c r="BP15" s="12">
        <v>43</v>
      </c>
      <c r="BQ15" s="117">
        <v>24</v>
      </c>
      <c r="BR15" s="12">
        <v>45.5</v>
      </c>
      <c r="BS15" s="117">
        <v>34.5</v>
      </c>
      <c r="BT15" s="12">
        <v>38</v>
      </c>
      <c r="BU15" s="159">
        <f t="shared" si="4"/>
        <v>241</v>
      </c>
      <c r="BV15" s="159">
        <f t="shared" si="5"/>
        <v>300.75</v>
      </c>
      <c r="BW15" s="166">
        <f t="shared" si="6"/>
        <v>541.75</v>
      </c>
      <c r="BX15" s="165">
        <f t="shared" si="23"/>
        <v>54.174999999999997</v>
      </c>
      <c r="BY15" s="292" t="str">
        <f t="shared" si="24"/>
        <v>C1</v>
      </c>
      <c r="BZ15" s="14">
        <v>196</v>
      </c>
    </row>
    <row r="16" spans="1:78" ht="18" customHeight="1">
      <c r="A16" s="146">
        <v>10</v>
      </c>
      <c r="B16" s="32" t="s">
        <v>115</v>
      </c>
      <c r="C16" s="101">
        <v>2.5</v>
      </c>
      <c r="D16" s="2">
        <v>4</v>
      </c>
      <c r="E16" s="2">
        <v>4</v>
      </c>
      <c r="F16" s="146">
        <v>22.5</v>
      </c>
      <c r="G16" s="163">
        <f t="shared" si="7"/>
        <v>33</v>
      </c>
      <c r="H16" s="164" t="str">
        <f t="shared" si="8"/>
        <v>D</v>
      </c>
      <c r="I16" s="12">
        <v>4.25</v>
      </c>
      <c r="J16" s="164">
        <v>5</v>
      </c>
      <c r="K16" s="164">
        <v>4</v>
      </c>
      <c r="L16" s="163">
        <v>40</v>
      </c>
      <c r="M16" s="163">
        <f t="shared" si="0"/>
        <v>53.25</v>
      </c>
      <c r="N16" s="164" t="str">
        <f t="shared" si="9"/>
        <v>C1</v>
      </c>
      <c r="O16" s="101">
        <v>7.25</v>
      </c>
      <c r="P16" s="2">
        <v>4</v>
      </c>
      <c r="Q16" s="2">
        <v>4</v>
      </c>
      <c r="R16" s="2">
        <v>37</v>
      </c>
      <c r="S16" s="163">
        <f t="shared" si="10"/>
        <v>52.25</v>
      </c>
      <c r="T16" s="164" t="str">
        <f t="shared" si="11"/>
        <v>C1</v>
      </c>
      <c r="U16" s="12">
        <v>2.25</v>
      </c>
      <c r="V16" s="164">
        <v>4</v>
      </c>
      <c r="W16" s="164">
        <v>3.5</v>
      </c>
      <c r="X16" s="12">
        <v>44</v>
      </c>
      <c r="Y16" s="165">
        <f t="shared" si="26"/>
        <v>53.75</v>
      </c>
      <c r="Z16" s="166" t="str">
        <f t="shared" si="12"/>
        <v>C1</v>
      </c>
      <c r="AA16" s="146">
        <v>10</v>
      </c>
      <c r="AB16" s="32" t="s">
        <v>115</v>
      </c>
      <c r="AC16" s="101">
        <v>5</v>
      </c>
      <c r="AD16" s="2">
        <v>4</v>
      </c>
      <c r="AE16" s="2">
        <v>4</v>
      </c>
      <c r="AF16" s="2">
        <v>39.5</v>
      </c>
      <c r="AG16" s="164">
        <f t="shared" si="13"/>
        <v>52.5</v>
      </c>
      <c r="AH16" s="164" t="str">
        <f t="shared" si="14"/>
        <v>C1</v>
      </c>
      <c r="AI16" s="12">
        <v>9.25</v>
      </c>
      <c r="AJ16" s="13">
        <v>5</v>
      </c>
      <c r="AK16" s="13">
        <v>5</v>
      </c>
      <c r="AL16" s="12">
        <v>69</v>
      </c>
      <c r="AM16" s="165">
        <f t="shared" si="25"/>
        <v>88.25</v>
      </c>
      <c r="AN16" s="166" t="str">
        <f t="shared" si="16"/>
        <v>A2</v>
      </c>
      <c r="AO16" s="29">
        <v>7.75</v>
      </c>
      <c r="AP16" s="2">
        <v>3.5</v>
      </c>
      <c r="AQ16" s="2">
        <v>3</v>
      </c>
      <c r="AR16" s="2">
        <v>33</v>
      </c>
      <c r="AS16" s="164">
        <f t="shared" si="17"/>
        <v>47.25</v>
      </c>
      <c r="AT16" s="164" t="str">
        <f t="shared" si="18"/>
        <v>C2</v>
      </c>
      <c r="AU16" s="167">
        <v>4.75</v>
      </c>
      <c r="AV16" s="173">
        <v>4.5</v>
      </c>
      <c r="AW16" s="168">
        <v>2.5</v>
      </c>
      <c r="AX16" s="12">
        <v>32.5</v>
      </c>
      <c r="AY16" s="165">
        <f t="shared" si="27"/>
        <v>44.25</v>
      </c>
      <c r="AZ16" s="165" t="str">
        <f t="shared" si="19"/>
        <v>C2</v>
      </c>
      <c r="BA16" s="146">
        <v>10</v>
      </c>
      <c r="BB16" s="32" t="s">
        <v>115</v>
      </c>
      <c r="BC16" s="101">
        <v>6.5</v>
      </c>
      <c r="BD16" s="2">
        <v>4</v>
      </c>
      <c r="BE16" s="2">
        <v>4</v>
      </c>
      <c r="BF16" s="2">
        <v>31</v>
      </c>
      <c r="BG16" s="170">
        <f t="shared" si="20"/>
        <v>45.5</v>
      </c>
      <c r="BH16" s="164" t="str">
        <f t="shared" si="21"/>
        <v>C2</v>
      </c>
      <c r="BI16" s="167">
        <v>4.5</v>
      </c>
      <c r="BJ16" s="164">
        <v>4.5</v>
      </c>
      <c r="BK16" s="164">
        <v>3</v>
      </c>
      <c r="BL16" s="12">
        <v>34.5</v>
      </c>
      <c r="BM16" s="165">
        <f t="shared" si="28"/>
        <v>46.5</v>
      </c>
      <c r="BN16" s="166" t="str">
        <f t="shared" si="22"/>
        <v>C2</v>
      </c>
      <c r="BO16" s="2">
        <v>21</v>
      </c>
      <c r="BP16" s="12">
        <v>35</v>
      </c>
      <c r="BQ16" s="116">
        <v>32</v>
      </c>
      <c r="BR16" s="12">
        <v>38</v>
      </c>
      <c r="BS16" s="116">
        <v>23</v>
      </c>
      <c r="BT16" s="12">
        <v>22.5</v>
      </c>
      <c r="BU16" s="159">
        <f t="shared" si="4"/>
        <v>230.5</v>
      </c>
      <c r="BV16" s="159">
        <f t="shared" si="5"/>
        <v>286</v>
      </c>
      <c r="BW16" s="166">
        <f t="shared" si="6"/>
        <v>516.5</v>
      </c>
      <c r="BX16" s="165">
        <f t="shared" si="23"/>
        <v>51.65</v>
      </c>
      <c r="BY16" s="292" t="str">
        <f t="shared" si="24"/>
        <v>C1</v>
      </c>
      <c r="BZ16" s="14">
        <v>176</v>
      </c>
    </row>
    <row r="17" spans="1:78" ht="18" customHeight="1">
      <c r="A17" s="146">
        <v>11</v>
      </c>
      <c r="B17" s="32" t="s">
        <v>124</v>
      </c>
      <c r="C17" s="101">
        <v>8</v>
      </c>
      <c r="D17" s="2">
        <v>5</v>
      </c>
      <c r="E17" s="2">
        <v>5</v>
      </c>
      <c r="F17" s="146">
        <v>63</v>
      </c>
      <c r="G17" s="163">
        <f t="shared" si="7"/>
        <v>81</v>
      </c>
      <c r="H17" s="164" t="str">
        <f t="shared" si="8"/>
        <v>A2</v>
      </c>
      <c r="I17" s="5">
        <v>8.75</v>
      </c>
      <c r="J17" s="164">
        <v>5</v>
      </c>
      <c r="K17" s="164">
        <v>5</v>
      </c>
      <c r="L17" s="163">
        <v>65.5</v>
      </c>
      <c r="M17" s="163">
        <f t="shared" si="0"/>
        <v>84.25</v>
      </c>
      <c r="N17" s="164" t="str">
        <f t="shared" si="9"/>
        <v>A2</v>
      </c>
      <c r="O17" s="101">
        <v>8.25</v>
      </c>
      <c r="P17" s="2">
        <v>5</v>
      </c>
      <c r="Q17" s="2">
        <v>5</v>
      </c>
      <c r="R17" s="2">
        <v>59</v>
      </c>
      <c r="S17" s="163">
        <f t="shared" si="10"/>
        <v>77.25</v>
      </c>
      <c r="T17" s="164" t="str">
        <f t="shared" si="11"/>
        <v>B1</v>
      </c>
      <c r="U17" s="5">
        <v>8.75</v>
      </c>
      <c r="V17" s="164">
        <v>5</v>
      </c>
      <c r="W17" s="164">
        <v>4</v>
      </c>
      <c r="X17" s="12">
        <v>67.5</v>
      </c>
      <c r="Y17" s="165">
        <f t="shared" si="26"/>
        <v>85.25</v>
      </c>
      <c r="Z17" s="166" t="str">
        <f t="shared" si="12"/>
        <v>A2</v>
      </c>
      <c r="AA17" s="146">
        <v>11</v>
      </c>
      <c r="AB17" s="32" t="s">
        <v>124</v>
      </c>
      <c r="AC17" s="101">
        <v>8.75</v>
      </c>
      <c r="AD17" s="2">
        <v>5</v>
      </c>
      <c r="AE17" s="2">
        <v>5</v>
      </c>
      <c r="AF17" s="2">
        <v>58</v>
      </c>
      <c r="AG17" s="164">
        <f t="shared" si="13"/>
        <v>76.75</v>
      </c>
      <c r="AH17" s="164" t="str">
        <f t="shared" si="14"/>
        <v>B1</v>
      </c>
      <c r="AI17" s="5">
        <v>8.25</v>
      </c>
      <c r="AJ17" s="13">
        <v>5</v>
      </c>
      <c r="AK17" s="13">
        <v>4</v>
      </c>
      <c r="AL17" s="12">
        <v>63</v>
      </c>
      <c r="AM17" s="165">
        <f t="shared" si="25"/>
        <v>80.25</v>
      </c>
      <c r="AN17" s="166" t="str">
        <f t="shared" si="16"/>
        <v>B1</v>
      </c>
      <c r="AO17" s="29">
        <v>8.75</v>
      </c>
      <c r="AP17" s="2">
        <v>4.5</v>
      </c>
      <c r="AQ17" s="2">
        <v>5</v>
      </c>
      <c r="AR17" s="2">
        <v>72.5</v>
      </c>
      <c r="AS17" s="164">
        <f t="shared" si="17"/>
        <v>90.75</v>
      </c>
      <c r="AT17" s="164" t="str">
        <f t="shared" si="18"/>
        <v>A2</v>
      </c>
      <c r="AU17" s="167">
        <v>8.75</v>
      </c>
      <c r="AV17" s="173">
        <v>5</v>
      </c>
      <c r="AW17" s="168">
        <v>4.5</v>
      </c>
      <c r="AX17" s="12">
        <v>64.5</v>
      </c>
      <c r="AY17" s="165">
        <f t="shared" si="27"/>
        <v>82.75</v>
      </c>
      <c r="AZ17" s="165" t="str">
        <f t="shared" si="19"/>
        <v>A2</v>
      </c>
      <c r="BA17" s="146">
        <v>11</v>
      </c>
      <c r="BB17" s="32" t="s">
        <v>124</v>
      </c>
      <c r="BC17" s="101">
        <v>7.25</v>
      </c>
      <c r="BD17" s="2">
        <v>4.5</v>
      </c>
      <c r="BE17" s="2">
        <v>5</v>
      </c>
      <c r="BF17" s="2">
        <v>53.5</v>
      </c>
      <c r="BG17" s="170">
        <f t="shared" si="20"/>
        <v>70.25</v>
      </c>
      <c r="BH17" s="164" t="str">
        <f t="shared" si="21"/>
        <v>B2</v>
      </c>
      <c r="BI17" s="167">
        <v>7.75</v>
      </c>
      <c r="BJ17" s="164">
        <v>4</v>
      </c>
      <c r="BK17" s="164">
        <v>3</v>
      </c>
      <c r="BL17" s="12">
        <v>64.5</v>
      </c>
      <c r="BM17" s="165">
        <f t="shared" si="28"/>
        <v>79.25</v>
      </c>
      <c r="BN17" s="166" t="str">
        <f t="shared" si="22"/>
        <v>B1</v>
      </c>
      <c r="BO17" s="2">
        <v>43</v>
      </c>
      <c r="BP17" s="12">
        <v>50</v>
      </c>
      <c r="BQ17" s="117">
        <v>47</v>
      </c>
      <c r="BR17" s="12">
        <v>30</v>
      </c>
      <c r="BS17" s="117">
        <v>42.5</v>
      </c>
      <c r="BT17" s="12">
        <v>41.5</v>
      </c>
      <c r="BU17" s="159">
        <f t="shared" si="4"/>
        <v>396</v>
      </c>
      <c r="BV17" s="159">
        <f t="shared" si="5"/>
        <v>411.75</v>
      </c>
      <c r="BW17" s="166">
        <f t="shared" si="6"/>
        <v>807.75</v>
      </c>
      <c r="BX17" s="165">
        <f t="shared" si="23"/>
        <v>80.774999999999991</v>
      </c>
      <c r="BY17" s="292" t="str">
        <f t="shared" si="24"/>
        <v>B1</v>
      </c>
      <c r="BZ17" s="14">
        <v>184</v>
      </c>
    </row>
    <row r="18" spans="1:78" ht="18" customHeight="1">
      <c r="A18" s="146">
        <v>12</v>
      </c>
      <c r="B18" s="32" t="s">
        <v>133</v>
      </c>
      <c r="C18" s="101">
        <v>8.5</v>
      </c>
      <c r="D18" s="2">
        <v>5</v>
      </c>
      <c r="E18" s="2">
        <v>5</v>
      </c>
      <c r="F18" s="146">
        <v>62</v>
      </c>
      <c r="G18" s="163">
        <f t="shared" si="7"/>
        <v>80.5</v>
      </c>
      <c r="H18" s="164" t="str">
        <f t="shared" si="8"/>
        <v>B1</v>
      </c>
      <c r="I18" s="12">
        <v>7</v>
      </c>
      <c r="J18" s="164">
        <v>5</v>
      </c>
      <c r="K18" s="164">
        <v>5</v>
      </c>
      <c r="L18" s="163">
        <v>66.5</v>
      </c>
      <c r="M18" s="163">
        <f t="shared" si="0"/>
        <v>83.5</v>
      </c>
      <c r="N18" s="164" t="str">
        <f t="shared" si="9"/>
        <v>A2</v>
      </c>
      <c r="O18" s="101">
        <v>9.25</v>
      </c>
      <c r="P18" s="2">
        <v>5</v>
      </c>
      <c r="Q18" s="2">
        <v>5</v>
      </c>
      <c r="R18" s="2">
        <v>64.5</v>
      </c>
      <c r="S18" s="163">
        <f t="shared" si="10"/>
        <v>83.75</v>
      </c>
      <c r="T18" s="164" t="str">
        <f t="shared" si="11"/>
        <v>A2</v>
      </c>
      <c r="U18" s="12">
        <v>9.25</v>
      </c>
      <c r="V18" s="164">
        <v>5</v>
      </c>
      <c r="W18" s="164">
        <v>5</v>
      </c>
      <c r="X18" s="12">
        <v>72</v>
      </c>
      <c r="Y18" s="165">
        <f t="shared" si="26"/>
        <v>91.25</v>
      </c>
      <c r="Z18" s="166" t="str">
        <f t="shared" si="12"/>
        <v>A1</v>
      </c>
      <c r="AA18" s="146">
        <v>12</v>
      </c>
      <c r="AB18" s="32" t="s">
        <v>133</v>
      </c>
      <c r="AC18" s="101">
        <v>8.75</v>
      </c>
      <c r="AD18" s="2">
        <v>5</v>
      </c>
      <c r="AE18" s="2">
        <v>5</v>
      </c>
      <c r="AF18" s="2">
        <v>53</v>
      </c>
      <c r="AG18" s="164">
        <f t="shared" si="13"/>
        <v>71.75</v>
      </c>
      <c r="AH18" s="164" t="str">
        <f t="shared" si="14"/>
        <v>B1</v>
      </c>
      <c r="AI18" s="12">
        <v>7</v>
      </c>
      <c r="AJ18" s="13">
        <v>5</v>
      </c>
      <c r="AK18" s="13">
        <v>4</v>
      </c>
      <c r="AL18" s="12">
        <v>53</v>
      </c>
      <c r="AM18" s="165">
        <f t="shared" si="25"/>
        <v>69</v>
      </c>
      <c r="AN18" s="166" t="str">
        <f t="shared" si="16"/>
        <v>B2</v>
      </c>
      <c r="AO18" s="29">
        <v>9.25</v>
      </c>
      <c r="AP18" s="2">
        <v>5</v>
      </c>
      <c r="AQ18" s="2">
        <v>4.5</v>
      </c>
      <c r="AR18" s="2">
        <v>63</v>
      </c>
      <c r="AS18" s="164">
        <f t="shared" si="17"/>
        <v>81.75</v>
      </c>
      <c r="AT18" s="164" t="str">
        <f t="shared" si="18"/>
        <v>A2</v>
      </c>
      <c r="AU18" s="167">
        <v>8</v>
      </c>
      <c r="AV18" s="173">
        <v>5</v>
      </c>
      <c r="AW18" s="168">
        <v>4.5</v>
      </c>
      <c r="AX18" s="12">
        <v>62</v>
      </c>
      <c r="AY18" s="165">
        <f t="shared" si="27"/>
        <v>79.5</v>
      </c>
      <c r="AZ18" s="165" t="str">
        <f t="shared" si="19"/>
        <v>B1</v>
      </c>
      <c r="BA18" s="146">
        <v>12</v>
      </c>
      <c r="BB18" s="32" t="s">
        <v>133</v>
      </c>
      <c r="BC18" s="101">
        <v>9</v>
      </c>
      <c r="BD18" s="2">
        <v>4.5</v>
      </c>
      <c r="BE18" s="2">
        <v>5</v>
      </c>
      <c r="BF18" s="2">
        <v>47.5</v>
      </c>
      <c r="BG18" s="170">
        <f t="shared" si="20"/>
        <v>66</v>
      </c>
      <c r="BH18" s="164" t="str">
        <f t="shared" si="21"/>
        <v>B2</v>
      </c>
      <c r="BI18" s="167">
        <v>8.5</v>
      </c>
      <c r="BJ18" s="164">
        <v>5</v>
      </c>
      <c r="BK18" s="164">
        <v>4</v>
      </c>
      <c r="BL18" s="12">
        <v>54</v>
      </c>
      <c r="BM18" s="165">
        <f t="shared" si="28"/>
        <v>71.5</v>
      </c>
      <c r="BN18" s="166" t="str">
        <f t="shared" si="22"/>
        <v>B1</v>
      </c>
      <c r="BO18" s="2">
        <v>49</v>
      </c>
      <c r="BP18" s="12">
        <v>46.5</v>
      </c>
      <c r="BQ18" s="117">
        <v>40</v>
      </c>
      <c r="BR18" s="12">
        <v>39.5</v>
      </c>
      <c r="BS18" s="117">
        <v>45</v>
      </c>
      <c r="BT18" s="12">
        <v>32</v>
      </c>
      <c r="BU18" s="159">
        <f t="shared" si="4"/>
        <v>383.75</v>
      </c>
      <c r="BV18" s="159">
        <f t="shared" si="5"/>
        <v>394.75</v>
      </c>
      <c r="BW18" s="166">
        <f t="shared" si="6"/>
        <v>778.5</v>
      </c>
      <c r="BX18" s="165">
        <f t="shared" si="23"/>
        <v>77.849999999999994</v>
      </c>
      <c r="BY18" s="292" t="str">
        <f t="shared" si="24"/>
        <v>B1</v>
      </c>
      <c r="BZ18" s="14">
        <v>198</v>
      </c>
    </row>
    <row r="19" spans="1:78" ht="18" customHeight="1">
      <c r="A19" s="146">
        <v>13</v>
      </c>
      <c r="B19" s="32" t="s">
        <v>140</v>
      </c>
      <c r="C19" s="101">
        <v>9</v>
      </c>
      <c r="D19" s="2">
        <v>5</v>
      </c>
      <c r="E19" s="2">
        <v>4</v>
      </c>
      <c r="F19" s="146">
        <v>48</v>
      </c>
      <c r="G19" s="163">
        <f t="shared" si="7"/>
        <v>66</v>
      </c>
      <c r="H19" s="164" t="str">
        <f t="shared" si="8"/>
        <v>B2</v>
      </c>
      <c r="I19" s="12">
        <v>8.5</v>
      </c>
      <c r="J19" s="164">
        <v>5</v>
      </c>
      <c r="K19" s="164">
        <v>5</v>
      </c>
      <c r="L19" s="163">
        <v>62</v>
      </c>
      <c r="M19" s="163">
        <f t="shared" si="0"/>
        <v>80.5</v>
      </c>
      <c r="N19" s="164" t="str">
        <f t="shared" si="9"/>
        <v>B1</v>
      </c>
      <c r="O19" s="101">
        <v>8.5</v>
      </c>
      <c r="P19" s="2">
        <v>4</v>
      </c>
      <c r="Q19" s="2">
        <v>4</v>
      </c>
      <c r="R19" s="2">
        <v>55</v>
      </c>
      <c r="S19" s="163">
        <f t="shared" si="10"/>
        <v>71.5</v>
      </c>
      <c r="T19" s="164" t="str">
        <f t="shared" si="11"/>
        <v>B1</v>
      </c>
      <c r="U19" s="12">
        <v>7.5</v>
      </c>
      <c r="V19" s="164">
        <v>4</v>
      </c>
      <c r="W19" s="164">
        <v>4</v>
      </c>
      <c r="X19" s="12">
        <v>66.5</v>
      </c>
      <c r="Y19" s="165">
        <f t="shared" si="26"/>
        <v>82</v>
      </c>
      <c r="Z19" s="166" t="str">
        <f t="shared" si="12"/>
        <v>A2</v>
      </c>
      <c r="AA19" s="146">
        <v>13</v>
      </c>
      <c r="AB19" s="32" t="s">
        <v>140</v>
      </c>
      <c r="AC19" s="101">
        <v>10</v>
      </c>
      <c r="AD19" s="2">
        <v>5</v>
      </c>
      <c r="AE19" s="2">
        <v>5</v>
      </c>
      <c r="AF19" s="2">
        <v>67</v>
      </c>
      <c r="AG19" s="164">
        <f t="shared" si="13"/>
        <v>87</v>
      </c>
      <c r="AH19" s="164" t="str">
        <f t="shared" si="14"/>
        <v>A2</v>
      </c>
      <c r="AI19" s="12">
        <v>7.25</v>
      </c>
      <c r="AJ19" s="13">
        <v>5</v>
      </c>
      <c r="AK19" s="13">
        <v>5</v>
      </c>
      <c r="AL19" s="12">
        <v>67.5</v>
      </c>
      <c r="AM19" s="165">
        <f t="shared" si="25"/>
        <v>84.75</v>
      </c>
      <c r="AN19" s="166" t="str">
        <f t="shared" si="16"/>
        <v>A2</v>
      </c>
      <c r="AO19" s="29">
        <v>9</v>
      </c>
      <c r="AP19" s="2">
        <v>5</v>
      </c>
      <c r="AQ19" s="2">
        <v>5</v>
      </c>
      <c r="AR19" s="2">
        <v>64</v>
      </c>
      <c r="AS19" s="164">
        <f t="shared" si="17"/>
        <v>83</v>
      </c>
      <c r="AT19" s="164" t="str">
        <f t="shared" si="18"/>
        <v>A2</v>
      </c>
      <c r="AU19" s="167">
        <v>8.75</v>
      </c>
      <c r="AV19" s="173">
        <v>5</v>
      </c>
      <c r="AW19" s="168">
        <v>4.5</v>
      </c>
      <c r="AX19" s="12">
        <v>67</v>
      </c>
      <c r="AY19" s="165">
        <f t="shared" si="27"/>
        <v>85.25</v>
      </c>
      <c r="AZ19" s="165" t="str">
        <f t="shared" si="19"/>
        <v>A2</v>
      </c>
      <c r="BA19" s="146">
        <v>13</v>
      </c>
      <c r="BB19" s="32" t="s">
        <v>140</v>
      </c>
      <c r="BC19" s="101">
        <v>9.25</v>
      </c>
      <c r="BD19" s="2">
        <v>4.5</v>
      </c>
      <c r="BE19" s="2">
        <v>5</v>
      </c>
      <c r="BF19" s="2">
        <v>49</v>
      </c>
      <c r="BG19" s="170">
        <f t="shared" si="20"/>
        <v>67.75</v>
      </c>
      <c r="BH19" s="164" t="str">
        <f t="shared" si="21"/>
        <v>B2</v>
      </c>
      <c r="BI19" s="167">
        <v>7.25</v>
      </c>
      <c r="BJ19" s="164">
        <v>5</v>
      </c>
      <c r="BK19" s="164">
        <v>5</v>
      </c>
      <c r="BL19" s="12">
        <v>58.5</v>
      </c>
      <c r="BM19" s="165">
        <f t="shared" si="28"/>
        <v>75.75</v>
      </c>
      <c r="BN19" s="166" t="str">
        <f t="shared" si="22"/>
        <v>B1</v>
      </c>
      <c r="BO19" s="2">
        <v>39.5</v>
      </c>
      <c r="BP19" s="12">
        <v>41</v>
      </c>
      <c r="BQ19" s="116">
        <v>31</v>
      </c>
      <c r="BR19" s="12">
        <v>35</v>
      </c>
      <c r="BS19" s="116">
        <v>34.5</v>
      </c>
      <c r="BT19" s="12">
        <v>36.5</v>
      </c>
      <c r="BU19" s="159">
        <f t="shared" si="4"/>
        <v>375.25</v>
      </c>
      <c r="BV19" s="159">
        <f t="shared" si="5"/>
        <v>408.25</v>
      </c>
      <c r="BW19" s="166">
        <f t="shared" si="6"/>
        <v>783.5</v>
      </c>
      <c r="BX19" s="165">
        <f t="shared" si="23"/>
        <v>78.349999999999994</v>
      </c>
      <c r="BY19" s="292" t="str">
        <f t="shared" si="24"/>
        <v>B1</v>
      </c>
      <c r="BZ19" s="14">
        <v>165</v>
      </c>
    </row>
    <row r="20" spans="1:78" ht="18" customHeight="1">
      <c r="A20" s="146">
        <v>14</v>
      </c>
      <c r="B20" s="32" t="s">
        <v>147</v>
      </c>
      <c r="C20" s="101">
        <v>9.25</v>
      </c>
      <c r="D20" s="2">
        <v>5</v>
      </c>
      <c r="E20" s="2">
        <v>5</v>
      </c>
      <c r="F20" s="146">
        <v>66</v>
      </c>
      <c r="G20" s="163">
        <f t="shared" si="7"/>
        <v>85.25</v>
      </c>
      <c r="H20" s="164" t="str">
        <f t="shared" si="8"/>
        <v>A2</v>
      </c>
      <c r="I20" s="12">
        <v>8.5</v>
      </c>
      <c r="J20" s="164">
        <v>5</v>
      </c>
      <c r="K20" s="164">
        <v>5</v>
      </c>
      <c r="L20" s="163">
        <v>65</v>
      </c>
      <c r="M20" s="163">
        <f t="shared" si="0"/>
        <v>83.5</v>
      </c>
      <c r="N20" s="164" t="str">
        <f t="shared" si="9"/>
        <v>A2</v>
      </c>
      <c r="O20" s="101">
        <v>8.75</v>
      </c>
      <c r="P20" s="2">
        <v>4</v>
      </c>
      <c r="Q20" s="2">
        <v>4</v>
      </c>
      <c r="R20" s="2">
        <v>60.5</v>
      </c>
      <c r="S20" s="163">
        <f t="shared" si="10"/>
        <v>77.25</v>
      </c>
      <c r="T20" s="164" t="str">
        <f t="shared" si="11"/>
        <v>B1</v>
      </c>
      <c r="U20" s="12">
        <v>8.25</v>
      </c>
      <c r="V20" s="164">
        <v>5</v>
      </c>
      <c r="W20" s="164">
        <v>5</v>
      </c>
      <c r="X20" s="12">
        <v>70</v>
      </c>
      <c r="Y20" s="165">
        <f t="shared" si="26"/>
        <v>88.25</v>
      </c>
      <c r="Z20" s="166" t="str">
        <f t="shared" si="12"/>
        <v>A2</v>
      </c>
      <c r="AA20" s="146">
        <v>14</v>
      </c>
      <c r="AB20" s="32" t="s">
        <v>147</v>
      </c>
      <c r="AC20" s="101">
        <v>8</v>
      </c>
      <c r="AD20" s="2">
        <v>5</v>
      </c>
      <c r="AE20" s="2">
        <v>5</v>
      </c>
      <c r="AF20" s="2">
        <v>63</v>
      </c>
      <c r="AG20" s="164">
        <f t="shared" si="13"/>
        <v>81</v>
      </c>
      <c r="AH20" s="164" t="str">
        <f t="shared" si="14"/>
        <v>A2</v>
      </c>
      <c r="AI20" s="12">
        <v>8.5</v>
      </c>
      <c r="AJ20" s="13">
        <v>5</v>
      </c>
      <c r="AK20" s="13">
        <v>5</v>
      </c>
      <c r="AL20" s="12">
        <v>72.5</v>
      </c>
      <c r="AM20" s="165">
        <f t="shared" si="25"/>
        <v>91</v>
      </c>
      <c r="AN20" s="166" t="str">
        <f t="shared" si="16"/>
        <v>A1</v>
      </c>
      <c r="AO20" s="29">
        <v>9.5</v>
      </c>
      <c r="AP20" s="2">
        <v>5</v>
      </c>
      <c r="AQ20" s="2">
        <v>5</v>
      </c>
      <c r="AR20" s="2">
        <v>73.5</v>
      </c>
      <c r="AS20" s="164">
        <f t="shared" si="17"/>
        <v>93</v>
      </c>
      <c r="AT20" s="164" t="str">
        <f t="shared" si="18"/>
        <v>A1</v>
      </c>
      <c r="AU20" s="167">
        <v>8.75</v>
      </c>
      <c r="AV20" s="173">
        <v>5</v>
      </c>
      <c r="AW20" s="168">
        <v>4.5</v>
      </c>
      <c r="AX20" s="12">
        <v>64.5</v>
      </c>
      <c r="AY20" s="165">
        <f t="shared" si="27"/>
        <v>82.75</v>
      </c>
      <c r="AZ20" s="165" t="str">
        <f t="shared" si="19"/>
        <v>A2</v>
      </c>
      <c r="BA20" s="146">
        <v>14</v>
      </c>
      <c r="BB20" s="32" t="s">
        <v>147</v>
      </c>
      <c r="BC20" s="101">
        <v>9.25</v>
      </c>
      <c r="BD20" s="2">
        <v>4.5</v>
      </c>
      <c r="BE20" s="2">
        <v>5</v>
      </c>
      <c r="BF20" s="2">
        <v>68.5</v>
      </c>
      <c r="BG20" s="170">
        <f t="shared" si="20"/>
        <v>87.25</v>
      </c>
      <c r="BH20" s="164" t="str">
        <f t="shared" si="21"/>
        <v>A2</v>
      </c>
      <c r="BI20" s="167">
        <v>9.25</v>
      </c>
      <c r="BJ20" s="164">
        <v>5</v>
      </c>
      <c r="BK20" s="164">
        <v>5</v>
      </c>
      <c r="BL20" s="12">
        <v>67.5</v>
      </c>
      <c r="BM20" s="165">
        <f t="shared" si="28"/>
        <v>86.75</v>
      </c>
      <c r="BN20" s="166" t="str">
        <f t="shared" si="22"/>
        <v>A2</v>
      </c>
      <c r="BO20" s="2">
        <v>48.5</v>
      </c>
      <c r="BP20" s="12">
        <v>48.5</v>
      </c>
      <c r="BQ20" s="116">
        <v>47.5</v>
      </c>
      <c r="BR20" s="12">
        <v>44</v>
      </c>
      <c r="BS20" s="116">
        <v>43</v>
      </c>
      <c r="BT20" s="12">
        <v>42</v>
      </c>
      <c r="BU20" s="159">
        <f t="shared" si="4"/>
        <v>423.75</v>
      </c>
      <c r="BV20" s="159">
        <f t="shared" si="5"/>
        <v>432.25</v>
      </c>
      <c r="BW20" s="166">
        <f t="shared" si="6"/>
        <v>856</v>
      </c>
      <c r="BX20" s="165">
        <f t="shared" si="23"/>
        <v>85.6</v>
      </c>
      <c r="BY20" s="292" t="str">
        <f t="shared" si="24"/>
        <v>A2</v>
      </c>
      <c r="BZ20" s="14">
        <v>191</v>
      </c>
    </row>
    <row r="21" spans="1:78" ht="18" customHeight="1">
      <c r="A21" s="146">
        <v>15</v>
      </c>
      <c r="B21" s="32" t="s">
        <v>154</v>
      </c>
      <c r="C21" s="101">
        <v>6</v>
      </c>
      <c r="D21" s="2">
        <v>4</v>
      </c>
      <c r="E21" s="2">
        <v>5</v>
      </c>
      <c r="F21" s="146">
        <v>51.5</v>
      </c>
      <c r="G21" s="163">
        <f t="shared" si="7"/>
        <v>66.5</v>
      </c>
      <c r="H21" s="164" t="str">
        <f t="shared" si="8"/>
        <v>B2</v>
      </c>
      <c r="I21" s="12">
        <v>7</v>
      </c>
      <c r="J21" s="164">
        <v>5</v>
      </c>
      <c r="K21" s="164">
        <v>4</v>
      </c>
      <c r="L21" s="163">
        <v>62.5</v>
      </c>
      <c r="M21" s="163">
        <f t="shared" si="0"/>
        <v>78.5</v>
      </c>
      <c r="N21" s="164" t="str">
        <f t="shared" si="9"/>
        <v>B1</v>
      </c>
      <c r="O21" s="101">
        <v>8</v>
      </c>
      <c r="P21" s="2">
        <v>4</v>
      </c>
      <c r="Q21" s="2">
        <v>4</v>
      </c>
      <c r="R21" s="2">
        <v>58</v>
      </c>
      <c r="S21" s="163">
        <f t="shared" si="10"/>
        <v>74</v>
      </c>
      <c r="T21" s="164" t="str">
        <f t="shared" si="11"/>
        <v>B1</v>
      </c>
      <c r="U21" s="12">
        <v>8.25</v>
      </c>
      <c r="V21" s="164">
        <v>5</v>
      </c>
      <c r="W21" s="164">
        <v>4</v>
      </c>
      <c r="X21" s="5">
        <v>60.5</v>
      </c>
      <c r="Y21" s="165">
        <f t="shared" si="26"/>
        <v>77.75</v>
      </c>
      <c r="Z21" s="166" t="str">
        <f t="shared" si="12"/>
        <v>B1</v>
      </c>
      <c r="AA21" s="146">
        <v>15</v>
      </c>
      <c r="AB21" s="32" t="s">
        <v>154</v>
      </c>
      <c r="AC21" s="101">
        <v>7.75</v>
      </c>
      <c r="AD21" s="2">
        <v>4</v>
      </c>
      <c r="AE21" s="2">
        <v>4</v>
      </c>
      <c r="AF21" s="2">
        <v>53</v>
      </c>
      <c r="AG21" s="164">
        <f t="shared" si="13"/>
        <v>68.75</v>
      </c>
      <c r="AH21" s="164" t="str">
        <f t="shared" si="14"/>
        <v>B2</v>
      </c>
      <c r="AI21" s="12">
        <v>7.5</v>
      </c>
      <c r="AJ21" s="13">
        <v>5</v>
      </c>
      <c r="AK21" s="13">
        <v>5</v>
      </c>
      <c r="AL21" s="5">
        <v>63</v>
      </c>
      <c r="AM21" s="165">
        <f t="shared" si="25"/>
        <v>80.5</v>
      </c>
      <c r="AN21" s="166" t="str">
        <f t="shared" si="16"/>
        <v>B1</v>
      </c>
      <c r="AO21" s="29">
        <v>8.5</v>
      </c>
      <c r="AP21" s="2">
        <v>4</v>
      </c>
      <c r="AQ21" s="2">
        <v>4.5</v>
      </c>
      <c r="AR21" s="2">
        <v>55.5</v>
      </c>
      <c r="AS21" s="164">
        <f t="shared" si="17"/>
        <v>72.5</v>
      </c>
      <c r="AT21" s="164" t="str">
        <f t="shared" si="18"/>
        <v>B1</v>
      </c>
      <c r="AU21" s="167">
        <v>8</v>
      </c>
      <c r="AV21" s="173">
        <v>5</v>
      </c>
      <c r="AW21" s="168">
        <v>3.5</v>
      </c>
      <c r="AX21" s="5">
        <v>53.5</v>
      </c>
      <c r="AY21" s="165">
        <f t="shared" si="27"/>
        <v>70</v>
      </c>
      <c r="AZ21" s="165" t="str">
        <f t="shared" si="19"/>
        <v>B2</v>
      </c>
      <c r="BA21" s="146">
        <v>15</v>
      </c>
      <c r="BB21" s="32" t="s">
        <v>154</v>
      </c>
      <c r="BC21" s="101">
        <v>7.25</v>
      </c>
      <c r="BD21" s="2">
        <v>5</v>
      </c>
      <c r="BE21" s="2">
        <v>5</v>
      </c>
      <c r="BF21" s="2">
        <v>59.5</v>
      </c>
      <c r="BG21" s="170">
        <f t="shared" si="20"/>
        <v>76.75</v>
      </c>
      <c r="BH21" s="164" t="str">
        <f t="shared" si="21"/>
        <v>B1</v>
      </c>
      <c r="BI21" s="167">
        <v>6</v>
      </c>
      <c r="BJ21" s="164">
        <v>5</v>
      </c>
      <c r="BK21" s="164">
        <v>4.5</v>
      </c>
      <c r="BL21" s="5">
        <v>50</v>
      </c>
      <c r="BM21" s="165">
        <f t="shared" si="28"/>
        <v>65.5</v>
      </c>
      <c r="BN21" s="166" t="str">
        <f t="shared" si="22"/>
        <v>B2</v>
      </c>
      <c r="BO21" s="2">
        <v>39</v>
      </c>
      <c r="BP21" s="5">
        <v>33.5</v>
      </c>
      <c r="BQ21" s="116">
        <v>39</v>
      </c>
      <c r="BR21" s="12">
        <v>37</v>
      </c>
      <c r="BS21" s="116">
        <v>32.5</v>
      </c>
      <c r="BT21" s="12">
        <v>36</v>
      </c>
      <c r="BU21" s="159">
        <f t="shared" si="4"/>
        <v>358.5</v>
      </c>
      <c r="BV21" s="159">
        <f t="shared" si="5"/>
        <v>372.25</v>
      </c>
      <c r="BW21" s="166">
        <f t="shared" si="6"/>
        <v>730.75</v>
      </c>
      <c r="BX21" s="165">
        <f t="shared" si="23"/>
        <v>73.075000000000003</v>
      </c>
      <c r="BY21" s="292" t="str">
        <f t="shared" si="24"/>
        <v>B1</v>
      </c>
      <c r="BZ21" s="14">
        <v>165</v>
      </c>
    </row>
    <row r="22" spans="1:78" ht="18" customHeight="1">
      <c r="A22" s="146">
        <v>16</v>
      </c>
      <c r="B22" s="32" t="s">
        <v>162</v>
      </c>
      <c r="C22" s="101">
        <v>4.5</v>
      </c>
      <c r="D22" s="2">
        <v>4</v>
      </c>
      <c r="E22" s="2">
        <v>4</v>
      </c>
      <c r="F22" s="146">
        <v>21.5</v>
      </c>
      <c r="G22" s="163">
        <f t="shared" si="7"/>
        <v>34</v>
      </c>
      <c r="H22" s="164" t="str">
        <f t="shared" si="8"/>
        <v>D</v>
      </c>
      <c r="I22" s="12">
        <v>4</v>
      </c>
      <c r="J22" s="164">
        <v>4</v>
      </c>
      <c r="K22" s="164">
        <v>4</v>
      </c>
      <c r="L22" s="163">
        <v>32</v>
      </c>
      <c r="M22" s="163">
        <f t="shared" si="0"/>
        <v>44</v>
      </c>
      <c r="N22" s="164" t="str">
        <f t="shared" si="9"/>
        <v>C2</v>
      </c>
      <c r="O22" s="101">
        <v>7.25</v>
      </c>
      <c r="P22" s="2">
        <v>4</v>
      </c>
      <c r="Q22" s="2">
        <v>4</v>
      </c>
      <c r="R22" s="2">
        <v>32.5</v>
      </c>
      <c r="S22" s="163">
        <f t="shared" si="10"/>
        <v>47.75</v>
      </c>
      <c r="T22" s="164" t="str">
        <f t="shared" si="11"/>
        <v>C2</v>
      </c>
      <c r="U22" s="12">
        <v>5.25</v>
      </c>
      <c r="V22" s="164">
        <v>4</v>
      </c>
      <c r="W22" s="164">
        <v>4</v>
      </c>
      <c r="X22" s="5">
        <v>37</v>
      </c>
      <c r="Y22" s="165">
        <f t="shared" si="26"/>
        <v>50.25</v>
      </c>
      <c r="Z22" s="166" t="str">
        <f t="shared" si="12"/>
        <v>C2</v>
      </c>
      <c r="AA22" s="146">
        <v>16</v>
      </c>
      <c r="AB22" s="32" t="s">
        <v>162</v>
      </c>
      <c r="AC22" s="101">
        <v>5.5</v>
      </c>
      <c r="AD22" s="2">
        <v>4</v>
      </c>
      <c r="AE22" s="2">
        <v>4</v>
      </c>
      <c r="AF22" s="2">
        <v>32</v>
      </c>
      <c r="AG22" s="164">
        <f t="shared" si="13"/>
        <v>45.5</v>
      </c>
      <c r="AH22" s="164" t="str">
        <f t="shared" si="14"/>
        <v>C2</v>
      </c>
      <c r="AI22" s="12">
        <v>5.25</v>
      </c>
      <c r="AJ22" s="13">
        <v>4</v>
      </c>
      <c r="AK22" s="13">
        <v>3</v>
      </c>
      <c r="AL22" s="5">
        <v>38</v>
      </c>
      <c r="AM22" s="165">
        <f t="shared" si="25"/>
        <v>50.25</v>
      </c>
      <c r="AN22" s="166" t="str">
        <f t="shared" si="16"/>
        <v>C2</v>
      </c>
      <c r="AO22" s="29">
        <v>6.75</v>
      </c>
      <c r="AP22" s="2">
        <v>3.5</v>
      </c>
      <c r="AQ22" s="2">
        <v>4.5</v>
      </c>
      <c r="AR22" s="2">
        <v>47</v>
      </c>
      <c r="AS22" s="164">
        <f t="shared" si="17"/>
        <v>61.75</v>
      </c>
      <c r="AT22" s="164" t="str">
        <f t="shared" si="18"/>
        <v>B2</v>
      </c>
      <c r="AU22" s="167">
        <v>5.25</v>
      </c>
      <c r="AV22" s="173">
        <v>4</v>
      </c>
      <c r="AW22" s="168">
        <v>3.5</v>
      </c>
      <c r="AX22" s="5">
        <v>34</v>
      </c>
      <c r="AY22" s="165">
        <f t="shared" si="27"/>
        <v>46.75</v>
      </c>
      <c r="AZ22" s="165" t="str">
        <f t="shared" si="19"/>
        <v>C2</v>
      </c>
      <c r="BA22" s="146">
        <v>16</v>
      </c>
      <c r="BB22" s="32" t="s">
        <v>162</v>
      </c>
      <c r="BC22" s="101">
        <v>5</v>
      </c>
      <c r="BD22" s="2">
        <v>4.5</v>
      </c>
      <c r="BE22" s="2">
        <v>5</v>
      </c>
      <c r="BF22" s="2">
        <v>18.5</v>
      </c>
      <c r="BG22" s="170">
        <f t="shared" si="20"/>
        <v>33</v>
      </c>
      <c r="BH22" s="164" t="str">
        <f t="shared" si="21"/>
        <v>D</v>
      </c>
      <c r="BI22" s="167">
        <v>7.25</v>
      </c>
      <c r="BJ22" s="164">
        <v>4</v>
      </c>
      <c r="BK22" s="164">
        <v>3</v>
      </c>
      <c r="BL22" s="5">
        <v>26.5</v>
      </c>
      <c r="BM22" s="165">
        <f t="shared" si="28"/>
        <v>40.75</v>
      </c>
      <c r="BN22" s="166" t="str">
        <f t="shared" si="22"/>
        <v>D</v>
      </c>
      <c r="BO22" s="2">
        <v>25.5</v>
      </c>
      <c r="BP22" s="5">
        <v>28.5</v>
      </c>
      <c r="BQ22" s="116">
        <v>22</v>
      </c>
      <c r="BR22" s="12">
        <v>17</v>
      </c>
      <c r="BS22" s="116">
        <v>23.5</v>
      </c>
      <c r="BT22" s="12">
        <v>30</v>
      </c>
      <c r="BU22" s="159">
        <f t="shared" si="4"/>
        <v>222</v>
      </c>
      <c r="BV22" s="159">
        <f t="shared" si="5"/>
        <v>232</v>
      </c>
      <c r="BW22" s="166">
        <f t="shared" si="6"/>
        <v>454</v>
      </c>
      <c r="BX22" s="165">
        <f t="shared" si="23"/>
        <v>45.4</v>
      </c>
      <c r="BY22" s="292" t="str">
        <f t="shared" si="24"/>
        <v>C2</v>
      </c>
      <c r="BZ22" s="14">
        <v>179</v>
      </c>
    </row>
    <row r="23" spans="1:78" ht="18" customHeight="1">
      <c r="A23" s="146">
        <v>17</v>
      </c>
      <c r="B23" s="32" t="s">
        <v>170</v>
      </c>
      <c r="C23" s="101">
        <v>3.75</v>
      </c>
      <c r="D23" s="2">
        <v>4</v>
      </c>
      <c r="E23" s="2">
        <v>4</v>
      </c>
      <c r="F23" s="146">
        <v>32</v>
      </c>
      <c r="G23" s="163">
        <f t="shared" si="7"/>
        <v>43.75</v>
      </c>
      <c r="H23" s="164" t="str">
        <f t="shared" si="8"/>
        <v>C2</v>
      </c>
      <c r="I23" s="12">
        <v>6</v>
      </c>
      <c r="J23" s="164">
        <v>5</v>
      </c>
      <c r="K23" s="164">
        <v>4</v>
      </c>
      <c r="L23" s="163">
        <v>51</v>
      </c>
      <c r="M23" s="163">
        <f t="shared" si="0"/>
        <v>66</v>
      </c>
      <c r="N23" s="164" t="str">
        <f t="shared" si="9"/>
        <v>B2</v>
      </c>
      <c r="O23" s="101">
        <v>7.75</v>
      </c>
      <c r="P23" s="2">
        <v>4</v>
      </c>
      <c r="Q23" s="2">
        <v>4</v>
      </c>
      <c r="R23" s="2">
        <v>43.5</v>
      </c>
      <c r="S23" s="163">
        <f t="shared" si="10"/>
        <v>59.25</v>
      </c>
      <c r="T23" s="164" t="str">
        <f t="shared" si="11"/>
        <v>C1</v>
      </c>
      <c r="U23" s="12">
        <v>5.5</v>
      </c>
      <c r="V23" s="164">
        <v>4</v>
      </c>
      <c r="W23" s="164">
        <v>4</v>
      </c>
      <c r="X23" s="5">
        <v>58.5</v>
      </c>
      <c r="Y23" s="165">
        <f t="shared" si="26"/>
        <v>72</v>
      </c>
      <c r="Z23" s="166" t="str">
        <f t="shared" si="12"/>
        <v>B1</v>
      </c>
      <c r="AA23" s="146">
        <v>17</v>
      </c>
      <c r="AB23" s="32" t="s">
        <v>170</v>
      </c>
      <c r="AC23" s="101">
        <v>7</v>
      </c>
      <c r="AD23" s="2">
        <v>4</v>
      </c>
      <c r="AE23" s="2">
        <v>4</v>
      </c>
      <c r="AF23" s="2">
        <v>52</v>
      </c>
      <c r="AG23" s="164">
        <f t="shared" si="13"/>
        <v>67</v>
      </c>
      <c r="AH23" s="164" t="str">
        <f t="shared" si="14"/>
        <v>B2</v>
      </c>
      <c r="AI23" s="12">
        <v>8.25</v>
      </c>
      <c r="AJ23" s="13">
        <v>5</v>
      </c>
      <c r="AK23" s="13">
        <v>4</v>
      </c>
      <c r="AL23" s="5">
        <v>57.5</v>
      </c>
      <c r="AM23" s="165">
        <f t="shared" si="25"/>
        <v>74.75</v>
      </c>
      <c r="AN23" s="166" t="str">
        <f t="shared" si="16"/>
        <v>B1</v>
      </c>
      <c r="AO23" s="29">
        <v>5.75</v>
      </c>
      <c r="AP23" s="2">
        <v>3.5</v>
      </c>
      <c r="AQ23" s="2">
        <v>3.5</v>
      </c>
      <c r="AR23" s="2">
        <v>47</v>
      </c>
      <c r="AS23" s="164">
        <f t="shared" si="17"/>
        <v>59.75</v>
      </c>
      <c r="AT23" s="164" t="str">
        <f t="shared" si="18"/>
        <v>C1</v>
      </c>
      <c r="AU23" s="167">
        <v>5.5</v>
      </c>
      <c r="AV23" s="173">
        <v>5</v>
      </c>
      <c r="AW23" s="168">
        <v>4</v>
      </c>
      <c r="AX23" s="5">
        <v>64.5</v>
      </c>
      <c r="AY23" s="165">
        <f t="shared" si="27"/>
        <v>79</v>
      </c>
      <c r="AZ23" s="165" t="str">
        <f t="shared" si="19"/>
        <v>B1</v>
      </c>
      <c r="BA23" s="146">
        <v>17</v>
      </c>
      <c r="BB23" s="32" t="s">
        <v>170</v>
      </c>
      <c r="BC23" s="101">
        <v>3.5</v>
      </c>
      <c r="BD23" s="2">
        <v>4</v>
      </c>
      <c r="BE23" s="2">
        <v>4</v>
      </c>
      <c r="BF23" s="2">
        <v>30.5</v>
      </c>
      <c r="BG23" s="170">
        <f t="shared" si="20"/>
        <v>42</v>
      </c>
      <c r="BH23" s="164" t="str">
        <f t="shared" si="21"/>
        <v>C2</v>
      </c>
      <c r="BI23" s="167">
        <v>6.5</v>
      </c>
      <c r="BJ23" s="164">
        <v>4</v>
      </c>
      <c r="BK23" s="164">
        <v>3</v>
      </c>
      <c r="BL23" s="5">
        <v>61</v>
      </c>
      <c r="BM23" s="165">
        <f t="shared" si="28"/>
        <v>74.5</v>
      </c>
      <c r="BN23" s="166" t="str">
        <f t="shared" si="22"/>
        <v>B1</v>
      </c>
      <c r="BO23" s="2">
        <v>43</v>
      </c>
      <c r="BP23" s="5">
        <v>44.5</v>
      </c>
      <c r="BQ23" s="116">
        <v>21</v>
      </c>
      <c r="BR23" s="12">
        <v>48</v>
      </c>
      <c r="BS23" s="116">
        <v>18.5</v>
      </c>
      <c r="BT23" s="12">
        <v>34.5</v>
      </c>
      <c r="BU23" s="159">
        <f t="shared" si="4"/>
        <v>271.75</v>
      </c>
      <c r="BV23" s="159">
        <f t="shared" si="5"/>
        <v>366.25</v>
      </c>
      <c r="BW23" s="166">
        <f t="shared" si="6"/>
        <v>638</v>
      </c>
      <c r="BX23" s="165">
        <f t="shared" si="23"/>
        <v>63.800000000000004</v>
      </c>
      <c r="BY23" s="292" t="str">
        <f t="shared" si="24"/>
        <v>B2</v>
      </c>
      <c r="BZ23" s="14">
        <v>175</v>
      </c>
    </row>
    <row r="24" spans="1:78" ht="18" customHeight="1">
      <c r="A24" s="146">
        <v>18</v>
      </c>
      <c r="B24" s="32" t="s">
        <v>177</v>
      </c>
      <c r="C24" s="101">
        <v>8.25</v>
      </c>
      <c r="D24" s="2">
        <v>5</v>
      </c>
      <c r="E24" s="2">
        <v>5</v>
      </c>
      <c r="F24" s="146">
        <v>54.5</v>
      </c>
      <c r="G24" s="163">
        <f t="shared" si="7"/>
        <v>72.75</v>
      </c>
      <c r="H24" s="164" t="str">
        <f t="shared" si="8"/>
        <v>B1</v>
      </c>
      <c r="I24" s="174">
        <v>7</v>
      </c>
      <c r="J24" s="164">
        <v>5</v>
      </c>
      <c r="K24" s="164">
        <v>5</v>
      </c>
      <c r="L24" s="163">
        <v>59</v>
      </c>
      <c r="M24" s="163">
        <f t="shared" si="0"/>
        <v>76</v>
      </c>
      <c r="N24" s="164" t="str">
        <f t="shared" si="9"/>
        <v>B1</v>
      </c>
      <c r="O24" s="101">
        <v>8.5</v>
      </c>
      <c r="P24" s="2">
        <v>4</v>
      </c>
      <c r="Q24" s="2">
        <v>4</v>
      </c>
      <c r="R24" s="2">
        <v>60.5</v>
      </c>
      <c r="S24" s="163">
        <f t="shared" si="10"/>
        <v>77</v>
      </c>
      <c r="T24" s="164" t="str">
        <f t="shared" si="11"/>
        <v>B1</v>
      </c>
      <c r="U24" s="174">
        <v>7.5</v>
      </c>
      <c r="V24" s="164">
        <v>4</v>
      </c>
      <c r="W24" s="164">
        <v>4.5</v>
      </c>
      <c r="X24" s="5">
        <v>64</v>
      </c>
      <c r="Y24" s="165">
        <f t="shared" si="26"/>
        <v>80</v>
      </c>
      <c r="Z24" s="166" t="str">
        <f t="shared" si="12"/>
        <v>B1</v>
      </c>
      <c r="AA24" s="146">
        <v>18</v>
      </c>
      <c r="AB24" s="32" t="s">
        <v>177</v>
      </c>
      <c r="AC24" s="101">
        <v>8.25</v>
      </c>
      <c r="AD24" s="2">
        <v>5</v>
      </c>
      <c r="AE24" s="2">
        <v>5</v>
      </c>
      <c r="AF24" s="2">
        <v>61</v>
      </c>
      <c r="AG24" s="164">
        <f t="shared" si="13"/>
        <v>79.25</v>
      </c>
      <c r="AH24" s="164" t="str">
        <f t="shared" si="14"/>
        <v>B1</v>
      </c>
      <c r="AI24" s="174">
        <v>7.5</v>
      </c>
      <c r="AJ24" s="13">
        <v>5</v>
      </c>
      <c r="AK24" s="13">
        <v>4</v>
      </c>
      <c r="AL24" s="5">
        <v>56</v>
      </c>
      <c r="AM24" s="165">
        <f t="shared" si="25"/>
        <v>72.5</v>
      </c>
      <c r="AN24" s="166" t="str">
        <f t="shared" si="16"/>
        <v>B1</v>
      </c>
      <c r="AO24" s="29">
        <v>8.5</v>
      </c>
      <c r="AP24" s="2">
        <v>3.5</v>
      </c>
      <c r="AQ24" s="2">
        <v>5</v>
      </c>
      <c r="AR24" s="2">
        <v>69.5</v>
      </c>
      <c r="AS24" s="164">
        <f t="shared" si="17"/>
        <v>86.5</v>
      </c>
      <c r="AT24" s="164" t="str">
        <f t="shared" si="18"/>
        <v>A2</v>
      </c>
      <c r="AU24" s="167">
        <v>8.25</v>
      </c>
      <c r="AV24" s="173">
        <v>3.5</v>
      </c>
      <c r="AW24" s="168">
        <v>4.5</v>
      </c>
      <c r="AX24" s="5">
        <v>67</v>
      </c>
      <c r="AY24" s="165">
        <f t="shared" si="27"/>
        <v>83.25</v>
      </c>
      <c r="AZ24" s="165" t="str">
        <f t="shared" si="19"/>
        <v>A2</v>
      </c>
      <c r="BA24" s="146">
        <v>18</v>
      </c>
      <c r="BB24" s="32" t="s">
        <v>177</v>
      </c>
      <c r="BC24" s="101">
        <v>8.5</v>
      </c>
      <c r="BD24" s="2">
        <v>5</v>
      </c>
      <c r="BE24" s="2">
        <v>5</v>
      </c>
      <c r="BF24" s="2">
        <v>67</v>
      </c>
      <c r="BG24" s="170">
        <f t="shared" si="20"/>
        <v>85.5</v>
      </c>
      <c r="BH24" s="164" t="str">
        <f t="shared" si="21"/>
        <v>A2</v>
      </c>
      <c r="BI24" s="167">
        <v>7.5</v>
      </c>
      <c r="BJ24" s="164">
        <v>5</v>
      </c>
      <c r="BK24" s="164">
        <v>5</v>
      </c>
      <c r="BL24" s="5">
        <v>61</v>
      </c>
      <c r="BM24" s="165">
        <f t="shared" si="28"/>
        <v>78.5</v>
      </c>
      <c r="BN24" s="166" t="str">
        <f t="shared" si="22"/>
        <v>B1</v>
      </c>
      <c r="BO24" s="2">
        <v>47.5</v>
      </c>
      <c r="BP24" s="5">
        <v>45</v>
      </c>
      <c r="BQ24" s="117">
        <v>43</v>
      </c>
      <c r="BR24" s="12">
        <v>36</v>
      </c>
      <c r="BS24" s="117">
        <v>34</v>
      </c>
      <c r="BT24" s="12">
        <v>40.5</v>
      </c>
      <c r="BU24" s="159">
        <f t="shared" si="4"/>
        <v>401</v>
      </c>
      <c r="BV24" s="159">
        <f t="shared" si="5"/>
        <v>390.25</v>
      </c>
      <c r="BW24" s="166">
        <f t="shared" si="6"/>
        <v>791.25</v>
      </c>
      <c r="BX24" s="165">
        <f t="shared" si="23"/>
        <v>79.125</v>
      </c>
      <c r="BY24" s="292" t="str">
        <f t="shared" si="24"/>
        <v>B1</v>
      </c>
      <c r="BZ24" s="14">
        <v>165</v>
      </c>
    </row>
    <row r="25" spans="1:78" ht="18" customHeight="1">
      <c r="A25" s="146">
        <v>19</v>
      </c>
      <c r="B25" s="32" t="s">
        <v>184</v>
      </c>
      <c r="C25" s="101">
        <v>6</v>
      </c>
      <c r="D25" s="2">
        <v>4</v>
      </c>
      <c r="E25" s="2">
        <v>4</v>
      </c>
      <c r="F25" s="146">
        <v>41</v>
      </c>
      <c r="G25" s="163">
        <f t="shared" si="7"/>
        <v>55</v>
      </c>
      <c r="H25" s="164" t="str">
        <f t="shared" si="8"/>
        <v>C1</v>
      </c>
      <c r="I25" s="5">
        <v>4.25</v>
      </c>
      <c r="J25" s="164">
        <v>4</v>
      </c>
      <c r="K25" s="164">
        <v>4</v>
      </c>
      <c r="L25" s="163">
        <v>55.5</v>
      </c>
      <c r="M25" s="163">
        <f t="shared" si="0"/>
        <v>67.75</v>
      </c>
      <c r="N25" s="164" t="str">
        <f t="shared" si="9"/>
        <v>B2</v>
      </c>
      <c r="O25" s="101">
        <v>6.5</v>
      </c>
      <c r="P25" s="2">
        <v>4</v>
      </c>
      <c r="Q25" s="2">
        <v>4</v>
      </c>
      <c r="R25" s="2">
        <v>39.5</v>
      </c>
      <c r="S25" s="163">
        <f t="shared" si="10"/>
        <v>54</v>
      </c>
      <c r="T25" s="164" t="str">
        <f t="shared" si="11"/>
        <v>C1</v>
      </c>
      <c r="U25" s="5">
        <v>4.75</v>
      </c>
      <c r="V25" s="164">
        <v>4</v>
      </c>
      <c r="W25" s="164">
        <v>3</v>
      </c>
      <c r="X25" s="5">
        <v>44</v>
      </c>
      <c r="Y25" s="165">
        <f t="shared" si="26"/>
        <v>55.75</v>
      </c>
      <c r="Z25" s="166" t="str">
        <f t="shared" si="12"/>
        <v>C1</v>
      </c>
      <c r="AA25" s="146">
        <v>19</v>
      </c>
      <c r="AB25" s="32" t="s">
        <v>184</v>
      </c>
      <c r="AC25" s="101">
        <v>7.25</v>
      </c>
      <c r="AD25" s="2">
        <v>4</v>
      </c>
      <c r="AE25" s="2">
        <v>4</v>
      </c>
      <c r="AF25" s="2">
        <v>45</v>
      </c>
      <c r="AG25" s="164">
        <f t="shared" si="13"/>
        <v>60.25</v>
      </c>
      <c r="AH25" s="164" t="str">
        <f t="shared" si="14"/>
        <v>C1</v>
      </c>
      <c r="AI25" s="5">
        <v>5</v>
      </c>
      <c r="AJ25" s="13">
        <v>4</v>
      </c>
      <c r="AK25" s="13">
        <v>3.5</v>
      </c>
      <c r="AL25" s="5">
        <v>45.5</v>
      </c>
      <c r="AM25" s="165">
        <f t="shared" si="25"/>
        <v>58</v>
      </c>
      <c r="AN25" s="166" t="str">
        <f t="shared" si="16"/>
        <v>C1</v>
      </c>
      <c r="AO25" s="29">
        <v>8.75</v>
      </c>
      <c r="AP25" s="2">
        <v>4</v>
      </c>
      <c r="AQ25" s="2">
        <v>4</v>
      </c>
      <c r="AR25" s="2">
        <v>58.5</v>
      </c>
      <c r="AS25" s="164">
        <f t="shared" si="17"/>
        <v>75.25</v>
      </c>
      <c r="AT25" s="164" t="str">
        <f t="shared" si="18"/>
        <v>B1</v>
      </c>
      <c r="AU25" s="167">
        <v>5.75</v>
      </c>
      <c r="AV25" s="173">
        <v>4.5</v>
      </c>
      <c r="AW25" s="168">
        <v>3.5</v>
      </c>
      <c r="AX25" s="5">
        <v>44.5</v>
      </c>
      <c r="AY25" s="165">
        <f t="shared" si="27"/>
        <v>58.25</v>
      </c>
      <c r="AZ25" s="165" t="str">
        <f t="shared" si="19"/>
        <v>C1</v>
      </c>
      <c r="BA25" s="146">
        <v>19</v>
      </c>
      <c r="BB25" s="32" t="s">
        <v>184</v>
      </c>
      <c r="BC25" s="101">
        <v>7.25</v>
      </c>
      <c r="BD25" s="2">
        <v>5</v>
      </c>
      <c r="BE25" s="2">
        <v>5</v>
      </c>
      <c r="BF25" s="2">
        <v>57</v>
      </c>
      <c r="BG25" s="170">
        <f t="shared" si="20"/>
        <v>74.25</v>
      </c>
      <c r="BH25" s="164" t="str">
        <f t="shared" si="21"/>
        <v>B1</v>
      </c>
      <c r="BI25" s="167">
        <v>4</v>
      </c>
      <c r="BJ25" s="164">
        <v>4.5</v>
      </c>
      <c r="BK25" s="164">
        <v>5</v>
      </c>
      <c r="BL25" s="5">
        <v>33</v>
      </c>
      <c r="BM25" s="165">
        <f t="shared" si="28"/>
        <v>46.5</v>
      </c>
      <c r="BN25" s="166" t="str">
        <f t="shared" si="22"/>
        <v>C2</v>
      </c>
      <c r="BO25" s="2">
        <v>35.5</v>
      </c>
      <c r="BP25" s="5">
        <v>36.5</v>
      </c>
      <c r="BQ25" s="117">
        <v>41</v>
      </c>
      <c r="BR25" s="12">
        <v>38</v>
      </c>
      <c r="BS25" s="117">
        <v>29</v>
      </c>
      <c r="BT25" s="12">
        <v>31.5</v>
      </c>
      <c r="BU25" s="159">
        <f t="shared" si="4"/>
        <v>318.75</v>
      </c>
      <c r="BV25" s="159">
        <f t="shared" si="5"/>
        <v>286.25</v>
      </c>
      <c r="BW25" s="166">
        <f t="shared" si="6"/>
        <v>605</v>
      </c>
      <c r="BX25" s="165">
        <f t="shared" si="23"/>
        <v>60.5</v>
      </c>
      <c r="BY25" s="292" t="str">
        <f t="shared" si="24"/>
        <v>C1</v>
      </c>
      <c r="BZ25" s="14">
        <v>169</v>
      </c>
    </row>
    <row r="26" spans="1:78" ht="18" customHeight="1">
      <c r="A26" s="146">
        <v>20</v>
      </c>
      <c r="B26" s="32" t="s">
        <v>192</v>
      </c>
      <c r="C26" s="101">
        <v>4.75</v>
      </c>
      <c r="D26" s="2">
        <v>5</v>
      </c>
      <c r="E26" s="2">
        <v>4</v>
      </c>
      <c r="F26" s="146">
        <v>23</v>
      </c>
      <c r="G26" s="163">
        <f t="shared" si="7"/>
        <v>36.75</v>
      </c>
      <c r="H26" s="164" t="str">
        <f t="shared" si="8"/>
        <v>D</v>
      </c>
      <c r="I26" s="12">
        <v>5.5</v>
      </c>
      <c r="J26" s="164">
        <v>5</v>
      </c>
      <c r="K26" s="164">
        <v>4</v>
      </c>
      <c r="L26" s="163">
        <v>43.5</v>
      </c>
      <c r="M26" s="163">
        <f t="shared" si="0"/>
        <v>58</v>
      </c>
      <c r="N26" s="164" t="str">
        <f t="shared" si="9"/>
        <v>C1</v>
      </c>
      <c r="O26" s="101">
        <v>3.5</v>
      </c>
      <c r="P26" s="2">
        <v>4</v>
      </c>
      <c r="Q26" s="2">
        <v>4</v>
      </c>
      <c r="R26" s="2">
        <v>25.5</v>
      </c>
      <c r="S26" s="163">
        <f t="shared" si="10"/>
        <v>37</v>
      </c>
      <c r="T26" s="164" t="str">
        <f t="shared" si="11"/>
        <v>D</v>
      </c>
      <c r="U26" s="12">
        <v>5</v>
      </c>
      <c r="V26" s="164">
        <v>2.5</v>
      </c>
      <c r="W26" s="164">
        <v>4</v>
      </c>
      <c r="X26" s="5">
        <v>54.5</v>
      </c>
      <c r="Y26" s="165">
        <f t="shared" si="26"/>
        <v>66</v>
      </c>
      <c r="Z26" s="166" t="str">
        <f t="shared" si="12"/>
        <v>B2</v>
      </c>
      <c r="AA26" s="146">
        <v>20</v>
      </c>
      <c r="AB26" s="32" t="s">
        <v>192</v>
      </c>
      <c r="AC26" s="101">
        <v>7.25</v>
      </c>
      <c r="AD26" s="2">
        <v>4</v>
      </c>
      <c r="AE26" s="2">
        <v>4</v>
      </c>
      <c r="AF26" s="2">
        <v>24.5</v>
      </c>
      <c r="AG26" s="164">
        <f t="shared" si="13"/>
        <v>39.75</v>
      </c>
      <c r="AH26" s="164" t="str">
        <f t="shared" si="14"/>
        <v>D</v>
      </c>
      <c r="AI26" s="12">
        <v>5.5</v>
      </c>
      <c r="AJ26" s="13">
        <v>4</v>
      </c>
      <c r="AK26" s="13">
        <v>3.5</v>
      </c>
      <c r="AL26" s="5">
        <v>44.5</v>
      </c>
      <c r="AM26" s="165">
        <f t="shared" si="25"/>
        <v>57.5</v>
      </c>
      <c r="AN26" s="166" t="str">
        <f t="shared" si="16"/>
        <v>C1</v>
      </c>
      <c r="AO26" s="29">
        <v>6.75</v>
      </c>
      <c r="AP26" s="2">
        <v>3.5</v>
      </c>
      <c r="AQ26" s="2">
        <v>3.5</v>
      </c>
      <c r="AR26" s="2">
        <v>43.5</v>
      </c>
      <c r="AS26" s="164">
        <f t="shared" si="17"/>
        <v>57.25</v>
      </c>
      <c r="AT26" s="164" t="str">
        <f t="shared" si="18"/>
        <v>C1</v>
      </c>
      <c r="AU26" s="167">
        <v>5</v>
      </c>
      <c r="AV26" s="173">
        <v>4</v>
      </c>
      <c r="AW26" s="168">
        <v>3.5</v>
      </c>
      <c r="AX26" s="5">
        <v>39.5</v>
      </c>
      <c r="AY26" s="165">
        <f t="shared" si="27"/>
        <v>52</v>
      </c>
      <c r="AZ26" s="165" t="str">
        <f t="shared" si="19"/>
        <v>C1</v>
      </c>
      <c r="BA26" s="146">
        <v>20</v>
      </c>
      <c r="BB26" s="32" t="s">
        <v>192</v>
      </c>
      <c r="BC26" s="101">
        <v>5.75</v>
      </c>
      <c r="BD26" s="2">
        <v>5</v>
      </c>
      <c r="BE26" s="2">
        <v>5</v>
      </c>
      <c r="BF26" s="2">
        <v>28</v>
      </c>
      <c r="BG26" s="170">
        <f t="shared" si="20"/>
        <v>43.75</v>
      </c>
      <c r="BH26" s="164" t="str">
        <f t="shared" si="21"/>
        <v>C2</v>
      </c>
      <c r="BI26" s="167">
        <v>5.5</v>
      </c>
      <c r="BJ26" s="164">
        <v>5</v>
      </c>
      <c r="BK26" s="164">
        <v>4</v>
      </c>
      <c r="BL26" s="5">
        <v>33</v>
      </c>
      <c r="BM26" s="165">
        <f t="shared" si="28"/>
        <v>47.5</v>
      </c>
      <c r="BN26" s="166" t="str">
        <f t="shared" si="22"/>
        <v>C2</v>
      </c>
      <c r="BO26" s="2">
        <v>29</v>
      </c>
      <c r="BP26" s="5">
        <v>39.5</v>
      </c>
      <c r="BQ26" s="117">
        <v>36</v>
      </c>
      <c r="BR26" s="12">
        <v>35.5</v>
      </c>
      <c r="BS26" s="117">
        <v>29</v>
      </c>
      <c r="BT26" s="12">
        <v>24</v>
      </c>
      <c r="BU26" s="159">
        <f t="shared" si="4"/>
        <v>214.5</v>
      </c>
      <c r="BV26" s="159">
        <f t="shared" si="5"/>
        <v>281</v>
      </c>
      <c r="BW26" s="166">
        <f t="shared" si="6"/>
        <v>495.5</v>
      </c>
      <c r="BX26" s="165">
        <f t="shared" si="23"/>
        <v>49.55</v>
      </c>
      <c r="BY26" s="292" t="str">
        <f t="shared" si="24"/>
        <v>C2</v>
      </c>
      <c r="BZ26" s="14">
        <v>190</v>
      </c>
    </row>
    <row r="27" spans="1:78" ht="18" customHeight="1">
      <c r="A27" s="146">
        <v>21</v>
      </c>
      <c r="B27" s="32" t="s">
        <v>200</v>
      </c>
      <c r="C27" s="101">
        <v>6</v>
      </c>
      <c r="D27" s="2">
        <v>4</v>
      </c>
      <c r="E27" s="2">
        <v>4</v>
      </c>
      <c r="F27" s="146">
        <v>34.5</v>
      </c>
      <c r="G27" s="163">
        <f t="shared" si="7"/>
        <v>48.5</v>
      </c>
      <c r="H27" s="164" t="str">
        <f t="shared" si="8"/>
        <v>C2</v>
      </c>
      <c r="I27" s="12">
        <v>5.5</v>
      </c>
      <c r="J27" s="164">
        <v>4</v>
      </c>
      <c r="K27" s="164">
        <v>4</v>
      </c>
      <c r="L27" s="163">
        <v>48</v>
      </c>
      <c r="M27" s="163">
        <f t="shared" si="0"/>
        <v>61.5</v>
      </c>
      <c r="N27" s="164" t="str">
        <f t="shared" si="9"/>
        <v>B2</v>
      </c>
      <c r="O27" s="101">
        <v>7</v>
      </c>
      <c r="P27" s="2">
        <v>4</v>
      </c>
      <c r="Q27" s="2">
        <v>4</v>
      </c>
      <c r="R27" s="2">
        <v>35</v>
      </c>
      <c r="S27" s="163">
        <f t="shared" si="10"/>
        <v>50</v>
      </c>
      <c r="T27" s="164" t="str">
        <f t="shared" si="11"/>
        <v>C2</v>
      </c>
      <c r="U27" s="12">
        <v>6</v>
      </c>
      <c r="V27" s="164">
        <v>4</v>
      </c>
      <c r="W27" s="164">
        <v>4</v>
      </c>
      <c r="X27" s="5">
        <v>51</v>
      </c>
      <c r="Y27" s="165">
        <f t="shared" si="26"/>
        <v>65</v>
      </c>
      <c r="Z27" s="166" t="str">
        <f t="shared" si="12"/>
        <v>B2</v>
      </c>
      <c r="AA27" s="146">
        <v>21</v>
      </c>
      <c r="AB27" s="32" t="s">
        <v>200</v>
      </c>
      <c r="AC27" s="101">
        <v>6.25</v>
      </c>
      <c r="AD27" s="2">
        <v>4</v>
      </c>
      <c r="AE27" s="2">
        <v>4</v>
      </c>
      <c r="AF27" s="2">
        <v>23.5</v>
      </c>
      <c r="AG27" s="164">
        <f t="shared" si="13"/>
        <v>37.75</v>
      </c>
      <c r="AH27" s="164" t="str">
        <f t="shared" si="14"/>
        <v>D</v>
      </c>
      <c r="AI27" s="12">
        <v>7.25</v>
      </c>
      <c r="AJ27" s="13">
        <v>4</v>
      </c>
      <c r="AK27" s="13">
        <v>3.5</v>
      </c>
      <c r="AL27" s="5">
        <v>45.5</v>
      </c>
      <c r="AM27" s="165">
        <f t="shared" si="25"/>
        <v>60.25</v>
      </c>
      <c r="AN27" s="166" t="str">
        <f t="shared" si="16"/>
        <v>C1</v>
      </c>
      <c r="AO27" s="112">
        <v>8.75</v>
      </c>
      <c r="AP27" s="2">
        <v>3.5</v>
      </c>
      <c r="AQ27" s="2">
        <v>2</v>
      </c>
      <c r="AR27" s="2">
        <v>60.5</v>
      </c>
      <c r="AS27" s="164">
        <f t="shared" si="17"/>
        <v>74.75</v>
      </c>
      <c r="AT27" s="164" t="str">
        <f t="shared" si="18"/>
        <v>B1</v>
      </c>
      <c r="AU27" s="167">
        <v>7.5</v>
      </c>
      <c r="AV27" s="173">
        <v>4</v>
      </c>
      <c r="AW27" s="168">
        <v>4</v>
      </c>
      <c r="AX27" s="5">
        <v>55</v>
      </c>
      <c r="AY27" s="165">
        <f t="shared" si="27"/>
        <v>70.5</v>
      </c>
      <c r="AZ27" s="165" t="str">
        <f t="shared" si="19"/>
        <v>B2</v>
      </c>
      <c r="BA27" s="146">
        <v>21</v>
      </c>
      <c r="BB27" s="32" t="s">
        <v>200</v>
      </c>
      <c r="BC27" s="101">
        <v>8.25</v>
      </c>
      <c r="BD27" s="2">
        <v>4.5</v>
      </c>
      <c r="BE27" s="2">
        <v>5</v>
      </c>
      <c r="BF27" s="2">
        <v>35.5</v>
      </c>
      <c r="BG27" s="170">
        <f t="shared" si="20"/>
        <v>53.25</v>
      </c>
      <c r="BH27" s="164" t="str">
        <f t="shared" si="21"/>
        <v>C1</v>
      </c>
      <c r="BI27" s="167">
        <v>7.25</v>
      </c>
      <c r="BJ27" s="164">
        <v>4.5</v>
      </c>
      <c r="BK27" s="164">
        <v>4</v>
      </c>
      <c r="BL27" s="5">
        <v>48.5</v>
      </c>
      <c r="BM27" s="165">
        <f t="shared" si="28"/>
        <v>64.25</v>
      </c>
      <c r="BN27" s="166" t="str">
        <f t="shared" si="22"/>
        <v>B2</v>
      </c>
      <c r="BO27" s="2">
        <v>38.5</v>
      </c>
      <c r="BP27" s="5">
        <v>37.5</v>
      </c>
      <c r="BQ27" s="117">
        <v>40</v>
      </c>
      <c r="BR27" s="12">
        <v>47.5</v>
      </c>
      <c r="BS27" s="117">
        <v>41.5</v>
      </c>
      <c r="BT27" s="12">
        <v>33.5</v>
      </c>
      <c r="BU27" s="159">
        <f t="shared" si="4"/>
        <v>264.25</v>
      </c>
      <c r="BV27" s="159">
        <f t="shared" si="5"/>
        <v>321.5</v>
      </c>
      <c r="BW27" s="166">
        <f t="shared" si="6"/>
        <v>585.75</v>
      </c>
      <c r="BX27" s="165">
        <f t="shared" si="23"/>
        <v>58.575000000000003</v>
      </c>
      <c r="BY27" s="292" t="str">
        <f t="shared" si="24"/>
        <v>C1</v>
      </c>
      <c r="BZ27" s="14">
        <v>172</v>
      </c>
    </row>
    <row r="28" spans="1:78" ht="18" customHeight="1">
      <c r="A28" s="146">
        <v>22</v>
      </c>
      <c r="B28" s="32" t="s">
        <v>209</v>
      </c>
      <c r="C28" s="101">
        <v>4.25</v>
      </c>
      <c r="D28" s="2">
        <v>4</v>
      </c>
      <c r="E28" s="2">
        <v>4</v>
      </c>
      <c r="F28" s="146">
        <v>34.5</v>
      </c>
      <c r="G28" s="163">
        <f t="shared" si="7"/>
        <v>46.75</v>
      </c>
      <c r="H28" s="164" t="str">
        <f t="shared" si="8"/>
        <v>C2</v>
      </c>
      <c r="I28" s="12">
        <v>3.5</v>
      </c>
      <c r="J28" s="164">
        <v>5</v>
      </c>
      <c r="K28" s="164">
        <v>4</v>
      </c>
      <c r="L28" s="163">
        <v>42</v>
      </c>
      <c r="M28" s="163">
        <f t="shared" si="0"/>
        <v>54.5</v>
      </c>
      <c r="N28" s="164" t="str">
        <f t="shared" si="9"/>
        <v>C1</v>
      </c>
      <c r="O28" s="101">
        <v>5</v>
      </c>
      <c r="P28" s="2">
        <v>4</v>
      </c>
      <c r="Q28" s="2">
        <v>4</v>
      </c>
      <c r="R28" s="2">
        <v>56</v>
      </c>
      <c r="S28" s="163">
        <f t="shared" si="10"/>
        <v>69</v>
      </c>
      <c r="T28" s="164" t="str">
        <f t="shared" si="11"/>
        <v>B2</v>
      </c>
      <c r="U28" s="12">
        <v>3.25</v>
      </c>
      <c r="V28" s="164">
        <v>4.5</v>
      </c>
      <c r="W28" s="164">
        <v>3.5</v>
      </c>
      <c r="X28" s="5">
        <v>48</v>
      </c>
      <c r="Y28" s="165">
        <f t="shared" si="26"/>
        <v>59.25</v>
      </c>
      <c r="Z28" s="166" t="str">
        <f t="shared" si="12"/>
        <v>C1</v>
      </c>
      <c r="AA28" s="146">
        <v>22</v>
      </c>
      <c r="AB28" s="32" t="s">
        <v>209</v>
      </c>
      <c r="AC28" s="101">
        <v>4.5</v>
      </c>
      <c r="AD28" s="2">
        <v>4</v>
      </c>
      <c r="AE28" s="2">
        <v>4</v>
      </c>
      <c r="AF28" s="2">
        <v>35</v>
      </c>
      <c r="AG28" s="164">
        <f t="shared" si="13"/>
        <v>47.5</v>
      </c>
      <c r="AH28" s="164" t="str">
        <f t="shared" si="14"/>
        <v>C2</v>
      </c>
      <c r="AI28" s="12">
        <v>4.5</v>
      </c>
      <c r="AJ28" s="13">
        <v>5</v>
      </c>
      <c r="AK28" s="13">
        <v>3</v>
      </c>
      <c r="AL28" s="5">
        <v>33</v>
      </c>
      <c r="AM28" s="165">
        <f t="shared" si="25"/>
        <v>45.5</v>
      </c>
      <c r="AN28" s="166" t="str">
        <f t="shared" si="16"/>
        <v>C2</v>
      </c>
      <c r="AO28" s="112">
        <v>4.5</v>
      </c>
      <c r="AP28" s="2">
        <v>3.5</v>
      </c>
      <c r="AQ28" s="2">
        <v>4.5</v>
      </c>
      <c r="AR28" s="2">
        <v>43</v>
      </c>
      <c r="AS28" s="164">
        <f t="shared" si="17"/>
        <v>55.5</v>
      </c>
      <c r="AT28" s="164" t="str">
        <f t="shared" si="18"/>
        <v>C1</v>
      </c>
      <c r="AU28" s="167">
        <v>4.25</v>
      </c>
      <c r="AV28" s="168">
        <v>4</v>
      </c>
      <c r="AW28" s="168">
        <v>3</v>
      </c>
      <c r="AX28" s="5">
        <v>41</v>
      </c>
      <c r="AY28" s="165">
        <f t="shared" si="27"/>
        <v>52.25</v>
      </c>
      <c r="AZ28" s="165" t="str">
        <f t="shared" si="19"/>
        <v>C1</v>
      </c>
      <c r="BA28" s="146">
        <v>22</v>
      </c>
      <c r="BB28" s="32" t="s">
        <v>209</v>
      </c>
      <c r="BC28" s="101">
        <v>5.25</v>
      </c>
      <c r="BD28" s="2">
        <v>4.5</v>
      </c>
      <c r="BE28" s="2">
        <v>4</v>
      </c>
      <c r="BF28" s="2">
        <v>25.5</v>
      </c>
      <c r="BG28" s="170">
        <f t="shared" si="20"/>
        <v>39.25</v>
      </c>
      <c r="BH28" s="164" t="str">
        <f t="shared" si="21"/>
        <v>D</v>
      </c>
      <c r="BI28" s="167">
        <v>6.5</v>
      </c>
      <c r="BJ28" s="164">
        <v>5</v>
      </c>
      <c r="BK28" s="164">
        <v>3</v>
      </c>
      <c r="BL28" s="5">
        <v>31</v>
      </c>
      <c r="BM28" s="165">
        <f t="shared" si="28"/>
        <v>45.5</v>
      </c>
      <c r="BN28" s="166" t="str">
        <f t="shared" si="22"/>
        <v>C2</v>
      </c>
      <c r="BO28" s="2">
        <v>30.5</v>
      </c>
      <c r="BP28" s="5">
        <v>29</v>
      </c>
      <c r="BQ28" s="118">
        <v>40.5</v>
      </c>
      <c r="BR28" s="12">
        <v>31</v>
      </c>
      <c r="BS28" s="118">
        <v>37.5</v>
      </c>
      <c r="BT28" s="12">
        <v>17.5</v>
      </c>
      <c r="BU28" s="159">
        <f t="shared" si="4"/>
        <v>258</v>
      </c>
      <c r="BV28" s="159">
        <f t="shared" si="5"/>
        <v>257</v>
      </c>
      <c r="BW28" s="166">
        <f t="shared" si="6"/>
        <v>515</v>
      </c>
      <c r="BX28" s="165">
        <f t="shared" si="23"/>
        <v>51.5</v>
      </c>
      <c r="BY28" s="292" t="str">
        <f t="shared" si="24"/>
        <v>C1</v>
      </c>
      <c r="BZ28" s="14">
        <v>192</v>
      </c>
    </row>
    <row r="29" spans="1:78" ht="18" customHeight="1">
      <c r="A29" s="146">
        <v>23</v>
      </c>
      <c r="B29" s="32" t="s">
        <v>217</v>
      </c>
      <c r="C29" s="101">
        <v>6</v>
      </c>
      <c r="D29" s="2">
        <v>5</v>
      </c>
      <c r="E29" s="2">
        <v>5</v>
      </c>
      <c r="F29" s="146">
        <v>35.5</v>
      </c>
      <c r="G29" s="163">
        <f t="shared" si="7"/>
        <v>51.5</v>
      </c>
      <c r="H29" s="164" t="str">
        <f t="shared" si="8"/>
        <v>C1</v>
      </c>
      <c r="I29" s="202">
        <v>5.75</v>
      </c>
      <c r="J29" s="164">
        <v>5</v>
      </c>
      <c r="K29" s="164">
        <v>4</v>
      </c>
      <c r="L29" s="163">
        <v>45.5</v>
      </c>
      <c r="M29" s="163">
        <f t="shared" si="0"/>
        <v>60.25</v>
      </c>
      <c r="N29" s="164" t="str">
        <f t="shared" si="9"/>
        <v>C1</v>
      </c>
      <c r="O29" s="101">
        <v>5.5</v>
      </c>
      <c r="P29" s="2">
        <v>4</v>
      </c>
      <c r="Q29" s="2">
        <v>4</v>
      </c>
      <c r="R29" s="2">
        <v>43.5</v>
      </c>
      <c r="S29" s="163">
        <f t="shared" si="10"/>
        <v>57</v>
      </c>
      <c r="T29" s="164" t="str">
        <f t="shared" si="11"/>
        <v>C1</v>
      </c>
      <c r="U29" s="202">
        <v>7.25</v>
      </c>
      <c r="V29" s="164">
        <v>4</v>
      </c>
      <c r="W29" s="164">
        <v>3.5</v>
      </c>
      <c r="X29" s="5">
        <v>52.5</v>
      </c>
      <c r="Y29" s="165">
        <f t="shared" si="26"/>
        <v>67.25</v>
      </c>
      <c r="Z29" s="188" t="str">
        <f t="shared" si="12"/>
        <v>B2</v>
      </c>
      <c r="AA29" s="146">
        <v>23</v>
      </c>
      <c r="AB29" s="32" t="s">
        <v>217</v>
      </c>
      <c r="AC29" s="101">
        <v>2.25</v>
      </c>
      <c r="AD29" s="2">
        <v>4</v>
      </c>
      <c r="AE29" s="2">
        <v>4</v>
      </c>
      <c r="AF29" s="2">
        <v>26</v>
      </c>
      <c r="AG29" s="164">
        <f t="shared" si="13"/>
        <v>36.25</v>
      </c>
      <c r="AH29" s="164" t="str">
        <f t="shared" si="14"/>
        <v>D</v>
      </c>
      <c r="AI29" s="202">
        <v>6.5</v>
      </c>
      <c r="AJ29" s="197">
        <v>5</v>
      </c>
      <c r="AK29" s="197">
        <v>3.5</v>
      </c>
      <c r="AL29" s="5">
        <v>45.5</v>
      </c>
      <c r="AM29" s="165">
        <f t="shared" si="25"/>
        <v>60.5</v>
      </c>
      <c r="AN29" s="188" t="str">
        <f t="shared" si="16"/>
        <v>C1</v>
      </c>
      <c r="AO29" s="112">
        <v>7</v>
      </c>
      <c r="AP29" s="2">
        <v>3.5</v>
      </c>
      <c r="AQ29" s="2">
        <v>4.5</v>
      </c>
      <c r="AR29" s="2">
        <v>45.5</v>
      </c>
      <c r="AS29" s="164">
        <f t="shared" si="17"/>
        <v>60.5</v>
      </c>
      <c r="AT29" s="164" t="str">
        <f t="shared" si="18"/>
        <v>C1</v>
      </c>
      <c r="AU29" s="167">
        <v>6.75</v>
      </c>
      <c r="AV29" s="168">
        <v>4</v>
      </c>
      <c r="AW29" s="168">
        <v>4</v>
      </c>
      <c r="AX29" s="5">
        <v>55</v>
      </c>
      <c r="AY29" s="165">
        <f t="shared" si="27"/>
        <v>69.75</v>
      </c>
      <c r="AZ29" s="165" t="str">
        <f t="shared" si="19"/>
        <v>B2</v>
      </c>
      <c r="BA29" s="146">
        <v>23</v>
      </c>
      <c r="BB29" s="32" t="s">
        <v>217</v>
      </c>
      <c r="BC29" s="101">
        <v>6.25</v>
      </c>
      <c r="BD29" s="2">
        <v>5</v>
      </c>
      <c r="BE29" s="2">
        <v>5</v>
      </c>
      <c r="BF29" s="2">
        <v>41.5</v>
      </c>
      <c r="BG29" s="170">
        <f t="shared" si="20"/>
        <v>57.75</v>
      </c>
      <c r="BH29" s="164" t="str">
        <f t="shared" si="21"/>
        <v>C1</v>
      </c>
      <c r="BI29" s="167">
        <v>6.5</v>
      </c>
      <c r="BJ29" s="164">
        <v>5</v>
      </c>
      <c r="BK29" s="164">
        <v>3</v>
      </c>
      <c r="BL29" s="5">
        <v>34</v>
      </c>
      <c r="BM29" s="165">
        <f t="shared" si="28"/>
        <v>48.5</v>
      </c>
      <c r="BN29" s="188" t="str">
        <f t="shared" si="22"/>
        <v>C2</v>
      </c>
      <c r="BO29" s="2">
        <v>32</v>
      </c>
      <c r="BP29" s="5">
        <v>37</v>
      </c>
      <c r="BQ29" s="112">
        <v>29</v>
      </c>
      <c r="BR29" s="202">
        <v>36.5</v>
      </c>
      <c r="BS29" s="119">
        <v>34.5</v>
      </c>
      <c r="BT29" s="202">
        <v>24</v>
      </c>
      <c r="BU29" s="159">
        <f t="shared" si="4"/>
        <v>263</v>
      </c>
      <c r="BV29" s="159">
        <f t="shared" si="5"/>
        <v>306.25</v>
      </c>
      <c r="BW29" s="188">
        <f t="shared" si="6"/>
        <v>569.25</v>
      </c>
      <c r="BX29" s="165">
        <f t="shared" si="23"/>
        <v>56.925000000000004</v>
      </c>
      <c r="BY29" s="292" t="str">
        <f t="shared" si="24"/>
        <v>C1</v>
      </c>
      <c r="BZ29" s="14">
        <v>197</v>
      </c>
    </row>
    <row r="30" spans="1:78" ht="18" customHeight="1">
      <c r="A30" s="146">
        <v>24</v>
      </c>
      <c r="B30" s="33" t="s">
        <v>237</v>
      </c>
      <c r="C30" s="101">
        <v>6.75</v>
      </c>
      <c r="D30" s="2">
        <v>4</v>
      </c>
      <c r="E30" s="2">
        <v>5</v>
      </c>
      <c r="F30" s="146">
        <v>59</v>
      </c>
      <c r="G30" s="163">
        <f t="shared" si="7"/>
        <v>74.75</v>
      </c>
      <c r="H30" s="164" t="str">
        <f t="shared" si="8"/>
        <v>B1</v>
      </c>
      <c r="I30" s="202">
        <v>8.25</v>
      </c>
      <c r="J30" s="164">
        <v>5</v>
      </c>
      <c r="K30" s="164">
        <v>4</v>
      </c>
      <c r="L30" s="163">
        <v>64.5</v>
      </c>
      <c r="M30" s="163">
        <f t="shared" si="0"/>
        <v>81.75</v>
      </c>
      <c r="N30" s="164" t="str">
        <f t="shared" si="9"/>
        <v>A2</v>
      </c>
      <c r="O30" s="101">
        <v>9</v>
      </c>
      <c r="P30" s="2">
        <v>4</v>
      </c>
      <c r="Q30" s="2">
        <v>4</v>
      </c>
      <c r="R30" s="2">
        <v>59</v>
      </c>
      <c r="S30" s="163">
        <f t="shared" si="10"/>
        <v>76</v>
      </c>
      <c r="T30" s="164" t="str">
        <f t="shared" si="11"/>
        <v>B1</v>
      </c>
      <c r="U30" s="202">
        <v>6.75</v>
      </c>
      <c r="V30" s="164">
        <v>3.5</v>
      </c>
      <c r="W30" s="164">
        <v>5</v>
      </c>
      <c r="X30" s="221">
        <v>64.5</v>
      </c>
      <c r="Y30" s="165">
        <f t="shared" si="26"/>
        <v>79.75</v>
      </c>
      <c r="Z30" s="188" t="str">
        <f t="shared" si="12"/>
        <v>B1</v>
      </c>
      <c r="AA30" s="146">
        <v>24</v>
      </c>
      <c r="AB30" s="33" t="s">
        <v>237</v>
      </c>
      <c r="AC30" s="101">
        <v>5.5</v>
      </c>
      <c r="AD30" s="2">
        <v>4</v>
      </c>
      <c r="AE30" s="2">
        <v>4</v>
      </c>
      <c r="AF30" s="2">
        <v>56.5</v>
      </c>
      <c r="AG30" s="164">
        <f t="shared" si="13"/>
        <v>70</v>
      </c>
      <c r="AH30" s="164" t="str">
        <f t="shared" si="14"/>
        <v>B2</v>
      </c>
      <c r="AI30" s="202">
        <v>5.75</v>
      </c>
      <c r="AJ30" s="164">
        <v>4</v>
      </c>
      <c r="AK30" s="164">
        <v>4</v>
      </c>
      <c r="AL30" s="168">
        <v>60.5</v>
      </c>
      <c r="AM30" s="165">
        <f t="shared" si="25"/>
        <v>74.25</v>
      </c>
      <c r="AN30" s="188" t="str">
        <f t="shared" si="16"/>
        <v>B1</v>
      </c>
      <c r="AO30" s="29">
        <v>8</v>
      </c>
      <c r="AP30" s="2">
        <v>3.5</v>
      </c>
      <c r="AQ30" s="2">
        <v>4</v>
      </c>
      <c r="AR30" s="2">
        <v>67</v>
      </c>
      <c r="AS30" s="164">
        <f>SUM(AO30:AR30)</f>
        <v>82.5</v>
      </c>
      <c r="AT30" s="164" t="str">
        <f t="shared" si="18"/>
        <v>A2</v>
      </c>
      <c r="AU30" s="168">
        <v>9</v>
      </c>
      <c r="AV30" s="168">
        <v>3.5</v>
      </c>
      <c r="AW30" s="168">
        <v>4</v>
      </c>
      <c r="AX30" s="197">
        <v>60.5</v>
      </c>
      <c r="AY30" s="165">
        <f t="shared" si="27"/>
        <v>77</v>
      </c>
      <c r="AZ30" s="165" t="str">
        <f t="shared" si="19"/>
        <v>B1</v>
      </c>
      <c r="BA30" s="146">
        <v>24</v>
      </c>
      <c r="BB30" s="33" t="s">
        <v>237</v>
      </c>
      <c r="BC30" s="101">
        <v>8.5</v>
      </c>
      <c r="BD30" s="2">
        <v>4</v>
      </c>
      <c r="BE30" s="2">
        <v>3</v>
      </c>
      <c r="BF30" s="2">
        <v>41.5</v>
      </c>
      <c r="BG30" s="170">
        <f t="shared" si="20"/>
        <v>57</v>
      </c>
      <c r="BH30" s="164" t="str">
        <f t="shared" si="21"/>
        <v>C1</v>
      </c>
      <c r="BI30" s="202">
        <v>9.25</v>
      </c>
      <c r="BJ30" s="164">
        <v>5</v>
      </c>
      <c r="BK30" s="164">
        <v>4</v>
      </c>
      <c r="BL30" s="223">
        <v>64.5</v>
      </c>
      <c r="BM30" s="165">
        <f t="shared" si="28"/>
        <v>82.75</v>
      </c>
      <c r="BN30" s="188" t="str">
        <f t="shared" si="22"/>
        <v>A2</v>
      </c>
      <c r="BO30" s="2">
        <v>35</v>
      </c>
      <c r="BP30" s="222">
        <v>42.5</v>
      </c>
      <c r="BQ30" s="119">
        <v>39</v>
      </c>
      <c r="BR30" s="164">
        <v>39.5</v>
      </c>
      <c r="BS30" s="119">
        <v>43.5</v>
      </c>
      <c r="BT30" s="164">
        <v>43</v>
      </c>
      <c r="BU30" s="159">
        <f t="shared" si="4"/>
        <v>360.25</v>
      </c>
      <c r="BV30" s="159">
        <f t="shared" si="5"/>
        <v>395.5</v>
      </c>
      <c r="BW30" s="233">
        <f t="shared" si="6"/>
        <v>755.75</v>
      </c>
      <c r="BX30" s="165">
        <f t="shared" si="23"/>
        <v>75.575000000000003</v>
      </c>
      <c r="BY30" s="292" t="str">
        <f t="shared" si="24"/>
        <v>B1</v>
      </c>
      <c r="BZ30" s="14">
        <v>161</v>
      </c>
    </row>
    <row r="31" spans="1:78">
      <c r="C31" s="175"/>
      <c r="BU31" s="176"/>
    </row>
    <row r="32" spans="1:78">
      <c r="BU32" s="176"/>
    </row>
    <row r="33" spans="9:76">
      <c r="I33"/>
      <c r="J33"/>
      <c r="K33"/>
      <c r="L33"/>
      <c r="M33"/>
      <c r="N33"/>
      <c r="U33"/>
      <c r="V33"/>
      <c r="W33"/>
      <c r="X33"/>
      <c r="Y33"/>
      <c r="Z33"/>
      <c r="AC33" t="s">
        <v>474</v>
      </c>
      <c r="AI33"/>
      <c r="AJ33"/>
      <c r="AK33"/>
      <c r="AL33"/>
      <c r="AM33"/>
      <c r="AN33"/>
      <c r="AU33"/>
      <c r="AV33"/>
      <c r="AW33"/>
      <c r="AX33"/>
      <c r="AY33"/>
      <c r="AZ33"/>
      <c r="BG33"/>
      <c r="BI33"/>
      <c r="BJ33"/>
      <c r="BK33"/>
      <c r="BL33"/>
      <c r="BM33"/>
      <c r="BN33"/>
      <c r="BX33"/>
    </row>
    <row r="34" spans="9:76">
      <c r="I34"/>
      <c r="J34"/>
      <c r="K34"/>
      <c r="L34"/>
      <c r="M34"/>
      <c r="N34"/>
      <c r="U34"/>
      <c r="V34"/>
      <c r="W34"/>
      <c r="X34"/>
      <c r="Y34"/>
      <c r="Z34"/>
      <c r="AI34"/>
      <c r="AJ34"/>
      <c r="AK34"/>
      <c r="AL34"/>
      <c r="AM34"/>
      <c r="AN34"/>
      <c r="AU34"/>
      <c r="AV34"/>
      <c r="AW34"/>
      <c r="AX34"/>
      <c r="AY34"/>
      <c r="AZ34"/>
      <c r="BG34"/>
      <c r="BI34"/>
      <c r="BJ34"/>
      <c r="BK34"/>
      <c r="BL34"/>
      <c r="BM34"/>
      <c r="BN34"/>
      <c r="BX34"/>
    </row>
    <row r="35" spans="9:76">
      <c r="I35"/>
      <c r="J35"/>
      <c r="K35"/>
      <c r="L35"/>
      <c r="M35"/>
      <c r="N35"/>
      <c r="U35"/>
      <c r="V35"/>
      <c r="W35"/>
      <c r="X35"/>
      <c r="Y35"/>
      <c r="Z35"/>
      <c r="AI35"/>
      <c r="AJ35"/>
      <c r="AK35"/>
      <c r="AL35"/>
      <c r="AM35"/>
      <c r="AN35"/>
      <c r="AU35"/>
      <c r="AV35"/>
      <c r="AW35"/>
      <c r="AX35"/>
      <c r="AY35"/>
      <c r="AZ35"/>
      <c r="BG35"/>
      <c r="BI35"/>
      <c r="BJ35"/>
      <c r="BK35"/>
      <c r="BL35"/>
      <c r="BM35"/>
      <c r="BN35"/>
      <c r="BX35"/>
    </row>
    <row r="36" spans="9:76">
      <c r="I36"/>
      <c r="J36"/>
      <c r="K36"/>
      <c r="L36"/>
      <c r="M36"/>
      <c r="N36"/>
      <c r="U36"/>
      <c r="V36"/>
      <c r="W36"/>
      <c r="X36"/>
      <c r="Y36"/>
      <c r="Z36"/>
      <c r="AI36"/>
      <c r="AJ36"/>
      <c r="AK36"/>
      <c r="AL36"/>
      <c r="AM36"/>
      <c r="AN36"/>
      <c r="AU36"/>
      <c r="AV36"/>
      <c r="AW36"/>
      <c r="AX36"/>
      <c r="AY36"/>
      <c r="AZ36"/>
      <c r="BG36"/>
      <c r="BI36"/>
      <c r="BJ36"/>
      <c r="BK36"/>
      <c r="BL36"/>
      <c r="BM36"/>
      <c r="BN36"/>
      <c r="BX36"/>
    </row>
    <row r="37" spans="9:76">
      <c r="I37"/>
      <c r="J37"/>
      <c r="K37"/>
      <c r="L37"/>
      <c r="M37"/>
      <c r="N37"/>
      <c r="U37"/>
      <c r="V37"/>
      <c r="W37"/>
      <c r="X37"/>
      <c r="Y37"/>
      <c r="Z37"/>
      <c r="AI37"/>
      <c r="AJ37"/>
      <c r="AK37"/>
      <c r="AL37"/>
      <c r="AM37"/>
      <c r="AN37"/>
      <c r="AU37"/>
      <c r="AV37"/>
      <c r="AW37"/>
      <c r="AX37"/>
      <c r="AY37"/>
      <c r="AZ37"/>
      <c r="BG37"/>
      <c r="BI37"/>
      <c r="BJ37"/>
      <c r="BK37"/>
      <c r="BL37"/>
      <c r="BM37"/>
      <c r="BN37"/>
      <c r="BX37"/>
    </row>
  </sheetData>
  <mergeCells count="21">
    <mergeCell ref="BF3:BN3"/>
    <mergeCell ref="BV3:BY3"/>
    <mergeCell ref="C4:N4"/>
    <mergeCell ref="O4:Z4"/>
    <mergeCell ref="AC4:AG4"/>
    <mergeCell ref="AO4:AS4"/>
    <mergeCell ref="BA4:BN4"/>
    <mergeCell ref="BQ4:BR4"/>
    <mergeCell ref="BS4:BT4"/>
    <mergeCell ref="BU4:BV4"/>
    <mergeCell ref="BW4:BX4"/>
    <mergeCell ref="L3:P3"/>
    <mergeCell ref="Q3:W3"/>
    <mergeCell ref="AL3:AP3"/>
    <mergeCell ref="AQ3:AW3"/>
    <mergeCell ref="A2:Z2"/>
    <mergeCell ref="AA2:AZ2"/>
    <mergeCell ref="A1:Z1"/>
    <mergeCell ref="AA1:AZ1"/>
    <mergeCell ref="BA1:BY1"/>
    <mergeCell ref="BA2:BY2"/>
  </mergeCells>
  <dataValidations count="1">
    <dataValidation allowBlank="1" showInputMessage="1" showErrorMessage="1" promptTitle="NAME" prompt="ENTER NAME IN CAPITAL LETTERS" sqref="B7:B30 AB7:AB30 BB7:BB30"/>
  </dataValidations>
  <pageMargins left="0.33" right="0.16" top="0.22" bottom="0.18" header="0.22" footer="0.16"/>
  <pageSetup paperSize="9" scale="82" orientation="landscape" r:id="rId1"/>
  <colBreaks count="2" manualBreakCount="2">
    <brk id="26" max="1048575" man="1"/>
    <brk id="52" max="2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69"/>
  <sheetViews>
    <sheetView topLeftCell="A1123" zoomScaleNormal="100" workbookViewId="0">
      <selection activeCell="O1127" sqref="O1127"/>
    </sheetView>
  </sheetViews>
  <sheetFormatPr defaultRowHeight="18" customHeight="1"/>
  <cols>
    <col min="1" max="1" width="18.28515625" customWidth="1"/>
    <col min="2" max="8" width="7.28515625" customWidth="1"/>
    <col min="9" max="9" width="8.42578125" customWidth="1"/>
    <col min="10" max="10" width="6.7109375" customWidth="1"/>
    <col min="11" max="11" width="8.5703125" customWidth="1"/>
    <col min="12" max="13" width="7.28515625" customWidth="1"/>
  </cols>
  <sheetData>
    <row r="1" spans="1:13" ht="18" customHeight="1">
      <c r="A1" s="180"/>
      <c r="B1" s="465" t="s">
        <v>475</v>
      </c>
      <c r="C1" s="465"/>
      <c r="D1" s="465"/>
      <c r="E1" s="465"/>
      <c r="F1" s="465"/>
      <c r="G1" s="465"/>
      <c r="H1" s="465"/>
      <c r="I1" s="466"/>
      <c r="J1" s="467" t="s">
        <v>476</v>
      </c>
      <c r="K1" s="465"/>
      <c r="L1" s="465"/>
      <c r="M1" s="468"/>
    </row>
    <row r="2" spans="1:13" ht="18" customHeight="1">
      <c r="A2" s="454" t="s">
        <v>477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6"/>
    </row>
    <row r="3" spans="1:13" ht="18" customHeight="1">
      <c r="A3" s="181"/>
      <c r="B3" s="457" t="s">
        <v>478</v>
      </c>
      <c r="C3" s="457"/>
      <c r="D3" s="457"/>
      <c r="E3" s="458"/>
      <c r="F3" s="182" t="s">
        <v>479</v>
      </c>
      <c r="G3" s="182"/>
      <c r="H3" s="459" t="s">
        <v>480</v>
      </c>
      <c r="I3" s="460"/>
      <c r="J3" s="461"/>
      <c r="K3" s="183" t="s">
        <v>481</v>
      </c>
      <c r="L3" s="184"/>
      <c r="M3" s="185"/>
    </row>
    <row r="4" spans="1:13" ht="18" customHeight="1">
      <c r="A4" s="462" t="s">
        <v>524</v>
      </c>
      <c r="B4" s="460"/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3"/>
    </row>
    <row r="5" spans="1:13" ht="18" customHeight="1">
      <c r="A5" s="441" t="s">
        <v>482</v>
      </c>
      <c r="B5" s="442"/>
      <c r="C5" s="442"/>
      <c r="D5" s="442"/>
      <c r="E5" s="442"/>
      <c r="F5" s="442"/>
      <c r="G5" s="442"/>
      <c r="H5" s="442"/>
      <c r="I5" s="442"/>
      <c r="J5" s="442"/>
      <c r="K5" s="442"/>
      <c r="L5" s="442"/>
      <c r="M5" s="464"/>
    </row>
    <row r="6" spans="1:13" ht="18" customHeight="1">
      <c r="A6" s="439" t="s">
        <v>483</v>
      </c>
      <c r="B6" s="440"/>
      <c r="C6" s="452" t="s">
        <v>29</v>
      </c>
      <c r="D6" s="442"/>
      <c r="E6" s="442"/>
      <c r="F6" s="442"/>
      <c r="G6" s="443"/>
      <c r="H6" s="186" t="s">
        <v>484</v>
      </c>
      <c r="I6" s="187"/>
      <c r="J6" s="432">
        <v>1</v>
      </c>
      <c r="K6" s="432"/>
      <c r="L6" s="432"/>
      <c r="M6" s="451"/>
    </row>
    <row r="7" spans="1:13" ht="18" customHeight="1">
      <c r="A7" s="439" t="s">
        <v>485</v>
      </c>
      <c r="B7" s="440"/>
      <c r="C7" s="452" t="s">
        <v>1</v>
      </c>
      <c r="D7" s="442"/>
      <c r="E7" s="442"/>
      <c r="F7" s="442"/>
      <c r="G7" s="443"/>
      <c r="H7" s="186" t="s">
        <v>486</v>
      </c>
      <c r="I7" s="187"/>
      <c r="J7" s="452">
        <v>1384</v>
      </c>
      <c r="K7" s="442"/>
      <c r="L7" s="442"/>
      <c r="M7" s="464"/>
    </row>
    <row r="8" spans="1:13" ht="18" customHeight="1">
      <c r="A8" s="439" t="s">
        <v>487</v>
      </c>
      <c r="B8" s="440"/>
      <c r="C8" s="450">
        <v>41512</v>
      </c>
      <c r="D8" s="442"/>
      <c r="E8" s="442"/>
      <c r="F8" s="442"/>
      <c r="G8" s="443"/>
      <c r="H8" s="186" t="s">
        <v>488</v>
      </c>
      <c r="I8" s="187"/>
      <c r="J8" s="452">
        <v>7006915560</v>
      </c>
      <c r="K8" s="442"/>
      <c r="L8" s="442"/>
      <c r="M8" s="464"/>
    </row>
    <row r="9" spans="1:13" ht="18" customHeight="1">
      <c r="A9" s="439" t="s">
        <v>489</v>
      </c>
      <c r="B9" s="440"/>
      <c r="C9" s="452" t="s">
        <v>251</v>
      </c>
      <c r="D9" s="442"/>
      <c r="E9" s="442"/>
      <c r="F9" s="442"/>
      <c r="G9" s="443"/>
      <c r="H9" s="431" t="s">
        <v>357</v>
      </c>
      <c r="I9" s="432"/>
      <c r="J9" s="452" t="s">
        <v>249</v>
      </c>
      <c r="K9" s="442"/>
      <c r="L9" s="442"/>
      <c r="M9" s="464"/>
    </row>
    <row r="10" spans="1:13" ht="18" customHeight="1">
      <c r="A10" s="428" t="s">
        <v>490</v>
      </c>
      <c r="B10" s="429"/>
      <c r="C10" s="429"/>
      <c r="D10" s="429"/>
      <c r="E10" s="429"/>
      <c r="F10" s="429"/>
      <c r="G10" s="429"/>
      <c r="H10" s="429"/>
      <c r="I10" s="429"/>
      <c r="J10" s="429"/>
      <c r="K10" s="429"/>
      <c r="L10" s="429"/>
      <c r="M10" s="430"/>
    </row>
    <row r="11" spans="1:13" ht="18" customHeight="1">
      <c r="A11" s="453" t="s">
        <v>491</v>
      </c>
      <c r="B11" s="429" t="s">
        <v>492</v>
      </c>
      <c r="C11" s="429"/>
      <c r="D11" s="429"/>
      <c r="E11" s="429"/>
      <c r="F11" s="429"/>
      <c r="G11" s="429"/>
      <c r="H11" s="429" t="s">
        <v>493</v>
      </c>
      <c r="I11" s="429"/>
      <c r="J11" s="429"/>
      <c r="K11" s="429"/>
      <c r="L11" s="429"/>
      <c r="M11" s="430"/>
    </row>
    <row r="12" spans="1:13" ht="32.25" customHeight="1">
      <c r="A12" s="453"/>
      <c r="B12" s="189" t="s">
        <v>494</v>
      </c>
      <c r="C12" s="189" t="s">
        <v>495</v>
      </c>
      <c r="D12" s="189" t="s">
        <v>496</v>
      </c>
      <c r="E12" s="189" t="s">
        <v>497</v>
      </c>
      <c r="F12" s="189">
        <v>100</v>
      </c>
      <c r="G12" s="190" t="s">
        <v>345</v>
      </c>
      <c r="H12" s="189" t="s">
        <v>498</v>
      </c>
      <c r="I12" s="189" t="s">
        <v>495</v>
      </c>
      <c r="J12" s="189" t="s">
        <v>496</v>
      </c>
      <c r="K12" s="189" t="s">
        <v>515</v>
      </c>
      <c r="L12" s="189">
        <v>100</v>
      </c>
      <c r="M12" s="191" t="s">
        <v>345</v>
      </c>
    </row>
    <row r="13" spans="1:13" ht="18" customHeight="1">
      <c r="A13" s="192" t="s">
        <v>257</v>
      </c>
      <c r="B13" s="272">
        <v>9</v>
      </c>
      <c r="C13" s="273">
        <v>5</v>
      </c>
      <c r="D13" s="273">
        <v>5</v>
      </c>
      <c r="E13" s="272">
        <v>70</v>
      </c>
      <c r="F13" s="165">
        <f>SUM(B13:E13)</f>
        <v>89</v>
      </c>
      <c r="G13" s="269" t="str">
        <f>IF(F13&gt;=91,"A1",IF(F13&gt;=81,"A2",IF(F13&gt;=71,"B1",IF(F13&gt;=61,"B2",IF(F13&gt;=51,"C1",IF(F13&gt;=41,"C2",IF(F13&gt;=33,"D","E")))))))</f>
        <v>A2</v>
      </c>
      <c r="H13" s="269">
        <v>9.75</v>
      </c>
      <c r="I13" s="269">
        <v>5</v>
      </c>
      <c r="J13" s="269">
        <v>5</v>
      </c>
      <c r="K13" s="165">
        <v>66.5</v>
      </c>
      <c r="L13" s="165">
        <f t="shared" ref="L13:L14" si="0">SUM(H13:K13)</f>
        <v>86.25</v>
      </c>
      <c r="M13" s="269" t="str">
        <f>IF(L13&gt;=91,"A1",IF(L13&gt;=81,"A2",IF(L13&gt;=71,"B1",IF(L13&gt;=61,"B2",IF(L13&gt;=51,"C1",IF(L13&gt;=41,"C2",IF(L13&gt;=33,"D","E")))))))</f>
        <v>A2</v>
      </c>
    </row>
    <row r="14" spans="1:13" ht="18" customHeight="1">
      <c r="A14" s="192" t="s">
        <v>259</v>
      </c>
      <c r="B14" s="272">
        <v>9.25</v>
      </c>
      <c r="C14" s="273">
        <v>5</v>
      </c>
      <c r="D14" s="273">
        <v>5</v>
      </c>
      <c r="E14" s="273">
        <v>71.5</v>
      </c>
      <c r="F14" s="165">
        <f>(B14+C14+D14+E14)</f>
        <v>90.75</v>
      </c>
      <c r="G14" s="269" t="str">
        <f>IF(F14&gt;=91,"A1",IF(F14&gt;=81,"A2",IF(F14&gt;=71,"B1",IF(F14&gt;=61,"B2",IF(F14&gt;=51,"C1",IF(F14&gt;=41,"C2",IF(F14&gt;=33,"D","E")))))))</f>
        <v>A2</v>
      </c>
      <c r="H14" s="269">
        <v>9.25</v>
      </c>
      <c r="I14" s="269">
        <v>5</v>
      </c>
      <c r="J14" s="269">
        <v>5</v>
      </c>
      <c r="K14" s="269">
        <v>75.5</v>
      </c>
      <c r="L14" s="165">
        <f t="shared" si="0"/>
        <v>94.75</v>
      </c>
      <c r="M14" s="269" t="str">
        <f t="shared" ref="M14:M17" si="1">IF(L14&gt;=91,"A1",IF(L14&gt;=81,"A2",IF(L14&gt;=71,"B1",IF(L14&gt;=61,"B2",IF(L14&gt;=51,"C1",IF(L14&gt;=41,"C2",IF(L14&gt;=33,"D","E")))))))</f>
        <v>A1</v>
      </c>
    </row>
    <row r="15" spans="1:13" ht="18" customHeight="1">
      <c r="A15" s="192" t="s">
        <v>499</v>
      </c>
      <c r="B15" s="272">
        <v>9.5</v>
      </c>
      <c r="C15" s="273">
        <v>5</v>
      </c>
      <c r="D15" s="273">
        <v>5</v>
      </c>
      <c r="E15" s="273">
        <v>73</v>
      </c>
      <c r="F15" s="269">
        <f>(B15+C15+D15+E15)</f>
        <v>92.5</v>
      </c>
      <c r="G15" s="269" t="str">
        <f>IF(F15&gt;=91,"A1",IF(F15&gt;=81,"A2",IF(F15&gt;=71,"B1",IF(F15&gt;=61,"B2",IF(F15&gt;=51,"C1",IF(F15&gt;=41,"C2",IF(F15&gt;=33,"D","E")))))))</f>
        <v>A1</v>
      </c>
      <c r="H15" s="269">
        <v>9.75</v>
      </c>
      <c r="I15" s="269">
        <v>5</v>
      </c>
      <c r="J15" s="269">
        <v>5</v>
      </c>
      <c r="K15" s="160">
        <v>73.5</v>
      </c>
      <c r="L15" s="165">
        <f>SUM(H15:K15)</f>
        <v>93.25</v>
      </c>
      <c r="M15" s="269" t="str">
        <f t="shared" si="1"/>
        <v>A1</v>
      </c>
    </row>
    <row r="16" spans="1:13" ht="18" customHeight="1">
      <c r="A16" s="192" t="s">
        <v>261</v>
      </c>
      <c r="B16" s="274">
        <v>9.75</v>
      </c>
      <c r="C16" s="273">
        <v>5</v>
      </c>
      <c r="D16" s="273">
        <v>5</v>
      </c>
      <c r="E16" s="273">
        <v>78</v>
      </c>
      <c r="F16" s="269">
        <f>(B16+C16+D16+E16)</f>
        <v>97.75</v>
      </c>
      <c r="G16" s="269" t="str">
        <f>IF(F16&gt;=91,"A1",IF(F16&gt;=81,"A2",IF(F16&gt;=71,"B1",IF(F16&gt;=61,"B2",IF(F16&gt;=51,"C1",IF(F16&gt;=41,"C2",IF(F16&gt;=33,"D","E")))))))</f>
        <v>A1</v>
      </c>
      <c r="H16" s="274">
        <v>9.25</v>
      </c>
      <c r="I16" s="281">
        <v>5</v>
      </c>
      <c r="J16" s="281">
        <v>5</v>
      </c>
      <c r="K16" s="160">
        <v>75.5</v>
      </c>
      <c r="L16" s="165">
        <f t="shared" ref="L16:L17" si="2">SUM(H16:K16)</f>
        <v>94.75</v>
      </c>
      <c r="M16" s="269" t="str">
        <f t="shared" si="1"/>
        <v>A1</v>
      </c>
    </row>
    <row r="17" spans="1:13" ht="18" customHeight="1">
      <c r="A17" s="192" t="s">
        <v>361</v>
      </c>
      <c r="B17" s="272">
        <v>9.5</v>
      </c>
      <c r="C17" s="273">
        <v>5</v>
      </c>
      <c r="D17" s="273">
        <v>5</v>
      </c>
      <c r="E17" s="273">
        <v>77</v>
      </c>
      <c r="F17" s="165">
        <f>(B17+C17+D17+E17)</f>
        <v>96.5</v>
      </c>
      <c r="G17" s="269" t="str">
        <f>IF(F17&gt;=91,"A1",IF(F17&gt;=81,"A2",IF(F17&gt;=71,"B1",IF(F17&gt;=61,"B2",IF(F17&gt;=51,"C1",IF(F17&gt;=41,"C2",IF(F17&gt;=33,"D","E")))))))</f>
        <v>A1</v>
      </c>
      <c r="H17" s="274">
        <v>10</v>
      </c>
      <c r="I17" s="269">
        <v>5</v>
      </c>
      <c r="J17" s="269">
        <v>4.5</v>
      </c>
      <c r="K17" s="160">
        <v>73</v>
      </c>
      <c r="L17" s="165">
        <f t="shared" si="2"/>
        <v>92.5</v>
      </c>
      <c r="M17" s="269" t="str">
        <f t="shared" si="1"/>
        <v>A1</v>
      </c>
    </row>
    <row r="18" spans="1:13" ht="18" customHeight="1">
      <c r="A18" s="271" t="s">
        <v>527</v>
      </c>
      <c r="B18" s="269"/>
      <c r="C18" s="269"/>
      <c r="D18" s="269"/>
      <c r="E18" s="275">
        <v>47</v>
      </c>
      <c r="F18" s="160"/>
      <c r="G18" s="269"/>
      <c r="H18" s="269"/>
      <c r="I18" s="269"/>
      <c r="J18" s="269"/>
      <c r="K18" s="269">
        <v>48</v>
      </c>
      <c r="L18" s="269"/>
      <c r="M18" s="270"/>
    </row>
    <row r="19" spans="1:13" ht="18" customHeight="1">
      <c r="A19" s="271" t="s">
        <v>528</v>
      </c>
      <c r="B19" s="269"/>
      <c r="C19" s="269"/>
      <c r="D19" s="269"/>
      <c r="E19" s="276">
        <v>47</v>
      </c>
      <c r="F19" s="269"/>
      <c r="G19" s="269"/>
      <c r="H19" s="269"/>
      <c r="I19" s="269"/>
      <c r="J19" s="269"/>
      <c r="K19" s="276">
        <v>46</v>
      </c>
      <c r="L19" s="269"/>
      <c r="M19" s="270"/>
    </row>
    <row r="20" spans="1:13" ht="18" customHeight="1">
      <c r="A20" s="271" t="s">
        <v>529</v>
      </c>
      <c r="B20" s="269"/>
      <c r="C20" s="269"/>
      <c r="D20" s="269"/>
      <c r="E20" s="269">
        <v>48</v>
      </c>
      <c r="F20" s="269"/>
      <c r="G20" s="269"/>
      <c r="H20" s="269"/>
      <c r="I20" s="269"/>
      <c r="J20" s="269"/>
      <c r="K20" s="269">
        <v>50</v>
      </c>
      <c r="L20" s="269"/>
      <c r="M20" s="270"/>
    </row>
    <row r="21" spans="1:13" ht="33" customHeight="1">
      <c r="A21" s="184" t="s">
        <v>500</v>
      </c>
      <c r="B21" s="184"/>
      <c r="C21" s="194" t="s">
        <v>501</v>
      </c>
      <c r="D21" s="195">
        <f>(F13+F14+F15+F16+F17)</f>
        <v>466.5</v>
      </c>
      <c r="E21" s="195"/>
      <c r="F21" s="194" t="s">
        <v>502</v>
      </c>
      <c r="G21" s="195">
        <f>(D21/500)*100</f>
        <v>93.300000000000011</v>
      </c>
      <c r="H21" s="195"/>
      <c r="I21" s="196"/>
      <c r="J21" s="445" t="s">
        <v>503</v>
      </c>
      <c r="K21" s="445"/>
      <c r="L21" s="434" t="str">
        <f>IF(G21&gt;=91,"A1",IF(G21&gt;=81,"A2",IF(G21&gt;=71,"B1",IF(G21&gt;=61,"B2",IF(G21&gt;=51,"C1",IF(G21&gt;=41,"C2",IF(G21&gt;=33,"D","E")))))))</f>
        <v>A1</v>
      </c>
      <c r="M21" s="434" t="str">
        <f t="shared" ref="M21:M23" si="3">IF(K21&gt;=91,"A1",IF(K21&gt;=81,"A2",IF(K21&gt;=71,"B1",IF(K21&gt;=61,"B2",IF(K21&gt;=51,"C1",IF(K21&gt;=41,"C2",IF(K21&gt;=33,"D","E")))))))</f>
        <v>E</v>
      </c>
    </row>
    <row r="22" spans="1:13" ht="36.75" customHeight="1">
      <c r="A22" s="198" t="s">
        <v>504</v>
      </c>
      <c r="B22" s="184"/>
      <c r="C22" s="194" t="s">
        <v>505</v>
      </c>
      <c r="D22" s="195">
        <f>(L13+L14+L15+L16+L17)</f>
        <v>461.5</v>
      </c>
      <c r="E22" s="195"/>
      <c r="F22" s="194" t="s">
        <v>506</v>
      </c>
      <c r="G22" s="199">
        <f>D22/500*100</f>
        <v>92.300000000000011</v>
      </c>
      <c r="H22" s="199"/>
      <c r="I22" s="200"/>
      <c r="J22" s="445" t="s">
        <v>507</v>
      </c>
      <c r="K22" s="445"/>
      <c r="L22" s="434" t="str">
        <f>IF(G22&gt;=91,"A1",IF(G22&gt;=81,"A2",IF(G22&gt;=71,"B1",IF(G22&gt;=61,"B2",IF(G22&gt;=51,"C1",IF(G22&gt;=41,"C2",IF(G22&gt;=33,"D","E")))))))</f>
        <v>A1</v>
      </c>
      <c r="M22" s="434" t="str">
        <f t="shared" si="3"/>
        <v>E</v>
      </c>
    </row>
    <row r="23" spans="1:13" ht="18" customHeight="1">
      <c r="A23" s="201" t="s">
        <v>508</v>
      </c>
      <c r="B23" s="201"/>
      <c r="C23" s="201">
        <f>(D21+D22)</f>
        <v>928</v>
      </c>
      <c r="D23" s="446"/>
      <c r="E23" s="446"/>
      <c r="F23" s="201" t="s">
        <v>509</v>
      </c>
      <c r="G23" s="201"/>
      <c r="H23" s="201"/>
      <c r="I23" s="290">
        <f>(C23/1000)*100</f>
        <v>92.800000000000011</v>
      </c>
      <c r="J23" s="201" t="s">
        <v>510</v>
      </c>
      <c r="K23" s="201"/>
      <c r="L23" s="446" t="str">
        <f>IF(I23&gt;=91,"A1",IF(I23&gt;=81,"A2",IF(I23&gt;=71,"B1",IF(I23&gt;=61,"B2",IF(I23&gt;=51,"C1",IF(I23&gt;=41,"C2",IF(I23&gt;=33,"D","E")))))))</f>
        <v>A1</v>
      </c>
      <c r="M23" s="446" t="str">
        <f t="shared" si="3"/>
        <v>E</v>
      </c>
    </row>
    <row r="24" spans="1:13" ht="18" customHeight="1">
      <c r="A24" s="447" t="s">
        <v>367</v>
      </c>
      <c r="B24" s="448"/>
      <c r="C24" s="448"/>
      <c r="D24" s="448"/>
      <c r="E24" s="448"/>
      <c r="F24" s="448"/>
      <c r="G24" s="448"/>
      <c r="H24" s="448"/>
      <c r="I24" s="448"/>
      <c r="J24" s="448"/>
      <c r="K24" s="448"/>
      <c r="L24" s="448"/>
      <c r="M24" s="449"/>
    </row>
    <row r="25" spans="1:13" ht="18" customHeight="1">
      <c r="A25" s="428" t="s">
        <v>368</v>
      </c>
      <c r="B25" s="429"/>
      <c r="C25" s="429"/>
      <c r="D25" s="429"/>
      <c r="E25" s="429"/>
      <c r="F25" s="429"/>
      <c r="G25" s="429"/>
      <c r="H25" s="429"/>
      <c r="I25" s="429"/>
      <c r="J25" s="429"/>
      <c r="K25" s="429"/>
      <c r="L25" s="429"/>
      <c r="M25" s="430"/>
    </row>
    <row r="26" spans="1:13" ht="18" customHeight="1">
      <c r="A26" s="428" t="s">
        <v>369</v>
      </c>
      <c r="B26" s="429"/>
      <c r="C26" s="429"/>
      <c r="D26" s="429"/>
      <c r="E26" s="429"/>
      <c r="F26" s="429" t="s">
        <v>370</v>
      </c>
      <c r="G26" s="429"/>
      <c r="H26" s="429"/>
      <c r="I26" s="429"/>
      <c r="J26" s="429"/>
      <c r="K26" s="429" t="s">
        <v>511</v>
      </c>
      <c r="L26" s="429"/>
      <c r="M26" s="430"/>
    </row>
    <row r="27" spans="1:13" ht="18" customHeight="1">
      <c r="A27" s="431" t="s">
        <v>371</v>
      </c>
      <c r="B27" s="432"/>
      <c r="C27" s="432"/>
      <c r="D27" s="432"/>
      <c r="E27" s="432"/>
      <c r="F27" s="433" t="s">
        <v>372</v>
      </c>
      <c r="G27" s="434"/>
      <c r="H27" s="434"/>
      <c r="I27" s="434"/>
      <c r="J27" s="434"/>
      <c r="K27" s="433" t="s">
        <v>372</v>
      </c>
      <c r="L27" s="434"/>
      <c r="M27" s="435"/>
    </row>
    <row r="28" spans="1:13" ht="18" customHeight="1">
      <c r="A28" s="428" t="s">
        <v>373</v>
      </c>
      <c r="B28" s="429"/>
      <c r="C28" s="429"/>
      <c r="D28" s="429"/>
      <c r="E28" s="429"/>
      <c r="F28" s="429"/>
      <c r="G28" s="429"/>
      <c r="H28" s="429"/>
      <c r="I28" s="429"/>
      <c r="J28" s="429"/>
      <c r="K28" s="429"/>
      <c r="L28" s="429"/>
      <c r="M28" s="430"/>
    </row>
    <row r="29" spans="1:13" ht="18" customHeight="1">
      <c r="A29" s="428" t="s">
        <v>369</v>
      </c>
      <c r="B29" s="429"/>
      <c r="C29" s="429"/>
      <c r="D29" s="429"/>
      <c r="E29" s="429"/>
      <c r="F29" s="429" t="s">
        <v>370</v>
      </c>
      <c r="G29" s="429"/>
      <c r="H29" s="429"/>
      <c r="I29" s="429"/>
      <c r="J29" s="429"/>
      <c r="K29" s="429" t="s">
        <v>511</v>
      </c>
      <c r="L29" s="429"/>
      <c r="M29" s="430"/>
    </row>
    <row r="30" spans="1:13" ht="18" customHeight="1">
      <c r="A30" s="439" t="s">
        <v>374</v>
      </c>
      <c r="B30" s="440"/>
      <c r="C30" s="440"/>
      <c r="D30" s="440"/>
      <c r="E30" s="440"/>
      <c r="F30" s="429" t="s">
        <v>375</v>
      </c>
      <c r="G30" s="429"/>
      <c r="H30" s="429"/>
      <c r="I30" s="429"/>
      <c r="J30" s="429"/>
      <c r="K30" s="429" t="s">
        <v>375</v>
      </c>
      <c r="L30" s="429"/>
      <c r="M30" s="430"/>
    </row>
    <row r="31" spans="1:13" ht="18" customHeight="1">
      <c r="A31" s="439" t="s">
        <v>376</v>
      </c>
      <c r="B31" s="440"/>
      <c r="C31" s="440"/>
      <c r="D31" s="440"/>
      <c r="E31" s="440"/>
      <c r="F31" s="433" t="s">
        <v>372</v>
      </c>
      <c r="G31" s="434"/>
      <c r="H31" s="434"/>
      <c r="I31" s="434"/>
      <c r="J31" s="434"/>
      <c r="K31" s="433" t="s">
        <v>375</v>
      </c>
      <c r="L31" s="434"/>
      <c r="M31" s="435"/>
    </row>
    <row r="32" spans="1:13" ht="18" customHeight="1">
      <c r="A32" s="441" t="s">
        <v>377</v>
      </c>
      <c r="B32" s="442"/>
      <c r="C32" s="442"/>
      <c r="D32" s="442"/>
      <c r="E32" s="443"/>
      <c r="F32" s="436" t="s">
        <v>372</v>
      </c>
      <c r="G32" s="437"/>
      <c r="H32" s="437"/>
      <c r="I32" s="437"/>
      <c r="J32" s="444"/>
      <c r="K32" s="436" t="s">
        <v>372</v>
      </c>
      <c r="L32" s="437"/>
      <c r="M32" s="438"/>
    </row>
    <row r="33" spans="1:13" ht="18" customHeight="1">
      <c r="A33" s="441" t="s">
        <v>378</v>
      </c>
      <c r="B33" s="442"/>
      <c r="C33" s="442"/>
      <c r="D33" s="442"/>
      <c r="E33" s="443"/>
      <c r="F33" s="436" t="s">
        <v>372</v>
      </c>
      <c r="G33" s="437"/>
      <c r="H33" s="437"/>
      <c r="I33" s="437"/>
      <c r="J33" s="444"/>
      <c r="K33" s="436" t="s">
        <v>90</v>
      </c>
      <c r="L33" s="437"/>
      <c r="M33" s="438"/>
    </row>
    <row r="34" spans="1:13" ht="18" customHeight="1">
      <c r="A34" s="428" t="s">
        <v>379</v>
      </c>
      <c r="B34" s="429"/>
      <c r="C34" s="429"/>
      <c r="D34" s="429"/>
      <c r="E34" s="429"/>
      <c r="F34" s="429"/>
      <c r="G34" s="429"/>
      <c r="H34" s="429"/>
      <c r="I34" s="429"/>
      <c r="J34" s="429"/>
      <c r="K34" s="429"/>
      <c r="L34" s="429"/>
      <c r="M34" s="430"/>
    </row>
    <row r="35" spans="1:13" ht="18" customHeight="1">
      <c r="A35" s="428" t="s">
        <v>369</v>
      </c>
      <c r="B35" s="429"/>
      <c r="C35" s="429"/>
      <c r="D35" s="429"/>
      <c r="E35" s="429"/>
      <c r="F35" s="429" t="s">
        <v>370</v>
      </c>
      <c r="G35" s="429"/>
      <c r="H35" s="429"/>
      <c r="I35" s="429"/>
      <c r="J35" s="429"/>
      <c r="K35" s="429" t="s">
        <v>511</v>
      </c>
      <c r="L35" s="429"/>
      <c r="M35" s="430"/>
    </row>
    <row r="36" spans="1:13" ht="18" customHeight="1">
      <c r="A36" s="431" t="s">
        <v>380</v>
      </c>
      <c r="B36" s="432"/>
      <c r="C36" s="432"/>
      <c r="D36" s="432"/>
      <c r="E36" s="432"/>
      <c r="F36" s="432"/>
      <c r="G36" s="433" t="s">
        <v>538</v>
      </c>
      <c r="H36" s="434"/>
      <c r="I36" s="434"/>
      <c r="J36" s="434"/>
      <c r="K36" s="434"/>
      <c r="L36" s="434"/>
      <c r="M36" s="435"/>
    </row>
    <row r="37" spans="1:13" ht="18" customHeight="1">
      <c r="A37" s="192" t="s">
        <v>512</v>
      </c>
      <c r="B37" s="436" t="s">
        <v>258</v>
      </c>
      <c r="C37" s="437"/>
      <c r="D37" s="437"/>
      <c r="E37" s="437"/>
      <c r="F37" s="437"/>
      <c r="G37" s="437"/>
      <c r="H37" s="437"/>
      <c r="I37" s="437"/>
      <c r="J37" s="437"/>
      <c r="K37" s="437"/>
      <c r="L37" s="437"/>
      <c r="M37" s="438"/>
    </row>
    <row r="38" spans="1:13" ht="18" customHeight="1">
      <c r="A38" s="192" t="s">
        <v>382</v>
      </c>
      <c r="B38" s="436" t="s">
        <v>537</v>
      </c>
      <c r="C38" s="437"/>
      <c r="D38" s="437"/>
      <c r="E38" s="437"/>
      <c r="F38" s="437"/>
      <c r="G38" s="437"/>
      <c r="H38" s="437"/>
      <c r="I38" s="437"/>
      <c r="J38" s="437"/>
      <c r="K38" s="437"/>
      <c r="L38" s="437"/>
      <c r="M38" s="438"/>
    </row>
    <row r="39" spans="1:13" ht="18" customHeight="1">
      <c r="A39" s="428" t="s">
        <v>513</v>
      </c>
      <c r="B39" s="429"/>
      <c r="C39" s="429"/>
      <c r="D39" s="434"/>
      <c r="E39" s="434"/>
      <c r="F39" s="434"/>
      <c r="G39" s="434"/>
      <c r="H39" s="434"/>
      <c r="I39" s="434"/>
      <c r="J39" s="429" t="s">
        <v>514</v>
      </c>
      <c r="K39" s="429"/>
      <c r="L39" s="429"/>
      <c r="M39" s="430"/>
    </row>
    <row r="40" spans="1:13" ht="15">
      <c r="A40" s="428"/>
      <c r="B40" s="429"/>
      <c r="C40" s="429"/>
      <c r="D40" s="434"/>
      <c r="E40" s="434"/>
      <c r="F40" s="434"/>
      <c r="G40" s="434"/>
      <c r="H40" s="434"/>
      <c r="I40" s="434"/>
      <c r="J40" s="429"/>
      <c r="K40" s="429"/>
      <c r="L40" s="429"/>
      <c r="M40" s="430"/>
    </row>
    <row r="41" spans="1:13" ht="18" customHeight="1">
      <c r="A41" s="428"/>
      <c r="B41" s="429"/>
      <c r="C41" s="429"/>
      <c r="D41" s="434"/>
      <c r="E41" s="434"/>
      <c r="F41" s="434"/>
      <c r="G41" s="434"/>
      <c r="H41" s="434"/>
      <c r="I41" s="434"/>
      <c r="J41" s="429"/>
      <c r="K41" s="429"/>
      <c r="L41" s="429"/>
      <c r="M41" s="430"/>
    </row>
    <row r="42" spans="1:13" ht="15">
      <c r="A42" s="428"/>
      <c r="B42" s="429"/>
      <c r="C42" s="429"/>
      <c r="D42" s="434"/>
      <c r="E42" s="434"/>
      <c r="F42" s="434"/>
      <c r="G42" s="434"/>
      <c r="H42" s="434"/>
      <c r="I42" s="434"/>
      <c r="J42" s="429"/>
      <c r="K42" s="429"/>
      <c r="L42" s="429"/>
      <c r="M42" s="430"/>
    </row>
    <row r="43" spans="1:13" ht="18" customHeight="1">
      <c r="A43" s="423" t="s">
        <v>383</v>
      </c>
      <c r="B43" s="424"/>
      <c r="C43" s="424"/>
      <c r="D43" s="424"/>
      <c r="E43" s="424"/>
      <c r="F43" s="424"/>
      <c r="G43" s="424"/>
      <c r="H43" s="425" t="s">
        <v>384</v>
      </c>
      <c r="I43" s="426"/>
      <c r="J43" s="426"/>
      <c r="K43" s="426"/>
      <c r="L43" s="426"/>
      <c r="M43" s="427"/>
    </row>
    <row r="44" spans="1:13" ht="18" customHeight="1">
      <c r="A44" s="203" t="s">
        <v>385</v>
      </c>
      <c r="B44" s="424" t="s">
        <v>255</v>
      </c>
      <c r="C44" s="424"/>
      <c r="D44" s="204" t="s">
        <v>385</v>
      </c>
      <c r="E44" s="205"/>
      <c r="F44" s="424" t="s">
        <v>255</v>
      </c>
      <c r="G44" s="424"/>
      <c r="H44" s="206"/>
      <c r="I44" s="206"/>
      <c r="J44" s="207" t="s">
        <v>386</v>
      </c>
      <c r="K44" s="206"/>
      <c r="L44" s="208" t="s">
        <v>255</v>
      </c>
      <c r="M44" s="209"/>
    </row>
    <row r="45" spans="1:13" ht="18" customHeight="1">
      <c r="A45" s="210" t="s">
        <v>387</v>
      </c>
      <c r="B45" s="418" t="s">
        <v>388</v>
      </c>
      <c r="C45" s="418"/>
      <c r="D45" s="418" t="s">
        <v>389</v>
      </c>
      <c r="E45" s="418"/>
      <c r="F45" s="418" t="s">
        <v>390</v>
      </c>
      <c r="G45" s="418"/>
      <c r="H45" s="206"/>
      <c r="I45" s="206"/>
      <c r="J45" s="419">
        <v>3</v>
      </c>
      <c r="K45" s="420"/>
      <c r="L45" s="205" t="s">
        <v>372</v>
      </c>
      <c r="M45" s="209"/>
    </row>
    <row r="46" spans="1:13" ht="18" customHeight="1">
      <c r="A46" s="210" t="s">
        <v>391</v>
      </c>
      <c r="B46" s="418" t="s">
        <v>392</v>
      </c>
      <c r="C46" s="418"/>
      <c r="D46" s="418" t="s">
        <v>393</v>
      </c>
      <c r="E46" s="418"/>
      <c r="F46" s="418" t="s">
        <v>394</v>
      </c>
      <c r="G46" s="418"/>
      <c r="H46" s="206"/>
      <c r="I46" s="206"/>
      <c r="J46" s="419">
        <v>2</v>
      </c>
      <c r="K46" s="420"/>
      <c r="L46" s="205" t="s">
        <v>375</v>
      </c>
      <c r="M46" s="209"/>
    </row>
    <row r="47" spans="1:13" ht="18" customHeight="1">
      <c r="A47" s="210" t="s">
        <v>395</v>
      </c>
      <c r="B47" s="418" t="s">
        <v>396</v>
      </c>
      <c r="C47" s="418"/>
      <c r="D47" s="418" t="s">
        <v>397</v>
      </c>
      <c r="E47" s="418"/>
      <c r="F47" s="418" t="s">
        <v>398</v>
      </c>
      <c r="G47" s="418"/>
      <c r="H47" s="206"/>
      <c r="I47" s="206"/>
      <c r="J47" s="419">
        <v>1</v>
      </c>
      <c r="K47" s="420"/>
      <c r="L47" s="205" t="s">
        <v>399</v>
      </c>
      <c r="M47" s="209"/>
    </row>
    <row r="48" spans="1:13" ht="18" customHeight="1" thickBot="1">
      <c r="A48" s="211" t="s">
        <v>400</v>
      </c>
      <c r="B48" s="421" t="s">
        <v>401</v>
      </c>
      <c r="C48" s="421"/>
      <c r="D48" s="422" t="s">
        <v>402</v>
      </c>
      <c r="E48" s="422"/>
      <c r="F48" s="422" t="s">
        <v>403</v>
      </c>
      <c r="G48" s="422"/>
      <c r="H48" s="212"/>
      <c r="I48" s="212"/>
      <c r="J48" s="212"/>
      <c r="K48" s="212"/>
      <c r="L48" s="212"/>
      <c r="M48" s="213"/>
    </row>
    <row r="49" spans="1:13" ht="18" customHeight="1" thickBot="1"/>
    <row r="50" spans="1:13" ht="18" customHeight="1">
      <c r="A50" s="180"/>
      <c r="B50" s="465" t="s">
        <v>475</v>
      </c>
      <c r="C50" s="465"/>
      <c r="D50" s="465"/>
      <c r="E50" s="465"/>
      <c r="F50" s="465"/>
      <c r="G50" s="465"/>
      <c r="H50" s="465"/>
      <c r="I50" s="466"/>
      <c r="J50" s="467" t="s">
        <v>476</v>
      </c>
      <c r="K50" s="465"/>
      <c r="L50" s="465"/>
      <c r="M50" s="468"/>
    </row>
    <row r="51" spans="1:13" ht="18" customHeight="1">
      <c r="A51" s="454" t="s">
        <v>477</v>
      </c>
      <c r="B51" s="455"/>
      <c r="C51" s="455"/>
      <c r="D51" s="455"/>
      <c r="E51" s="455"/>
      <c r="F51" s="455"/>
      <c r="G51" s="455"/>
      <c r="H51" s="455"/>
      <c r="I51" s="455"/>
      <c r="J51" s="455"/>
      <c r="K51" s="455"/>
      <c r="L51" s="455"/>
      <c r="M51" s="456"/>
    </row>
    <row r="52" spans="1:13" ht="18" customHeight="1">
      <c r="A52" s="181"/>
      <c r="B52" s="457" t="s">
        <v>478</v>
      </c>
      <c r="C52" s="457"/>
      <c r="D52" s="457"/>
      <c r="E52" s="458"/>
      <c r="F52" s="182" t="s">
        <v>479</v>
      </c>
      <c r="G52" s="182"/>
      <c r="H52" s="459" t="s">
        <v>480</v>
      </c>
      <c r="I52" s="460"/>
      <c r="J52" s="461"/>
      <c r="K52" s="183" t="s">
        <v>481</v>
      </c>
      <c r="L52" s="218"/>
      <c r="M52" s="185"/>
    </row>
    <row r="53" spans="1:13" ht="18" customHeight="1">
      <c r="A53" s="462" t="s">
        <v>524</v>
      </c>
      <c r="B53" s="460"/>
      <c r="C53" s="460"/>
      <c r="D53" s="460"/>
      <c r="E53" s="460"/>
      <c r="F53" s="460"/>
      <c r="G53" s="460"/>
      <c r="H53" s="460"/>
      <c r="I53" s="460"/>
      <c r="J53" s="460"/>
      <c r="K53" s="460"/>
      <c r="L53" s="460"/>
      <c r="M53" s="463"/>
    </row>
    <row r="54" spans="1:13" ht="18" customHeight="1">
      <c r="A54" s="441" t="s">
        <v>482</v>
      </c>
      <c r="B54" s="442"/>
      <c r="C54" s="442"/>
      <c r="D54" s="442"/>
      <c r="E54" s="442"/>
      <c r="F54" s="442"/>
      <c r="G54" s="442"/>
      <c r="H54" s="442"/>
      <c r="I54" s="442"/>
      <c r="J54" s="442"/>
      <c r="K54" s="442"/>
      <c r="L54" s="442"/>
      <c r="M54" s="464"/>
    </row>
    <row r="55" spans="1:13" ht="18" customHeight="1">
      <c r="A55" s="439" t="s">
        <v>483</v>
      </c>
      <c r="B55" s="440"/>
      <c r="C55" s="452" t="s">
        <v>45</v>
      </c>
      <c r="D55" s="442"/>
      <c r="E55" s="442"/>
      <c r="F55" s="442"/>
      <c r="G55" s="443"/>
      <c r="H55" s="216" t="s">
        <v>484</v>
      </c>
      <c r="I55" s="187"/>
      <c r="J55" s="432">
        <v>2</v>
      </c>
      <c r="K55" s="432"/>
      <c r="L55" s="432"/>
      <c r="M55" s="451"/>
    </row>
    <row r="56" spans="1:13" ht="18" customHeight="1">
      <c r="A56" s="439" t="s">
        <v>485</v>
      </c>
      <c r="B56" s="440"/>
      <c r="C56" s="452" t="s">
        <v>1</v>
      </c>
      <c r="D56" s="442"/>
      <c r="E56" s="442"/>
      <c r="F56" s="442"/>
      <c r="G56" s="443"/>
      <c r="H56" s="216" t="s">
        <v>486</v>
      </c>
      <c r="I56" s="187"/>
      <c r="J56" s="452">
        <v>1313</v>
      </c>
      <c r="K56" s="442"/>
      <c r="L56" s="442"/>
      <c r="M56" s="464"/>
    </row>
    <row r="57" spans="1:13" ht="18" customHeight="1">
      <c r="A57" s="439" t="s">
        <v>487</v>
      </c>
      <c r="B57" s="440"/>
      <c r="C57" s="450">
        <v>41410</v>
      </c>
      <c r="D57" s="442"/>
      <c r="E57" s="442"/>
      <c r="F57" s="442"/>
      <c r="G57" s="443"/>
      <c r="H57" s="216" t="s">
        <v>488</v>
      </c>
      <c r="I57" s="187"/>
      <c r="J57" s="432">
        <v>6006444989</v>
      </c>
      <c r="K57" s="432"/>
      <c r="L57" s="432"/>
      <c r="M57" s="451"/>
    </row>
    <row r="58" spans="1:13" ht="18" customHeight="1">
      <c r="A58" s="439" t="s">
        <v>489</v>
      </c>
      <c r="B58" s="440"/>
      <c r="C58" s="452" t="s">
        <v>270</v>
      </c>
      <c r="D58" s="442"/>
      <c r="E58" s="442"/>
      <c r="F58" s="442"/>
      <c r="G58" s="443"/>
      <c r="H58" s="431" t="s">
        <v>357</v>
      </c>
      <c r="I58" s="432"/>
      <c r="J58" s="452" t="s">
        <v>269</v>
      </c>
      <c r="K58" s="442"/>
      <c r="L58" s="442"/>
      <c r="M58" s="464"/>
    </row>
    <row r="59" spans="1:13" ht="18" customHeight="1">
      <c r="A59" s="428" t="s">
        <v>490</v>
      </c>
      <c r="B59" s="429"/>
      <c r="C59" s="429"/>
      <c r="D59" s="429"/>
      <c r="E59" s="429"/>
      <c r="F59" s="429"/>
      <c r="G59" s="429"/>
      <c r="H59" s="429"/>
      <c r="I59" s="429"/>
      <c r="J59" s="429"/>
      <c r="K59" s="429"/>
      <c r="L59" s="429"/>
      <c r="M59" s="430"/>
    </row>
    <row r="60" spans="1:13" ht="18" customHeight="1">
      <c r="A60" s="453" t="s">
        <v>491</v>
      </c>
      <c r="B60" s="429" t="s">
        <v>492</v>
      </c>
      <c r="C60" s="429"/>
      <c r="D60" s="429"/>
      <c r="E60" s="429"/>
      <c r="F60" s="429"/>
      <c r="G60" s="429"/>
      <c r="H60" s="429" t="s">
        <v>493</v>
      </c>
      <c r="I60" s="429"/>
      <c r="J60" s="429"/>
      <c r="K60" s="429"/>
      <c r="L60" s="429"/>
      <c r="M60" s="430"/>
    </row>
    <row r="61" spans="1:13" ht="33.75" customHeight="1">
      <c r="A61" s="453"/>
      <c r="B61" s="189" t="s">
        <v>494</v>
      </c>
      <c r="C61" s="189" t="s">
        <v>495</v>
      </c>
      <c r="D61" s="189" t="s">
        <v>496</v>
      </c>
      <c r="E61" s="189" t="s">
        <v>497</v>
      </c>
      <c r="F61" s="189">
        <v>100</v>
      </c>
      <c r="G61" s="190" t="s">
        <v>345</v>
      </c>
      <c r="H61" s="189" t="s">
        <v>498</v>
      </c>
      <c r="I61" s="189" t="s">
        <v>495</v>
      </c>
      <c r="J61" s="189" t="s">
        <v>496</v>
      </c>
      <c r="K61" s="189" t="s">
        <v>515</v>
      </c>
      <c r="L61" s="189">
        <v>100</v>
      </c>
      <c r="M61" s="191" t="s">
        <v>345</v>
      </c>
    </row>
    <row r="62" spans="1:13" ht="18" customHeight="1">
      <c r="A62" s="217" t="s">
        <v>257</v>
      </c>
      <c r="B62" s="272">
        <v>5.5</v>
      </c>
      <c r="C62" s="273">
        <v>4</v>
      </c>
      <c r="D62" s="273">
        <v>5</v>
      </c>
      <c r="E62" s="272">
        <v>32.5</v>
      </c>
      <c r="F62" s="165">
        <f t="shared" ref="F62" si="4">SUM(B62:E62)</f>
        <v>47</v>
      </c>
      <c r="G62" s="269" t="str">
        <f t="shared" ref="G62:G66" si="5">IF(F62&gt;=91,"A1",IF(F62&gt;=81,"A2",IF(F62&gt;=71,"B1",IF(F62&gt;=61,"B2",IF(F62&gt;=51,"C1",IF(F62&gt;=41,"C2",IF(F62&gt;=33,"D","E")))))))</f>
        <v>C2</v>
      </c>
      <c r="H62" s="269">
        <v>4.25</v>
      </c>
      <c r="I62" s="269">
        <v>5</v>
      </c>
      <c r="J62" s="269">
        <v>4</v>
      </c>
      <c r="K62" s="165">
        <v>38</v>
      </c>
      <c r="L62" s="165">
        <f t="shared" ref="L62:L66" si="6">SUM(H62:K62)</f>
        <v>51.25</v>
      </c>
      <c r="M62" s="269" t="str">
        <f t="shared" ref="M62:M66" si="7">IF(L62&gt;=91,"A1",IF(L62&gt;=81,"A2",IF(L62&gt;=71,"B1",IF(L62&gt;=61,"B2",IF(L62&gt;=51,"C1",IF(L62&gt;=41,"C2",IF(L62&gt;=33,"D","E")))))))</f>
        <v>C1</v>
      </c>
    </row>
    <row r="63" spans="1:13" ht="18" customHeight="1">
      <c r="A63" s="217" t="s">
        <v>259</v>
      </c>
      <c r="B63" s="272">
        <v>6.25</v>
      </c>
      <c r="C63" s="273">
        <v>4</v>
      </c>
      <c r="D63" s="273">
        <v>4</v>
      </c>
      <c r="E63" s="273">
        <v>45</v>
      </c>
      <c r="F63" s="165">
        <f t="shared" ref="F63:F66" si="8">(B63+C63+D63+E63)</f>
        <v>59.25</v>
      </c>
      <c r="G63" s="269" t="str">
        <f t="shared" si="5"/>
        <v>C1</v>
      </c>
      <c r="H63" s="269">
        <v>7.75</v>
      </c>
      <c r="I63" s="269">
        <v>4</v>
      </c>
      <c r="J63" s="269">
        <v>4</v>
      </c>
      <c r="K63" s="269">
        <v>56</v>
      </c>
      <c r="L63" s="165">
        <f t="shared" si="6"/>
        <v>71.75</v>
      </c>
      <c r="M63" s="269" t="str">
        <f t="shared" si="7"/>
        <v>B1</v>
      </c>
    </row>
    <row r="64" spans="1:13" ht="18" customHeight="1">
      <c r="A64" s="217" t="s">
        <v>499</v>
      </c>
      <c r="B64" s="272">
        <v>5.5</v>
      </c>
      <c r="C64" s="273">
        <v>3</v>
      </c>
      <c r="D64" s="273">
        <v>3</v>
      </c>
      <c r="E64" s="273">
        <v>24</v>
      </c>
      <c r="F64" s="269">
        <f t="shared" si="8"/>
        <v>35.5</v>
      </c>
      <c r="G64" s="269" t="str">
        <f t="shared" si="5"/>
        <v>D</v>
      </c>
      <c r="H64" s="269">
        <v>5</v>
      </c>
      <c r="I64" s="269">
        <v>4</v>
      </c>
      <c r="J64" s="269">
        <v>3</v>
      </c>
      <c r="K64" s="269">
        <v>40</v>
      </c>
      <c r="L64" s="165">
        <f t="shared" si="6"/>
        <v>52</v>
      </c>
      <c r="M64" s="269" t="str">
        <f t="shared" si="7"/>
        <v>C1</v>
      </c>
    </row>
    <row r="65" spans="1:13" ht="18" customHeight="1">
      <c r="A65" s="217" t="s">
        <v>261</v>
      </c>
      <c r="B65" s="277">
        <v>7.25</v>
      </c>
      <c r="C65" s="273">
        <v>3</v>
      </c>
      <c r="D65" s="273">
        <v>5</v>
      </c>
      <c r="E65" s="273">
        <v>45</v>
      </c>
      <c r="F65" s="269">
        <f t="shared" si="8"/>
        <v>60.25</v>
      </c>
      <c r="G65" s="269" t="str">
        <f t="shared" si="5"/>
        <v>C1</v>
      </c>
      <c r="H65" s="274">
        <v>5.5</v>
      </c>
      <c r="I65" s="288">
        <v>4</v>
      </c>
      <c r="J65" s="288">
        <v>3</v>
      </c>
      <c r="K65" s="269">
        <v>41.5</v>
      </c>
      <c r="L65" s="165">
        <f t="shared" si="6"/>
        <v>54</v>
      </c>
      <c r="M65" s="165" t="str">
        <f t="shared" si="7"/>
        <v>C1</v>
      </c>
    </row>
    <row r="66" spans="1:13" ht="18" customHeight="1">
      <c r="A66" s="217" t="s">
        <v>361</v>
      </c>
      <c r="B66" s="272">
        <v>6.25</v>
      </c>
      <c r="C66" s="273">
        <v>4.5</v>
      </c>
      <c r="D66" s="273">
        <v>5</v>
      </c>
      <c r="E66" s="273">
        <v>29</v>
      </c>
      <c r="F66" s="165">
        <f t="shared" si="8"/>
        <v>44.75</v>
      </c>
      <c r="G66" s="269" t="str">
        <f t="shared" si="5"/>
        <v>C2</v>
      </c>
      <c r="H66" s="274">
        <v>3</v>
      </c>
      <c r="I66" s="269">
        <v>4.5</v>
      </c>
      <c r="J66" s="269">
        <v>3.5</v>
      </c>
      <c r="K66" s="269">
        <v>32.5</v>
      </c>
      <c r="L66" s="165">
        <f t="shared" si="6"/>
        <v>43.5</v>
      </c>
      <c r="M66" s="269" t="str">
        <f t="shared" si="7"/>
        <v>C2</v>
      </c>
    </row>
    <row r="67" spans="1:13" ht="18" customHeight="1">
      <c r="A67" s="271" t="s">
        <v>530</v>
      </c>
      <c r="B67" s="269"/>
      <c r="C67" s="269"/>
      <c r="D67" s="269"/>
      <c r="E67" s="275">
        <v>29.5</v>
      </c>
      <c r="F67" s="160"/>
      <c r="G67" s="269"/>
      <c r="H67" s="269"/>
      <c r="I67" s="269"/>
      <c r="J67" s="269"/>
      <c r="K67" s="269">
        <v>39</v>
      </c>
      <c r="L67" s="269"/>
      <c r="M67" s="270"/>
    </row>
    <row r="68" spans="1:13" ht="18" customHeight="1">
      <c r="A68" s="271" t="s">
        <v>531</v>
      </c>
      <c r="B68" s="269"/>
      <c r="C68" s="269"/>
      <c r="D68" s="269"/>
      <c r="E68" s="276">
        <v>25</v>
      </c>
      <c r="F68" s="269"/>
      <c r="G68" s="269"/>
      <c r="H68" s="269"/>
      <c r="I68" s="269"/>
      <c r="J68" s="269"/>
      <c r="K68" s="276">
        <v>22.5</v>
      </c>
      <c r="L68" s="269"/>
      <c r="M68" s="270"/>
    </row>
    <row r="69" spans="1:13" ht="18" customHeight="1">
      <c r="A69" s="271" t="s">
        <v>529</v>
      </c>
      <c r="B69" s="269"/>
      <c r="C69" s="269"/>
      <c r="D69" s="269"/>
      <c r="E69" s="269">
        <v>40</v>
      </c>
      <c r="F69" s="269"/>
      <c r="G69" s="269"/>
      <c r="H69" s="269"/>
      <c r="I69" s="269"/>
      <c r="J69" s="269"/>
      <c r="K69" s="269">
        <v>29.5</v>
      </c>
      <c r="L69" s="269"/>
      <c r="M69" s="270"/>
    </row>
    <row r="70" spans="1:13" ht="30.75" customHeight="1">
      <c r="A70" s="218" t="s">
        <v>500</v>
      </c>
      <c r="B70" s="218"/>
      <c r="C70" s="219" t="s">
        <v>501</v>
      </c>
      <c r="D70" s="195">
        <f>(F62+F63+F64+F65+F66)</f>
        <v>246.75</v>
      </c>
      <c r="E70" s="195"/>
      <c r="F70" s="219" t="s">
        <v>502</v>
      </c>
      <c r="G70" s="195">
        <f>(D70/500)*100</f>
        <v>49.35</v>
      </c>
      <c r="H70" s="195"/>
      <c r="I70" s="196"/>
      <c r="J70" s="445" t="s">
        <v>503</v>
      </c>
      <c r="K70" s="445"/>
      <c r="L70" s="434" t="str">
        <f>IF(G70&gt;=91,"A1",IF(G70&gt;=81,"A2",IF(G70&gt;=71,"B1",IF(G70&gt;=61,"B2",IF(G70&gt;=51,"C1",IF(G70&gt;=41,"C2",IF(G70&gt;=33,"D","E")))))))</f>
        <v>C2</v>
      </c>
      <c r="M70" s="434" t="str">
        <f t="shared" ref="M70:M72" si="9">IF(K70&gt;=91,"A1",IF(K70&gt;=81,"A2",IF(K70&gt;=71,"B1",IF(K70&gt;=61,"B2",IF(K70&gt;=51,"C1",IF(K70&gt;=41,"C2",IF(K70&gt;=33,"D","E")))))))</f>
        <v>E</v>
      </c>
    </row>
    <row r="71" spans="1:13" ht="34.5" customHeight="1">
      <c r="A71" s="198" t="s">
        <v>504</v>
      </c>
      <c r="B71" s="218"/>
      <c r="C71" s="219" t="s">
        <v>505</v>
      </c>
      <c r="D71" s="195">
        <f>(L62+L63+L64+L65+L66)</f>
        <v>272.5</v>
      </c>
      <c r="E71" s="195"/>
      <c r="F71" s="219" t="s">
        <v>506</v>
      </c>
      <c r="G71" s="199">
        <f>D71/500*100</f>
        <v>54.500000000000007</v>
      </c>
      <c r="H71" s="199"/>
      <c r="I71" s="200"/>
      <c r="J71" s="445" t="s">
        <v>507</v>
      </c>
      <c r="K71" s="445"/>
      <c r="L71" s="434" t="str">
        <f>IF(G71&gt;=91,"A1",IF(G71&gt;=81,"A2",IF(G71&gt;=71,"B1",IF(G71&gt;=61,"B2",IF(G71&gt;=51,"C1",IF(G71&gt;=41,"C2",IF(G71&gt;=33,"D","E")))))))</f>
        <v>C1</v>
      </c>
      <c r="M71" s="434" t="str">
        <f t="shared" si="9"/>
        <v>E</v>
      </c>
    </row>
    <row r="72" spans="1:13" ht="18" customHeight="1">
      <c r="A72" s="220" t="s">
        <v>508</v>
      </c>
      <c r="B72" s="220"/>
      <c r="C72" s="220">
        <f>(D70+D71)</f>
        <v>519.25</v>
      </c>
      <c r="D72" s="446"/>
      <c r="E72" s="446"/>
      <c r="F72" s="220" t="s">
        <v>509</v>
      </c>
      <c r="G72" s="220"/>
      <c r="H72" s="220"/>
      <c r="I72" s="290">
        <f>(C72/1000)*100</f>
        <v>51.924999999999997</v>
      </c>
      <c r="J72" s="220" t="s">
        <v>510</v>
      </c>
      <c r="K72" s="220"/>
      <c r="L72" s="446" t="str">
        <f>IF(I72&gt;=91,"A1",IF(I72&gt;=81,"A2",IF(I72&gt;=71,"B1",IF(I72&gt;=61,"B2",IF(I72&gt;=51,"C1",IF(I72&gt;=41,"C2",IF(I72&gt;=33,"D","E")))))))</f>
        <v>C1</v>
      </c>
      <c r="M72" s="446" t="str">
        <f t="shared" si="9"/>
        <v>E</v>
      </c>
    </row>
    <row r="73" spans="1:13" ht="18" customHeight="1">
      <c r="A73" s="447" t="s">
        <v>367</v>
      </c>
      <c r="B73" s="448"/>
      <c r="C73" s="448"/>
      <c r="D73" s="448"/>
      <c r="E73" s="448"/>
      <c r="F73" s="448"/>
      <c r="G73" s="448"/>
      <c r="H73" s="448"/>
      <c r="I73" s="448"/>
      <c r="J73" s="448"/>
      <c r="K73" s="448"/>
      <c r="L73" s="448"/>
      <c r="M73" s="449"/>
    </row>
    <row r="74" spans="1:13" ht="18" customHeight="1">
      <c r="A74" s="428" t="s">
        <v>368</v>
      </c>
      <c r="B74" s="429"/>
      <c r="C74" s="429"/>
      <c r="D74" s="429"/>
      <c r="E74" s="429"/>
      <c r="F74" s="429"/>
      <c r="G74" s="429"/>
      <c r="H74" s="429"/>
      <c r="I74" s="429"/>
      <c r="J74" s="429"/>
      <c r="K74" s="429"/>
      <c r="L74" s="429"/>
      <c r="M74" s="430"/>
    </row>
    <row r="75" spans="1:13" ht="18" customHeight="1">
      <c r="A75" s="428" t="s">
        <v>369</v>
      </c>
      <c r="B75" s="429"/>
      <c r="C75" s="429"/>
      <c r="D75" s="429"/>
      <c r="E75" s="429"/>
      <c r="F75" s="429" t="s">
        <v>370</v>
      </c>
      <c r="G75" s="429"/>
      <c r="H75" s="429"/>
      <c r="I75" s="429"/>
      <c r="J75" s="429"/>
      <c r="K75" s="429" t="s">
        <v>511</v>
      </c>
      <c r="L75" s="429"/>
      <c r="M75" s="430"/>
    </row>
    <row r="76" spans="1:13" ht="18" customHeight="1">
      <c r="A76" s="431" t="s">
        <v>371</v>
      </c>
      <c r="B76" s="432"/>
      <c r="C76" s="432"/>
      <c r="D76" s="432"/>
      <c r="E76" s="432"/>
      <c r="F76" s="433" t="s">
        <v>372</v>
      </c>
      <c r="G76" s="434"/>
      <c r="H76" s="434"/>
      <c r="I76" s="434"/>
      <c r="J76" s="434"/>
      <c r="K76" s="433" t="s">
        <v>375</v>
      </c>
      <c r="L76" s="434"/>
      <c r="M76" s="435"/>
    </row>
    <row r="77" spans="1:13" ht="18" customHeight="1">
      <c r="A77" s="428" t="s">
        <v>373</v>
      </c>
      <c r="B77" s="429"/>
      <c r="C77" s="429"/>
      <c r="D77" s="429"/>
      <c r="E77" s="429"/>
      <c r="F77" s="429"/>
      <c r="G77" s="429"/>
      <c r="H77" s="429"/>
      <c r="I77" s="429"/>
      <c r="J77" s="429"/>
      <c r="K77" s="429"/>
      <c r="L77" s="429"/>
      <c r="M77" s="430"/>
    </row>
    <row r="78" spans="1:13" ht="18" customHeight="1">
      <c r="A78" s="428" t="s">
        <v>369</v>
      </c>
      <c r="B78" s="429"/>
      <c r="C78" s="429"/>
      <c r="D78" s="429"/>
      <c r="E78" s="429"/>
      <c r="F78" s="429" t="s">
        <v>370</v>
      </c>
      <c r="G78" s="429"/>
      <c r="H78" s="429"/>
      <c r="I78" s="429"/>
      <c r="J78" s="429"/>
      <c r="K78" s="429" t="s">
        <v>511</v>
      </c>
      <c r="L78" s="429"/>
      <c r="M78" s="430"/>
    </row>
    <row r="79" spans="1:13" ht="18" customHeight="1">
      <c r="A79" s="439" t="s">
        <v>374</v>
      </c>
      <c r="B79" s="440"/>
      <c r="C79" s="440"/>
      <c r="D79" s="440"/>
      <c r="E79" s="440"/>
      <c r="F79" s="429" t="s">
        <v>375</v>
      </c>
      <c r="G79" s="429"/>
      <c r="H79" s="429"/>
      <c r="I79" s="429"/>
      <c r="J79" s="429"/>
      <c r="K79" s="429" t="s">
        <v>399</v>
      </c>
      <c r="L79" s="429"/>
      <c r="M79" s="430"/>
    </row>
    <row r="80" spans="1:13" ht="18" customHeight="1">
      <c r="A80" s="439" t="s">
        <v>376</v>
      </c>
      <c r="B80" s="440"/>
      <c r="C80" s="440"/>
      <c r="D80" s="440"/>
      <c r="E80" s="440"/>
      <c r="F80" s="433" t="s">
        <v>372</v>
      </c>
      <c r="G80" s="434"/>
      <c r="H80" s="434"/>
      <c r="I80" s="434"/>
      <c r="J80" s="434"/>
      <c r="K80" s="433" t="s">
        <v>375</v>
      </c>
      <c r="L80" s="434"/>
      <c r="M80" s="435"/>
    </row>
    <row r="81" spans="1:13" ht="18" customHeight="1">
      <c r="A81" s="441" t="s">
        <v>377</v>
      </c>
      <c r="B81" s="442"/>
      <c r="C81" s="442"/>
      <c r="D81" s="442"/>
      <c r="E81" s="443"/>
      <c r="F81" s="436" t="s">
        <v>372</v>
      </c>
      <c r="G81" s="437"/>
      <c r="H81" s="437"/>
      <c r="I81" s="437"/>
      <c r="J81" s="444"/>
      <c r="K81" s="436" t="s">
        <v>372</v>
      </c>
      <c r="L81" s="437"/>
      <c r="M81" s="438"/>
    </row>
    <row r="82" spans="1:13" ht="18" customHeight="1">
      <c r="A82" s="441" t="s">
        <v>378</v>
      </c>
      <c r="B82" s="442"/>
      <c r="C82" s="442"/>
      <c r="D82" s="442"/>
      <c r="E82" s="443"/>
      <c r="F82" s="436" t="s">
        <v>372</v>
      </c>
      <c r="G82" s="437"/>
      <c r="H82" s="437"/>
      <c r="I82" s="437"/>
      <c r="J82" s="444"/>
      <c r="K82" s="436" t="s">
        <v>90</v>
      </c>
      <c r="L82" s="437"/>
      <c r="M82" s="438"/>
    </row>
    <row r="83" spans="1:13" ht="18" customHeight="1">
      <c r="A83" s="428" t="s">
        <v>379</v>
      </c>
      <c r="B83" s="429"/>
      <c r="C83" s="429"/>
      <c r="D83" s="429"/>
      <c r="E83" s="429"/>
      <c r="F83" s="429"/>
      <c r="G83" s="429"/>
      <c r="H83" s="429"/>
      <c r="I83" s="429"/>
      <c r="J83" s="429"/>
      <c r="K83" s="429"/>
      <c r="L83" s="429"/>
      <c r="M83" s="430"/>
    </row>
    <row r="84" spans="1:13" ht="18" customHeight="1">
      <c r="A84" s="428" t="s">
        <v>369</v>
      </c>
      <c r="B84" s="429"/>
      <c r="C84" s="429"/>
      <c r="D84" s="429"/>
      <c r="E84" s="429"/>
      <c r="F84" s="429" t="s">
        <v>370</v>
      </c>
      <c r="G84" s="429"/>
      <c r="H84" s="429"/>
      <c r="I84" s="429"/>
      <c r="J84" s="429"/>
      <c r="K84" s="429" t="s">
        <v>511</v>
      </c>
      <c r="L84" s="429"/>
      <c r="M84" s="430"/>
    </row>
    <row r="85" spans="1:13" ht="18" customHeight="1">
      <c r="A85" s="431" t="s">
        <v>380</v>
      </c>
      <c r="B85" s="432"/>
      <c r="C85" s="432"/>
      <c r="D85" s="432"/>
      <c r="E85" s="432"/>
      <c r="F85" s="432"/>
      <c r="G85" s="433" t="s">
        <v>539</v>
      </c>
      <c r="H85" s="434"/>
      <c r="I85" s="434"/>
      <c r="J85" s="434"/>
      <c r="K85" s="434"/>
      <c r="L85" s="434"/>
      <c r="M85" s="435"/>
    </row>
    <row r="86" spans="1:13" ht="18" customHeight="1">
      <c r="A86" s="217" t="s">
        <v>512</v>
      </c>
      <c r="B86" s="436" t="s">
        <v>557</v>
      </c>
      <c r="C86" s="437"/>
      <c r="D86" s="437"/>
      <c r="E86" s="437"/>
      <c r="F86" s="437"/>
      <c r="G86" s="437"/>
      <c r="H86" s="437"/>
      <c r="I86" s="437"/>
      <c r="J86" s="437"/>
      <c r="K86" s="437"/>
      <c r="L86" s="437"/>
      <c r="M86" s="438"/>
    </row>
    <row r="87" spans="1:13" ht="18" customHeight="1">
      <c r="A87" s="217" t="s">
        <v>382</v>
      </c>
      <c r="B87" s="436" t="s">
        <v>537</v>
      </c>
      <c r="C87" s="437"/>
      <c r="D87" s="437"/>
      <c r="E87" s="437"/>
      <c r="F87" s="437"/>
      <c r="G87" s="437"/>
      <c r="H87" s="437"/>
      <c r="I87" s="437"/>
      <c r="J87" s="437"/>
      <c r="K87" s="437"/>
      <c r="L87" s="437"/>
      <c r="M87" s="438"/>
    </row>
    <row r="88" spans="1:13" ht="18" customHeight="1">
      <c r="A88" s="428" t="s">
        <v>513</v>
      </c>
      <c r="B88" s="429"/>
      <c r="C88" s="429"/>
      <c r="D88" s="434"/>
      <c r="E88" s="434"/>
      <c r="F88" s="434"/>
      <c r="G88" s="434"/>
      <c r="H88" s="434"/>
      <c r="I88" s="434"/>
      <c r="J88" s="429" t="s">
        <v>514</v>
      </c>
      <c r="K88" s="429"/>
      <c r="L88" s="429"/>
      <c r="M88" s="430"/>
    </row>
    <row r="89" spans="1:13" ht="18" customHeight="1">
      <c r="A89" s="428"/>
      <c r="B89" s="429"/>
      <c r="C89" s="429"/>
      <c r="D89" s="434"/>
      <c r="E89" s="434"/>
      <c r="F89" s="434"/>
      <c r="G89" s="434"/>
      <c r="H89" s="434"/>
      <c r="I89" s="434"/>
      <c r="J89" s="429"/>
      <c r="K89" s="429"/>
      <c r="L89" s="429"/>
      <c r="M89" s="430"/>
    </row>
    <row r="90" spans="1:13" ht="18" customHeight="1">
      <c r="A90" s="428"/>
      <c r="B90" s="429"/>
      <c r="C90" s="429"/>
      <c r="D90" s="434"/>
      <c r="E90" s="434"/>
      <c r="F90" s="434"/>
      <c r="G90" s="434"/>
      <c r="H90" s="434"/>
      <c r="I90" s="434"/>
      <c r="J90" s="429"/>
      <c r="K90" s="429"/>
      <c r="L90" s="429"/>
      <c r="M90" s="430"/>
    </row>
    <row r="91" spans="1:13" ht="18" customHeight="1">
      <c r="A91" s="428"/>
      <c r="B91" s="429"/>
      <c r="C91" s="429"/>
      <c r="D91" s="434"/>
      <c r="E91" s="434"/>
      <c r="F91" s="434"/>
      <c r="G91" s="434"/>
      <c r="H91" s="434"/>
      <c r="I91" s="434"/>
      <c r="J91" s="429"/>
      <c r="K91" s="429"/>
      <c r="L91" s="429"/>
      <c r="M91" s="430"/>
    </row>
    <row r="92" spans="1:13" ht="18" customHeight="1">
      <c r="A92" s="423" t="s">
        <v>383</v>
      </c>
      <c r="B92" s="424"/>
      <c r="C92" s="424"/>
      <c r="D92" s="424"/>
      <c r="E92" s="424"/>
      <c r="F92" s="424"/>
      <c r="G92" s="424"/>
      <c r="H92" s="425" t="s">
        <v>384</v>
      </c>
      <c r="I92" s="426"/>
      <c r="J92" s="426"/>
      <c r="K92" s="426"/>
      <c r="L92" s="426"/>
      <c r="M92" s="427"/>
    </row>
    <row r="93" spans="1:13" ht="18" customHeight="1">
      <c r="A93" s="215" t="s">
        <v>385</v>
      </c>
      <c r="B93" s="424" t="s">
        <v>255</v>
      </c>
      <c r="C93" s="424"/>
      <c r="D93" s="204" t="s">
        <v>385</v>
      </c>
      <c r="E93" s="214"/>
      <c r="F93" s="424" t="s">
        <v>255</v>
      </c>
      <c r="G93" s="424"/>
      <c r="H93" s="206"/>
      <c r="I93" s="206"/>
      <c r="J93" s="207" t="s">
        <v>386</v>
      </c>
      <c r="K93" s="206"/>
      <c r="L93" s="208" t="s">
        <v>255</v>
      </c>
      <c r="M93" s="209"/>
    </row>
    <row r="94" spans="1:13" ht="18" customHeight="1">
      <c r="A94" s="210" t="s">
        <v>387</v>
      </c>
      <c r="B94" s="418" t="s">
        <v>388</v>
      </c>
      <c r="C94" s="418"/>
      <c r="D94" s="418" t="s">
        <v>389</v>
      </c>
      <c r="E94" s="418"/>
      <c r="F94" s="418" t="s">
        <v>390</v>
      </c>
      <c r="G94" s="418"/>
      <c r="H94" s="206"/>
      <c r="I94" s="206"/>
      <c r="J94" s="419">
        <v>3</v>
      </c>
      <c r="K94" s="420"/>
      <c r="L94" s="214" t="s">
        <v>372</v>
      </c>
      <c r="M94" s="209"/>
    </row>
    <row r="95" spans="1:13" ht="18" customHeight="1">
      <c r="A95" s="210" t="s">
        <v>391</v>
      </c>
      <c r="B95" s="418" t="s">
        <v>392</v>
      </c>
      <c r="C95" s="418"/>
      <c r="D95" s="418" t="s">
        <v>393</v>
      </c>
      <c r="E95" s="418"/>
      <c r="F95" s="418" t="s">
        <v>394</v>
      </c>
      <c r="G95" s="418"/>
      <c r="H95" s="206"/>
      <c r="I95" s="206"/>
      <c r="J95" s="419">
        <v>2</v>
      </c>
      <c r="K95" s="420"/>
      <c r="L95" s="214" t="s">
        <v>375</v>
      </c>
      <c r="M95" s="209"/>
    </row>
    <row r="96" spans="1:13" ht="18" customHeight="1">
      <c r="A96" s="210" t="s">
        <v>395</v>
      </c>
      <c r="B96" s="418" t="s">
        <v>396</v>
      </c>
      <c r="C96" s="418"/>
      <c r="D96" s="418" t="s">
        <v>397</v>
      </c>
      <c r="E96" s="418"/>
      <c r="F96" s="418" t="s">
        <v>398</v>
      </c>
      <c r="G96" s="418"/>
      <c r="H96" s="206"/>
      <c r="I96" s="206"/>
      <c r="J96" s="419">
        <v>1</v>
      </c>
      <c r="K96" s="420"/>
      <c r="L96" s="214" t="s">
        <v>399</v>
      </c>
      <c r="M96" s="209"/>
    </row>
    <row r="97" spans="1:13" ht="18" customHeight="1" thickBot="1">
      <c r="A97" s="211" t="s">
        <v>400</v>
      </c>
      <c r="B97" s="421" t="s">
        <v>401</v>
      </c>
      <c r="C97" s="421"/>
      <c r="D97" s="422" t="s">
        <v>402</v>
      </c>
      <c r="E97" s="422"/>
      <c r="F97" s="422" t="s">
        <v>403</v>
      </c>
      <c r="G97" s="422"/>
      <c r="H97" s="212"/>
      <c r="I97" s="212"/>
      <c r="J97" s="212"/>
      <c r="K97" s="212"/>
      <c r="L97" s="212"/>
      <c r="M97" s="213"/>
    </row>
    <row r="98" spans="1:13" ht="18" customHeight="1" thickBot="1"/>
    <row r="99" spans="1:13" ht="18" customHeight="1">
      <c r="A99" s="180"/>
      <c r="B99" s="465" t="s">
        <v>475</v>
      </c>
      <c r="C99" s="465"/>
      <c r="D99" s="465"/>
      <c r="E99" s="465"/>
      <c r="F99" s="465"/>
      <c r="G99" s="465"/>
      <c r="H99" s="465"/>
      <c r="I99" s="466"/>
      <c r="J99" s="467" t="s">
        <v>476</v>
      </c>
      <c r="K99" s="465"/>
      <c r="L99" s="465"/>
      <c r="M99" s="468"/>
    </row>
    <row r="100" spans="1:13" ht="18" customHeight="1">
      <c r="A100" s="454" t="s">
        <v>477</v>
      </c>
      <c r="B100" s="455"/>
      <c r="C100" s="455"/>
      <c r="D100" s="455"/>
      <c r="E100" s="455"/>
      <c r="F100" s="455"/>
      <c r="G100" s="455"/>
      <c r="H100" s="455"/>
      <c r="I100" s="455"/>
      <c r="J100" s="455"/>
      <c r="K100" s="455"/>
      <c r="L100" s="455"/>
      <c r="M100" s="456"/>
    </row>
    <row r="101" spans="1:13" ht="18" customHeight="1">
      <c r="A101" s="181"/>
      <c r="B101" s="457" t="s">
        <v>478</v>
      </c>
      <c r="C101" s="457"/>
      <c r="D101" s="457"/>
      <c r="E101" s="458"/>
      <c r="F101" s="182" t="s">
        <v>479</v>
      </c>
      <c r="G101" s="182"/>
      <c r="H101" s="459" t="s">
        <v>480</v>
      </c>
      <c r="I101" s="460"/>
      <c r="J101" s="461"/>
      <c r="K101" s="183" t="s">
        <v>481</v>
      </c>
      <c r="L101" s="227"/>
      <c r="M101" s="185"/>
    </row>
    <row r="102" spans="1:13" ht="18" customHeight="1">
      <c r="A102" s="462" t="s">
        <v>524</v>
      </c>
      <c r="B102" s="460"/>
      <c r="C102" s="460"/>
      <c r="D102" s="460"/>
      <c r="E102" s="460"/>
      <c r="F102" s="460"/>
      <c r="G102" s="460"/>
      <c r="H102" s="460"/>
      <c r="I102" s="460"/>
      <c r="J102" s="460"/>
      <c r="K102" s="460"/>
      <c r="L102" s="460"/>
      <c r="M102" s="463"/>
    </row>
    <row r="103" spans="1:13" ht="18" customHeight="1">
      <c r="A103" s="441" t="s">
        <v>482</v>
      </c>
      <c r="B103" s="442"/>
      <c r="C103" s="442"/>
      <c r="D103" s="442"/>
      <c r="E103" s="442"/>
      <c r="F103" s="442"/>
      <c r="G103" s="442"/>
      <c r="H103" s="442"/>
      <c r="I103" s="442"/>
      <c r="J103" s="442"/>
      <c r="K103" s="442"/>
      <c r="L103" s="442"/>
      <c r="M103" s="464"/>
    </row>
    <row r="104" spans="1:13" ht="18" customHeight="1">
      <c r="A104" s="439" t="s">
        <v>483</v>
      </c>
      <c r="B104" s="440"/>
      <c r="C104" s="452" t="s">
        <v>54</v>
      </c>
      <c r="D104" s="442"/>
      <c r="E104" s="442"/>
      <c r="F104" s="442"/>
      <c r="G104" s="443"/>
      <c r="H104" s="228" t="s">
        <v>484</v>
      </c>
      <c r="I104" s="187"/>
      <c r="J104" s="432">
        <v>3</v>
      </c>
      <c r="K104" s="432"/>
      <c r="L104" s="432"/>
      <c r="M104" s="451"/>
    </row>
    <row r="105" spans="1:13" ht="18" customHeight="1">
      <c r="A105" s="439" t="s">
        <v>485</v>
      </c>
      <c r="B105" s="440"/>
      <c r="C105" s="452" t="s">
        <v>1</v>
      </c>
      <c r="D105" s="442"/>
      <c r="E105" s="442"/>
      <c r="F105" s="442"/>
      <c r="G105" s="443"/>
      <c r="H105" s="228" t="s">
        <v>486</v>
      </c>
      <c r="I105" s="187"/>
      <c r="J105" s="432">
        <v>1401</v>
      </c>
      <c r="K105" s="432"/>
      <c r="L105" s="432"/>
      <c r="M105" s="451"/>
    </row>
    <row r="106" spans="1:13" ht="18" customHeight="1">
      <c r="A106" s="439" t="s">
        <v>487</v>
      </c>
      <c r="B106" s="440"/>
      <c r="C106" s="450">
        <v>41504</v>
      </c>
      <c r="D106" s="442"/>
      <c r="E106" s="442"/>
      <c r="F106" s="442"/>
      <c r="G106" s="443"/>
      <c r="H106" s="228" t="s">
        <v>488</v>
      </c>
      <c r="I106" s="187"/>
      <c r="J106" s="432">
        <v>9419855159</v>
      </c>
      <c r="K106" s="432"/>
      <c r="L106" s="432"/>
      <c r="M106" s="451"/>
    </row>
    <row r="107" spans="1:13" ht="18" customHeight="1">
      <c r="A107" s="439" t="s">
        <v>489</v>
      </c>
      <c r="B107" s="440"/>
      <c r="C107" s="452" t="s">
        <v>274</v>
      </c>
      <c r="D107" s="442"/>
      <c r="E107" s="442"/>
      <c r="F107" s="442"/>
      <c r="G107" s="443"/>
      <c r="H107" s="431" t="s">
        <v>357</v>
      </c>
      <c r="I107" s="432"/>
      <c r="J107" s="432" t="s">
        <v>273</v>
      </c>
      <c r="K107" s="432"/>
      <c r="L107" s="432"/>
      <c r="M107" s="451"/>
    </row>
    <row r="108" spans="1:13" ht="18" customHeight="1">
      <c r="A108" s="428" t="s">
        <v>490</v>
      </c>
      <c r="B108" s="429"/>
      <c r="C108" s="429"/>
      <c r="D108" s="429"/>
      <c r="E108" s="429"/>
      <c r="F108" s="429"/>
      <c r="G108" s="429"/>
      <c r="H108" s="429"/>
      <c r="I108" s="429"/>
      <c r="J108" s="429"/>
      <c r="K108" s="429"/>
      <c r="L108" s="429"/>
      <c r="M108" s="430"/>
    </row>
    <row r="109" spans="1:13" ht="18" customHeight="1">
      <c r="A109" s="453" t="s">
        <v>491</v>
      </c>
      <c r="B109" s="429" t="s">
        <v>492</v>
      </c>
      <c r="C109" s="429"/>
      <c r="D109" s="429"/>
      <c r="E109" s="429"/>
      <c r="F109" s="429"/>
      <c r="G109" s="429"/>
      <c r="H109" s="429" t="s">
        <v>493</v>
      </c>
      <c r="I109" s="429"/>
      <c r="J109" s="429"/>
      <c r="K109" s="429"/>
      <c r="L109" s="429"/>
      <c r="M109" s="430"/>
    </row>
    <row r="110" spans="1:13" ht="30">
      <c r="A110" s="453"/>
      <c r="B110" s="189" t="s">
        <v>494</v>
      </c>
      <c r="C110" s="189" t="s">
        <v>495</v>
      </c>
      <c r="D110" s="189" t="s">
        <v>496</v>
      </c>
      <c r="E110" s="189" t="s">
        <v>497</v>
      </c>
      <c r="F110" s="189">
        <v>100</v>
      </c>
      <c r="G110" s="190" t="s">
        <v>345</v>
      </c>
      <c r="H110" s="189" t="s">
        <v>498</v>
      </c>
      <c r="I110" s="189" t="s">
        <v>495</v>
      </c>
      <c r="J110" s="189" t="s">
        <v>496</v>
      </c>
      <c r="K110" s="189" t="s">
        <v>515</v>
      </c>
      <c r="L110" s="189">
        <v>100</v>
      </c>
      <c r="M110" s="191" t="s">
        <v>345</v>
      </c>
    </row>
    <row r="111" spans="1:13" ht="18" customHeight="1">
      <c r="A111" s="226" t="s">
        <v>257</v>
      </c>
      <c r="B111" s="272">
        <v>6.75</v>
      </c>
      <c r="C111" s="273">
        <v>5</v>
      </c>
      <c r="D111" s="273">
        <v>5</v>
      </c>
      <c r="E111" s="278">
        <v>39.5</v>
      </c>
      <c r="F111" s="165">
        <f t="shared" ref="F111" si="10">SUM(B111:E111)</f>
        <v>56.25</v>
      </c>
      <c r="G111" s="269" t="str">
        <f t="shared" ref="G111:G115" si="11">IF(F111&gt;=91,"A1",IF(F111&gt;=81,"A2",IF(F111&gt;=71,"B1",IF(F111&gt;=61,"B2",IF(F111&gt;=51,"C1",IF(F111&gt;=41,"C2",IF(F111&gt;=33,"D","E")))))))</f>
        <v>C1</v>
      </c>
      <c r="H111" s="269">
        <v>7.5</v>
      </c>
      <c r="I111" s="269">
        <v>5</v>
      </c>
      <c r="J111" s="269">
        <v>4</v>
      </c>
      <c r="K111" s="165">
        <v>55.5</v>
      </c>
      <c r="L111" s="165">
        <f t="shared" ref="L111" si="12">SUM(H111:K111)</f>
        <v>72</v>
      </c>
      <c r="M111" s="269" t="str">
        <f t="shared" ref="M111:M115" si="13">IF(L111&gt;=91,"A1",IF(L111&gt;=81,"A2",IF(L111&gt;=71,"B1",IF(L111&gt;=61,"B2",IF(L111&gt;=51,"C1",IF(L111&gt;=41,"C2",IF(L111&gt;=33,"D","E")))))))</f>
        <v>B1</v>
      </c>
    </row>
    <row r="112" spans="1:13" ht="18" customHeight="1">
      <c r="A112" s="226" t="s">
        <v>259</v>
      </c>
      <c r="B112" s="272">
        <v>8.25</v>
      </c>
      <c r="C112" s="273">
        <v>4</v>
      </c>
      <c r="D112" s="273">
        <v>4</v>
      </c>
      <c r="E112" s="273">
        <v>43.5</v>
      </c>
      <c r="F112" s="165">
        <f t="shared" ref="F112:F115" si="14">(B112+C112+D112+E112)</f>
        <v>59.75</v>
      </c>
      <c r="G112" s="269" t="str">
        <f t="shared" si="11"/>
        <v>C1</v>
      </c>
      <c r="H112" s="269">
        <v>5.75</v>
      </c>
      <c r="I112" s="269">
        <v>5</v>
      </c>
      <c r="J112" s="269">
        <v>4</v>
      </c>
      <c r="K112" s="269">
        <v>64</v>
      </c>
      <c r="L112" s="165">
        <f>SUM(H112:K112)</f>
        <v>78.75</v>
      </c>
      <c r="M112" s="269" t="str">
        <f t="shared" si="13"/>
        <v>B1</v>
      </c>
    </row>
    <row r="113" spans="1:13" ht="18" customHeight="1">
      <c r="A113" s="226" t="s">
        <v>499</v>
      </c>
      <c r="B113" s="272">
        <v>5.75</v>
      </c>
      <c r="C113" s="273">
        <v>4</v>
      </c>
      <c r="D113" s="273">
        <v>3</v>
      </c>
      <c r="E113" s="273">
        <v>28</v>
      </c>
      <c r="F113" s="269">
        <f t="shared" si="14"/>
        <v>40.75</v>
      </c>
      <c r="G113" s="269" t="str">
        <f t="shared" si="11"/>
        <v>D</v>
      </c>
      <c r="H113" s="269">
        <v>4</v>
      </c>
      <c r="I113" s="269">
        <v>5</v>
      </c>
      <c r="J113" s="269">
        <v>3</v>
      </c>
      <c r="K113" s="160">
        <v>38.5</v>
      </c>
      <c r="L113" s="165">
        <f t="shared" ref="L113" si="15">SUM(H113:K113)</f>
        <v>50.5</v>
      </c>
      <c r="M113" s="269" t="str">
        <f t="shared" si="13"/>
        <v>C2</v>
      </c>
    </row>
    <row r="114" spans="1:13" ht="18" customHeight="1">
      <c r="A114" s="226" t="s">
        <v>261</v>
      </c>
      <c r="B114" s="274">
        <v>8.75</v>
      </c>
      <c r="C114" s="273">
        <v>3.5</v>
      </c>
      <c r="D114" s="273">
        <v>5</v>
      </c>
      <c r="E114" s="273">
        <v>62</v>
      </c>
      <c r="F114" s="269">
        <f t="shared" si="14"/>
        <v>79.25</v>
      </c>
      <c r="G114" s="269" t="str">
        <f t="shared" si="11"/>
        <v>B1</v>
      </c>
      <c r="H114" s="274">
        <v>7.75</v>
      </c>
      <c r="I114" s="281">
        <v>4.5</v>
      </c>
      <c r="J114" s="281">
        <v>3</v>
      </c>
      <c r="K114" s="269">
        <v>50</v>
      </c>
      <c r="L114" s="165">
        <f>SUM(H114:K114)</f>
        <v>65.25</v>
      </c>
      <c r="M114" s="165" t="str">
        <f t="shared" si="13"/>
        <v>B2</v>
      </c>
    </row>
    <row r="115" spans="1:13" ht="18" customHeight="1">
      <c r="A115" s="226" t="s">
        <v>361</v>
      </c>
      <c r="B115" s="272">
        <v>7.75</v>
      </c>
      <c r="C115" s="273">
        <v>4.5</v>
      </c>
      <c r="D115" s="273">
        <v>5</v>
      </c>
      <c r="E115" s="273">
        <v>41</v>
      </c>
      <c r="F115" s="165">
        <f t="shared" si="14"/>
        <v>58.25</v>
      </c>
      <c r="G115" s="269" t="str">
        <f t="shared" si="11"/>
        <v>C1</v>
      </c>
      <c r="H115" s="274">
        <v>3</v>
      </c>
      <c r="I115" s="269">
        <v>4.5</v>
      </c>
      <c r="J115" s="269">
        <v>3.5</v>
      </c>
      <c r="K115" s="269">
        <v>53</v>
      </c>
      <c r="L115" s="165">
        <f>SUM(H115:K115)</f>
        <v>64</v>
      </c>
      <c r="M115" s="269" t="str">
        <f t="shared" si="13"/>
        <v>B2</v>
      </c>
    </row>
    <row r="116" spans="1:13" ht="18" customHeight="1">
      <c r="A116" s="271" t="s">
        <v>530</v>
      </c>
      <c r="B116" s="269"/>
      <c r="C116" s="269"/>
      <c r="D116" s="269"/>
      <c r="E116" s="275">
        <v>34.5</v>
      </c>
      <c r="F116" s="160"/>
      <c r="G116" s="269"/>
      <c r="H116" s="269"/>
      <c r="I116" s="269"/>
      <c r="J116" s="269"/>
      <c r="K116" s="269">
        <v>40.5</v>
      </c>
      <c r="L116" s="269"/>
      <c r="M116" s="270"/>
    </row>
    <row r="117" spans="1:13" ht="18" customHeight="1">
      <c r="A117" s="271" t="s">
        <v>528</v>
      </c>
      <c r="B117" s="269"/>
      <c r="C117" s="269"/>
      <c r="D117" s="269"/>
      <c r="E117" s="276">
        <v>29</v>
      </c>
      <c r="F117" s="269"/>
      <c r="G117" s="269"/>
      <c r="H117" s="269"/>
      <c r="I117" s="269"/>
      <c r="J117" s="269"/>
      <c r="K117" s="276">
        <v>30.5</v>
      </c>
      <c r="L117" s="269"/>
      <c r="M117" s="270"/>
    </row>
    <row r="118" spans="1:13" ht="18" customHeight="1">
      <c r="A118" s="271" t="s">
        <v>529</v>
      </c>
      <c r="B118" s="269"/>
      <c r="C118" s="269"/>
      <c r="D118" s="269"/>
      <c r="E118" s="276">
        <v>40</v>
      </c>
      <c r="F118" s="269"/>
      <c r="G118" s="269"/>
      <c r="H118" s="269"/>
      <c r="I118" s="269"/>
      <c r="J118" s="269"/>
      <c r="K118" s="269">
        <v>29</v>
      </c>
      <c r="L118" s="269"/>
      <c r="M118" s="270"/>
    </row>
    <row r="119" spans="1:13" ht="29.25" customHeight="1">
      <c r="A119" s="227" t="s">
        <v>500</v>
      </c>
      <c r="B119" s="227"/>
      <c r="C119" s="229" t="s">
        <v>501</v>
      </c>
      <c r="D119" s="195">
        <f>(F111+F112+F113+F114+F115)</f>
        <v>294.25</v>
      </c>
      <c r="E119" s="195"/>
      <c r="F119" s="229" t="s">
        <v>502</v>
      </c>
      <c r="G119" s="195">
        <f>(D119/500)*100</f>
        <v>58.85</v>
      </c>
      <c r="H119" s="195"/>
      <c r="I119" s="196"/>
      <c r="J119" s="445" t="s">
        <v>503</v>
      </c>
      <c r="K119" s="445"/>
      <c r="L119" s="434" t="str">
        <f>IF(G119&gt;=91,"A1",IF(G119&gt;=81,"A2",IF(G119&gt;=71,"B1",IF(G119&gt;=61,"B2",IF(G119&gt;=51,"C1",IF(G119&gt;=41,"C2",IF(G119&gt;=33,"D","E")))))))</f>
        <v>C1</v>
      </c>
      <c r="M119" s="434" t="str">
        <f t="shared" ref="M119:M121" si="16">IF(K119&gt;=91,"A1",IF(K119&gt;=81,"A2",IF(K119&gt;=71,"B1",IF(K119&gt;=61,"B2",IF(K119&gt;=51,"C1",IF(K119&gt;=41,"C2",IF(K119&gt;=33,"D","E")))))))</f>
        <v>E</v>
      </c>
    </row>
    <row r="120" spans="1:13" ht="29.25" customHeight="1">
      <c r="A120" s="198" t="s">
        <v>504</v>
      </c>
      <c r="B120" s="227"/>
      <c r="C120" s="229" t="s">
        <v>505</v>
      </c>
      <c r="D120" s="195">
        <f>(L111+L112+L113+L114+L115)</f>
        <v>330.5</v>
      </c>
      <c r="E120" s="195"/>
      <c r="F120" s="229" t="s">
        <v>506</v>
      </c>
      <c r="G120" s="199">
        <f>D120/500*100</f>
        <v>66.100000000000009</v>
      </c>
      <c r="H120" s="199"/>
      <c r="I120" s="200"/>
      <c r="J120" s="445" t="s">
        <v>507</v>
      </c>
      <c r="K120" s="445"/>
      <c r="L120" s="434" t="str">
        <f>IF(G120&gt;=91,"A1",IF(G120&gt;=81,"A2",IF(G120&gt;=71,"B1",IF(G120&gt;=61,"B2",IF(G120&gt;=51,"C1",IF(G120&gt;=41,"C2",IF(G120&gt;=33,"D","E")))))))</f>
        <v>B2</v>
      </c>
      <c r="M120" s="434" t="str">
        <f t="shared" si="16"/>
        <v>E</v>
      </c>
    </row>
    <row r="121" spans="1:13" ht="18" customHeight="1">
      <c r="A121" s="230" t="s">
        <v>508</v>
      </c>
      <c r="B121" s="230"/>
      <c r="C121" s="230">
        <f>(D119+D120)</f>
        <v>624.75</v>
      </c>
      <c r="D121" s="446"/>
      <c r="E121" s="446"/>
      <c r="F121" s="230" t="s">
        <v>509</v>
      </c>
      <c r="G121" s="230"/>
      <c r="H121" s="230"/>
      <c r="I121" s="290">
        <f>(C121/1000)*100</f>
        <v>62.475000000000001</v>
      </c>
      <c r="J121" s="230" t="s">
        <v>510</v>
      </c>
      <c r="K121" s="230"/>
      <c r="L121" s="446" t="str">
        <f>IF(I121&gt;=91,"A1",IF(I121&gt;=81,"A2",IF(I121&gt;=71,"B1",IF(I121&gt;=61,"B2",IF(I121&gt;=51,"C1",IF(I121&gt;=41,"C2",IF(I121&gt;=33,"D","E")))))))</f>
        <v>B2</v>
      </c>
      <c r="M121" s="446" t="str">
        <f t="shared" si="16"/>
        <v>E</v>
      </c>
    </row>
    <row r="122" spans="1:13" ht="18" customHeight="1">
      <c r="A122" s="447" t="s">
        <v>367</v>
      </c>
      <c r="B122" s="448"/>
      <c r="C122" s="448"/>
      <c r="D122" s="448"/>
      <c r="E122" s="448"/>
      <c r="F122" s="448"/>
      <c r="G122" s="448"/>
      <c r="H122" s="448"/>
      <c r="I122" s="448"/>
      <c r="J122" s="448"/>
      <c r="K122" s="448"/>
      <c r="L122" s="448"/>
      <c r="M122" s="449"/>
    </row>
    <row r="123" spans="1:13" ht="18" customHeight="1">
      <c r="A123" s="428" t="s">
        <v>368</v>
      </c>
      <c r="B123" s="429"/>
      <c r="C123" s="429"/>
      <c r="D123" s="429"/>
      <c r="E123" s="429"/>
      <c r="F123" s="429"/>
      <c r="G123" s="429"/>
      <c r="H123" s="429"/>
      <c r="I123" s="429"/>
      <c r="J123" s="429"/>
      <c r="K123" s="429"/>
      <c r="L123" s="429"/>
      <c r="M123" s="430"/>
    </row>
    <row r="124" spans="1:13" ht="18" customHeight="1">
      <c r="A124" s="428" t="s">
        <v>369</v>
      </c>
      <c r="B124" s="429"/>
      <c r="C124" s="429"/>
      <c r="D124" s="429"/>
      <c r="E124" s="429"/>
      <c r="F124" s="429" t="s">
        <v>370</v>
      </c>
      <c r="G124" s="429"/>
      <c r="H124" s="429"/>
      <c r="I124" s="429"/>
      <c r="J124" s="429"/>
      <c r="K124" s="429" t="s">
        <v>511</v>
      </c>
      <c r="L124" s="429"/>
      <c r="M124" s="430"/>
    </row>
    <row r="125" spans="1:13" ht="18" customHeight="1">
      <c r="A125" s="431" t="s">
        <v>371</v>
      </c>
      <c r="B125" s="432"/>
      <c r="C125" s="432"/>
      <c r="D125" s="432"/>
      <c r="E125" s="432"/>
      <c r="F125" s="433" t="s">
        <v>372</v>
      </c>
      <c r="G125" s="434"/>
      <c r="H125" s="434"/>
      <c r="I125" s="434"/>
      <c r="J125" s="434"/>
      <c r="K125" s="433" t="s">
        <v>372</v>
      </c>
      <c r="L125" s="434"/>
      <c r="M125" s="435"/>
    </row>
    <row r="126" spans="1:13" ht="18" customHeight="1">
      <c r="A126" s="428" t="s">
        <v>373</v>
      </c>
      <c r="B126" s="429"/>
      <c r="C126" s="429"/>
      <c r="D126" s="429"/>
      <c r="E126" s="429"/>
      <c r="F126" s="429"/>
      <c r="G126" s="429"/>
      <c r="H126" s="429"/>
      <c r="I126" s="429"/>
      <c r="J126" s="429"/>
      <c r="K126" s="429"/>
      <c r="L126" s="429"/>
      <c r="M126" s="430"/>
    </row>
    <row r="127" spans="1:13" ht="18" customHeight="1">
      <c r="A127" s="428" t="s">
        <v>369</v>
      </c>
      <c r="B127" s="429"/>
      <c r="C127" s="429"/>
      <c r="D127" s="429"/>
      <c r="E127" s="429"/>
      <c r="F127" s="429" t="s">
        <v>370</v>
      </c>
      <c r="G127" s="429"/>
      <c r="H127" s="429"/>
      <c r="I127" s="429"/>
      <c r="J127" s="429"/>
      <c r="K127" s="429" t="s">
        <v>511</v>
      </c>
      <c r="L127" s="429"/>
      <c r="M127" s="430"/>
    </row>
    <row r="128" spans="1:13" ht="18" customHeight="1">
      <c r="A128" s="439" t="s">
        <v>374</v>
      </c>
      <c r="B128" s="440"/>
      <c r="C128" s="440"/>
      <c r="D128" s="440"/>
      <c r="E128" s="440"/>
      <c r="F128" s="429" t="s">
        <v>375</v>
      </c>
      <c r="G128" s="429"/>
      <c r="H128" s="429"/>
      <c r="I128" s="429"/>
      <c r="J128" s="429"/>
      <c r="K128" s="429" t="s">
        <v>375</v>
      </c>
      <c r="L128" s="429"/>
      <c r="M128" s="430"/>
    </row>
    <row r="129" spans="1:13" ht="18" customHeight="1">
      <c r="A129" s="439" t="s">
        <v>376</v>
      </c>
      <c r="B129" s="440"/>
      <c r="C129" s="440"/>
      <c r="D129" s="440"/>
      <c r="E129" s="440"/>
      <c r="F129" s="433" t="s">
        <v>372</v>
      </c>
      <c r="G129" s="434"/>
      <c r="H129" s="434"/>
      <c r="I129" s="434"/>
      <c r="J129" s="434"/>
      <c r="K129" s="433" t="s">
        <v>375</v>
      </c>
      <c r="L129" s="434"/>
      <c r="M129" s="435"/>
    </row>
    <row r="130" spans="1:13" ht="18" customHeight="1">
      <c r="A130" s="441" t="s">
        <v>377</v>
      </c>
      <c r="B130" s="442"/>
      <c r="C130" s="442"/>
      <c r="D130" s="442"/>
      <c r="E130" s="443"/>
      <c r="F130" s="436" t="s">
        <v>372</v>
      </c>
      <c r="G130" s="437"/>
      <c r="H130" s="437"/>
      <c r="I130" s="437"/>
      <c r="J130" s="444"/>
      <c r="K130" s="436" t="s">
        <v>372</v>
      </c>
      <c r="L130" s="437"/>
      <c r="M130" s="438"/>
    </row>
    <row r="131" spans="1:13" ht="18" customHeight="1">
      <c r="A131" s="441" t="s">
        <v>378</v>
      </c>
      <c r="B131" s="442"/>
      <c r="C131" s="442"/>
      <c r="D131" s="442"/>
      <c r="E131" s="443"/>
      <c r="F131" s="436" t="s">
        <v>372</v>
      </c>
      <c r="G131" s="437"/>
      <c r="H131" s="437"/>
      <c r="I131" s="437"/>
      <c r="J131" s="444"/>
      <c r="K131" s="436" t="s">
        <v>90</v>
      </c>
      <c r="L131" s="437"/>
      <c r="M131" s="438"/>
    </row>
    <row r="132" spans="1:13" ht="18" customHeight="1">
      <c r="A132" s="428" t="s">
        <v>379</v>
      </c>
      <c r="B132" s="429"/>
      <c r="C132" s="429"/>
      <c r="D132" s="429"/>
      <c r="E132" s="429"/>
      <c r="F132" s="429"/>
      <c r="G132" s="429"/>
      <c r="H132" s="429"/>
      <c r="I132" s="429"/>
      <c r="J132" s="429"/>
      <c r="K132" s="429"/>
      <c r="L132" s="429"/>
      <c r="M132" s="430"/>
    </row>
    <row r="133" spans="1:13" ht="18" customHeight="1">
      <c r="A133" s="428" t="s">
        <v>369</v>
      </c>
      <c r="B133" s="429"/>
      <c r="C133" s="429"/>
      <c r="D133" s="429"/>
      <c r="E133" s="429"/>
      <c r="F133" s="429" t="s">
        <v>370</v>
      </c>
      <c r="G133" s="429"/>
      <c r="H133" s="429"/>
      <c r="I133" s="429"/>
      <c r="J133" s="429"/>
      <c r="K133" s="429" t="s">
        <v>511</v>
      </c>
      <c r="L133" s="429"/>
      <c r="M133" s="430"/>
    </row>
    <row r="134" spans="1:13" ht="18" customHeight="1">
      <c r="A134" s="431" t="s">
        <v>380</v>
      </c>
      <c r="B134" s="432"/>
      <c r="C134" s="432"/>
      <c r="D134" s="432"/>
      <c r="E134" s="432"/>
      <c r="F134" s="432"/>
      <c r="G134" s="433" t="s">
        <v>540</v>
      </c>
      <c r="H134" s="434"/>
      <c r="I134" s="434"/>
      <c r="J134" s="434"/>
      <c r="K134" s="434"/>
      <c r="L134" s="434"/>
      <c r="M134" s="435"/>
    </row>
    <row r="135" spans="1:13" ht="18" customHeight="1">
      <c r="A135" s="226" t="s">
        <v>512</v>
      </c>
      <c r="B135" s="436" t="s">
        <v>275</v>
      </c>
      <c r="C135" s="437"/>
      <c r="D135" s="437"/>
      <c r="E135" s="437"/>
      <c r="F135" s="437"/>
      <c r="G135" s="437"/>
      <c r="H135" s="437"/>
      <c r="I135" s="437"/>
      <c r="J135" s="437"/>
      <c r="K135" s="437"/>
      <c r="L135" s="437"/>
      <c r="M135" s="438"/>
    </row>
    <row r="136" spans="1:13" ht="18" customHeight="1">
      <c r="A136" s="226" t="s">
        <v>382</v>
      </c>
      <c r="B136" s="436" t="s">
        <v>537</v>
      </c>
      <c r="C136" s="437"/>
      <c r="D136" s="437"/>
      <c r="E136" s="437"/>
      <c r="F136" s="437"/>
      <c r="G136" s="437"/>
      <c r="H136" s="437"/>
      <c r="I136" s="437"/>
      <c r="J136" s="437"/>
      <c r="K136" s="437"/>
      <c r="L136" s="437"/>
      <c r="M136" s="438"/>
    </row>
    <row r="137" spans="1:13" ht="18" customHeight="1">
      <c r="A137" s="428" t="s">
        <v>513</v>
      </c>
      <c r="B137" s="429"/>
      <c r="C137" s="429"/>
      <c r="D137" s="434"/>
      <c r="E137" s="434"/>
      <c r="F137" s="434"/>
      <c r="G137" s="434"/>
      <c r="H137" s="434"/>
      <c r="I137" s="434"/>
      <c r="J137" s="429" t="s">
        <v>514</v>
      </c>
      <c r="K137" s="429"/>
      <c r="L137" s="429"/>
      <c r="M137" s="430"/>
    </row>
    <row r="138" spans="1:13" ht="18" customHeight="1">
      <c r="A138" s="428"/>
      <c r="B138" s="429"/>
      <c r="C138" s="429"/>
      <c r="D138" s="434"/>
      <c r="E138" s="434"/>
      <c r="F138" s="434"/>
      <c r="G138" s="434"/>
      <c r="H138" s="434"/>
      <c r="I138" s="434"/>
      <c r="J138" s="429"/>
      <c r="K138" s="429"/>
      <c r="L138" s="429"/>
      <c r="M138" s="430"/>
    </row>
    <row r="139" spans="1:13" ht="18" customHeight="1">
      <c r="A139" s="428"/>
      <c r="B139" s="429"/>
      <c r="C139" s="429"/>
      <c r="D139" s="434"/>
      <c r="E139" s="434"/>
      <c r="F139" s="434"/>
      <c r="G139" s="434"/>
      <c r="H139" s="434"/>
      <c r="I139" s="434"/>
      <c r="J139" s="429"/>
      <c r="K139" s="429"/>
      <c r="L139" s="429"/>
      <c r="M139" s="430"/>
    </row>
    <row r="140" spans="1:13" ht="18" customHeight="1">
      <c r="A140" s="428"/>
      <c r="B140" s="429"/>
      <c r="C140" s="429"/>
      <c r="D140" s="434"/>
      <c r="E140" s="434"/>
      <c r="F140" s="434"/>
      <c r="G140" s="434"/>
      <c r="H140" s="434"/>
      <c r="I140" s="434"/>
      <c r="J140" s="429"/>
      <c r="K140" s="429"/>
      <c r="L140" s="429"/>
      <c r="M140" s="430"/>
    </row>
    <row r="141" spans="1:13" ht="18" customHeight="1">
      <c r="A141" s="423" t="s">
        <v>383</v>
      </c>
      <c r="B141" s="424"/>
      <c r="C141" s="424"/>
      <c r="D141" s="424"/>
      <c r="E141" s="424"/>
      <c r="F141" s="424"/>
      <c r="G141" s="424"/>
      <c r="H141" s="425" t="s">
        <v>384</v>
      </c>
      <c r="I141" s="426"/>
      <c r="J141" s="426"/>
      <c r="K141" s="426"/>
      <c r="L141" s="426"/>
      <c r="M141" s="427"/>
    </row>
    <row r="142" spans="1:13" ht="18" customHeight="1">
      <c r="A142" s="231" t="s">
        <v>385</v>
      </c>
      <c r="B142" s="424" t="s">
        <v>255</v>
      </c>
      <c r="C142" s="424"/>
      <c r="D142" s="204" t="s">
        <v>385</v>
      </c>
      <c r="E142" s="232"/>
      <c r="F142" s="424" t="s">
        <v>255</v>
      </c>
      <c r="G142" s="424"/>
      <c r="H142" s="206"/>
      <c r="I142" s="206"/>
      <c r="J142" s="207" t="s">
        <v>386</v>
      </c>
      <c r="K142" s="206"/>
      <c r="L142" s="208" t="s">
        <v>255</v>
      </c>
      <c r="M142" s="209"/>
    </row>
    <row r="143" spans="1:13" ht="18" customHeight="1">
      <c r="A143" s="210" t="s">
        <v>387</v>
      </c>
      <c r="B143" s="418" t="s">
        <v>388</v>
      </c>
      <c r="C143" s="418"/>
      <c r="D143" s="418" t="s">
        <v>389</v>
      </c>
      <c r="E143" s="418"/>
      <c r="F143" s="418" t="s">
        <v>390</v>
      </c>
      <c r="G143" s="418"/>
      <c r="H143" s="206"/>
      <c r="I143" s="206"/>
      <c r="J143" s="419">
        <v>3</v>
      </c>
      <c r="K143" s="420"/>
      <c r="L143" s="232" t="s">
        <v>372</v>
      </c>
      <c r="M143" s="209"/>
    </row>
    <row r="144" spans="1:13" ht="18" customHeight="1">
      <c r="A144" s="210" t="s">
        <v>391</v>
      </c>
      <c r="B144" s="418" t="s">
        <v>392</v>
      </c>
      <c r="C144" s="418"/>
      <c r="D144" s="418" t="s">
        <v>393</v>
      </c>
      <c r="E144" s="418"/>
      <c r="F144" s="418" t="s">
        <v>394</v>
      </c>
      <c r="G144" s="418"/>
      <c r="H144" s="206"/>
      <c r="I144" s="206"/>
      <c r="J144" s="419">
        <v>2</v>
      </c>
      <c r="K144" s="420"/>
      <c r="L144" s="232" t="s">
        <v>375</v>
      </c>
      <c r="M144" s="209"/>
    </row>
    <row r="145" spans="1:13" ht="18" customHeight="1">
      <c r="A145" s="210" t="s">
        <v>395</v>
      </c>
      <c r="B145" s="418" t="s">
        <v>396</v>
      </c>
      <c r="C145" s="418"/>
      <c r="D145" s="418" t="s">
        <v>397</v>
      </c>
      <c r="E145" s="418"/>
      <c r="F145" s="418" t="s">
        <v>398</v>
      </c>
      <c r="G145" s="418"/>
      <c r="H145" s="206"/>
      <c r="I145" s="206"/>
      <c r="J145" s="419">
        <v>1</v>
      </c>
      <c r="K145" s="420"/>
      <c r="L145" s="232" t="s">
        <v>399</v>
      </c>
      <c r="M145" s="209"/>
    </row>
    <row r="146" spans="1:13" ht="18" customHeight="1" thickBot="1">
      <c r="A146" s="211" t="s">
        <v>400</v>
      </c>
      <c r="B146" s="421" t="s">
        <v>401</v>
      </c>
      <c r="C146" s="421"/>
      <c r="D146" s="422" t="s">
        <v>402</v>
      </c>
      <c r="E146" s="422"/>
      <c r="F146" s="422" t="s">
        <v>403</v>
      </c>
      <c r="G146" s="422"/>
      <c r="H146" s="212"/>
      <c r="I146" s="212"/>
      <c r="J146" s="212"/>
      <c r="K146" s="212"/>
      <c r="L146" s="212"/>
      <c r="M146" s="213"/>
    </row>
    <row r="147" spans="1:13" ht="18" customHeight="1" thickBot="1"/>
    <row r="148" spans="1:13" ht="18" customHeight="1">
      <c r="A148" s="180"/>
      <c r="B148" s="465" t="s">
        <v>475</v>
      </c>
      <c r="C148" s="465"/>
      <c r="D148" s="465"/>
      <c r="E148" s="465"/>
      <c r="F148" s="465"/>
      <c r="G148" s="465"/>
      <c r="H148" s="465"/>
      <c r="I148" s="466"/>
      <c r="J148" s="467" t="s">
        <v>476</v>
      </c>
      <c r="K148" s="465"/>
      <c r="L148" s="465"/>
      <c r="M148" s="468"/>
    </row>
    <row r="149" spans="1:13" ht="18" customHeight="1">
      <c r="A149" s="454" t="s">
        <v>477</v>
      </c>
      <c r="B149" s="455"/>
      <c r="C149" s="455"/>
      <c r="D149" s="455"/>
      <c r="E149" s="455"/>
      <c r="F149" s="455"/>
      <c r="G149" s="455"/>
      <c r="H149" s="455"/>
      <c r="I149" s="455"/>
      <c r="J149" s="455"/>
      <c r="K149" s="455"/>
      <c r="L149" s="455"/>
      <c r="M149" s="456"/>
    </row>
    <row r="150" spans="1:13" ht="18" customHeight="1">
      <c r="A150" s="181"/>
      <c r="B150" s="457" t="s">
        <v>478</v>
      </c>
      <c r="C150" s="457"/>
      <c r="D150" s="457"/>
      <c r="E150" s="458"/>
      <c r="F150" s="182" t="s">
        <v>479</v>
      </c>
      <c r="G150" s="182"/>
      <c r="H150" s="459" t="s">
        <v>480</v>
      </c>
      <c r="I150" s="460"/>
      <c r="J150" s="461"/>
      <c r="K150" s="183" t="s">
        <v>481</v>
      </c>
      <c r="L150" s="227"/>
      <c r="M150" s="185"/>
    </row>
    <row r="151" spans="1:13" ht="18" customHeight="1">
      <c r="A151" s="462" t="s">
        <v>524</v>
      </c>
      <c r="B151" s="460"/>
      <c r="C151" s="460"/>
      <c r="D151" s="460"/>
      <c r="E151" s="460"/>
      <c r="F151" s="460"/>
      <c r="G151" s="460"/>
      <c r="H151" s="460"/>
      <c r="I151" s="460"/>
      <c r="J151" s="460"/>
      <c r="K151" s="460"/>
      <c r="L151" s="460"/>
      <c r="M151" s="463"/>
    </row>
    <row r="152" spans="1:13" ht="18" customHeight="1">
      <c r="A152" s="441" t="s">
        <v>482</v>
      </c>
      <c r="B152" s="442"/>
      <c r="C152" s="442"/>
      <c r="D152" s="442"/>
      <c r="E152" s="442"/>
      <c r="F152" s="442"/>
      <c r="G152" s="442"/>
      <c r="H152" s="442"/>
      <c r="I152" s="442"/>
      <c r="J152" s="442"/>
      <c r="K152" s="442"/>
      <c r="L152" s="442"/>
      <c r="M152" s="464"/>
    </row>
    <row r="153" spans="1:13" ht="18" customHeight="1">
      <c r="A153" s="439" t="s">
        <v>483</v>
      </c>
      <c r="B153" s="440"/>
      <c r="C153" s="452" t="s">
        <v>64</v>
      </c>
      <c r="D153" s="442"/>
      <c r="E153" s="442"/>
      <c r="F153" s="442"/>
      <c r="G153" s="443"/>
      <c r="H153" s="265" t="s">
        <v>484</v>
      </c>
      <c r="I153" s="187"/>
      <c r="J153" s="432">
        <v>4</v>
      </c>
      <c r="K153" s="432"/>
      <c r="L153" s="432"/>
      <c r="M153" s="451"/>
    </row>
    <row r="154" spans="1:13" ht="18" customHeight="1">
      <c r="A154" s="439" t="s">
        <v>485</v>
      </c>
      <c r="B154" s="440"/>
      <c r="C154" s="452" t="s">
        <v>1</v>
      </c>
      <c r="D154" s="442"/>
      <c r="E154" s="442"/>
      <c r="F154" s="442"/>
      <c r="G154" s="443"/>
      <c r="H154" s="265" t="s">
        <v>486</v>
      </c>
      <c r="I154" s="187"/>
      <c r="J154" s="432">
        <v>995</v>
      </c>
      <c r="K154" s="432"/>
      <c r="L154" s="432"/>
      <c r="M154" s="451"/>
    </row>
    <row r="155" spans="1:13" ht="18" customHeight="1">
      <c r="A155" s="439" t="s">
        <v>487</v>
      </c>
      <c r="B155" s="440"/>
      <c r="C155" s="450">
        <v>41518</v>
      </c>
      <c r="D155" s="442"/>
      <c r="E155" s="442"/>
      <c r="F155" s="442"/>
      <c r="G155" s="443"/>
      <c r="H155" s="265" t="s">
        <v>488</v>
      </c>
      <c r="I155" s="187"/>
      <c r="J155" s="432">
        <v>7006126878</v>
      </c>
      <c r="K155" s="432"/>
      <c r="L155" s="432"/>
      <c r="M155" s="451"/>
    </row>
    <row r="156" spans="1:13" ht="18" customHeight="1">
      <c r="A156" s="439" t="s">
        <v>489</v>
      </c>
      <c r="B156" s="440"/>
      <c r="C156" s="452" t="s">
        <v>533</v>
      </c>
      <c r="D156" s="442"/>
      <c r="E156" s="442"/>
      <c r="F156" s="442"/>
      <c r="G156" s="443"/>
      <c r="H156" s="431" t="s">
        <v>357</v>
      </c>
      <c r="I156" s="432"/>
      <c r="J156" s="432" t="s">
        <v>276</v>
      </c>
      <c r="K156" s="432"/>
      <c r="L156" s="432"/>
      <c r="M156" s="451"/>
    </row>
    <row r="157" spans="1:13" ht="18" customHeight="1">
      <c r="A157" s="428" t="s">
        <v>490</v>
      </c>
      <c r="B157" s="429"/>
      <c r="C157" s="429"/>
      <c r="D157" s="429"/>
      <c r="E157" s="429"/>
      <c r="F157" s="429"/>
      <c r="G157" s="429"/>
      <c r="H157" s="429"/>
      <c r="I157" s="429"/>
      <c r="J157" s="429"/>
      <c r="K157" s="429"/>
      <c r="L157" s="429"/>
      <c r="M157" s="430"/>
    </row>
    <row r="158" spans="1:13" ht="18" customHeight="1">
      <c r="A158" s="453" t="s">
        <v>491</v>
      </c>
      <c r="B158" s="429" t="s">
        <v>492</v>
      </c>
      <c r="C158" s="429"/>
      <c r="D158" s="429"/>
      <c r="E158" s="429"/>
      <c r="F158" s="429"/>
      <c r="G158" s="429"/>
      <c r="H158" s="429" t="s">
        <v>493</v>
      </c>
      <c r="I158" s="429"/>
      <c r="J158" s="429"/>
      <c r="K158" s="429"/>
      <c r="L158" s="429"/>
      <c r="M158" s="430"/>
    </row>
    <row r="159" spans="1:13" ht="30">
      <c r="A159" s="453"/>
      <c r="B159" s="189" t="s">
        <v>494</v>
      </c>
      <c r="C159" s="189" t="s">
        <v>495</v>
      </c>
      <c r="D159" s="189" t="s">
        <v>496</v>
      </c>
      <c r="E159" s="189" t="s">
        <v>497</v>
      </c>
      <c r="F159" s="189">
        <v>100</v>
      </c>
      <c r="G159" s="190" t="s">
        <v>345</v>
      </c>
      <c r="H159" s="189" t="s">
        <v>498</v>
      </c>
      <c r="I159" s="189" t="s">
        <v>495</v>
      </c>
      <c r="J159" s="189" t="s">
        <v>496</v>
      </c>
      <c r="K159" s="189" t="s">
        <v>515</v>
      </c>
      <c r="L159" s="189">
        <v>100</v>
      </c>
      <c r="M159" s="191" t="s">
        <v>345</v>
      </c>
    </row>
    <row r="160" spans="1:13" ht="18" customHeight="1">
      <c r="A160" s="226" t="s">
        <v>257</v>
      </c>
      <c r="B160" s="101">
        <v>10</v>
      </c>
      <c r="C160" s="2">
        <v>5</v>
      </c>
      <c r="D160" s="2">
        <v>5</v>
      </c>
      <c r="E160" s="264">
        <v>71.5</v>
      </c>
      <c r="F160" s="193">
        <f t="shared" ref="F160" si="17">SUM(B160:E160)</f>
        <v>91.5</v>
      </c>
      <c r="G160" s="266" t="str">
        <f t="shared" ref="G160:G164" si="18">IF(F160&gt;=91,"A1",IF(F160&gt;=81,"A2",IF(F160&gt;=71,"B1",IF(F160&gt;=61,"B2",IF(F160&gt;=51,"C1",IF(F160&gt;=41,"C2",IF(F160&gt;=33,"D","E")))))))</f>
        <v>A1</v>
      </c>
      <c r="H160" s="266">
        <v>9.75</v>
      </c>
      <c r="I160" s="266">
        <v>5</v>
      </c>
      <c r="J160" s="266">
        <v>5</v>
      </c>
      <c r="K160" s="193">
        <v>77</v>
      </c>
      <c r="L160" s="193">
        <f t="shared" ref="L160" si="19">SUM(H160:K160)</f>
        <v>96.75</v>
      </c>
      <c r="M160" s="266" t="str">
        <f t="shared" ref="M160:M164" si="20">IF(L160&gt;=91,"A1",IF(L160&gt;=81,"A2",IF(L160&gt;=71,"B1",IF(L160&gt;=61,"B2",IF(L160&gt;=51,"C1",IF(L160&gt;=41,"C2",IF(L160&gt;=33,"D","E")))))))</f>
        <v>A1</v>
      </c>
    </row>
    <row r="161" spans="1:13" ht="18" customHeight="1">
      <c r="A161" s="226" t="s">
        <v>259</v>
      </c>
      <c r="B161" s="101">
        <v>9.25</v>
      </c>
      <c r="C161" s="2">
        <v>5</v>
      </c>
      <c r="D161" s="2">
        <v>5</v>
      </c>
      <c r="E161" s="2">
        <v>74</v>
      </c>
      <c r="F161" s="193">
        <f t="shared" ref="F161:F164" si="21">(B161+C161+D161+E161)</f>
        <v>93.25</v>
      </c>
      <c r="G161" s="266" t="str">
        <f t="shared" si="18"/>
        <v>A1</v>
      </c>
      <c r="H161" s="266">
        <v>10</v>
      </c>
      <c r="I161" s="266">
        <v>5</v>
      </c>
      <c r="J161" s="266">
        <v>5</v>
      </c>
      <c r="K161" s="5">
        <v>79</v>
      </c>
      <c r="L161" s="165">
        <f>SUM(H161:K161)</f>
        <v>99</v>
      </c>
      <c r="M161" s="269" t="str">
        <f t="shared" si="20"/>
        <v>A1</v>
      </c>
    </row>
    <row r="162" spans="1:13" ht="18" customHeight="1">
      <c r="A162" s="226" t="s">
        <v>499</v>
      </c>
      <c r="B162" s="101">
        <v>10</v>
      </c>
      <c r="C162" s="2">
        <v>5</v>
      </c>
      <c r="D162" s="2">
        <v>5</v>
      </c>
      <c r="E162" s="2">
        <v>75.5</v>
      </c>
      <c r="F162" s="266">
        <f t="shared" si="21"/>
        <v>95.5</v>
      </c>
      <c r="G162" s="266" t="str">
        <f t="shared" si="18"/>
        <v>A1</v>
      </c>
      <c r="H162" s="266">
        <v>10</v>
      </c>
      <c r="I162" s="267">
        <v>5</v>
      </c>
      <c r="J162" s="267">
        <v>5</v>
      </c>
      <c r="K162" s="5">
        <v>79.5</v>
      </c>
      <c r="L162" s="165">
        <f t="shared" ref="L162" si="22">SUM(H162:K162)</f>
        <v>99.5</v>
      </c>
      <c r="M162" s="269" t="str">
        <f t="shared" si="20"/>
        <v>A1</v>
      </c>
    </row>
    <row r="163" spans="1:13" ht="18" customHeight="1">
      <c r="A163" s="226" t="s">
        <v>261</v>
      </c>
      <c r="B163" s="29">
        <v>8.75</v>
      </c>
      <c r="C163" s="2">
        <v>5</v>
      </c>
      <c r="D163" s="2">
        <v>5</v>
      </c>
      <c r="E163" s="2">
        <v>78.5</v>
      </c>
      <c r="F163" s="266">
        <f t="shared" si="21"/>
        <v>97.25</v>
      </c>
      <c r="G163" s="266" t="str">
        <f t="shared" si="18"/>
        <v>A1</v>
      </c>
      <c r="H163" s="167">
        <v>10</v>
      </c>
      <c r="I163" s="282">
        <v>5</v>
      </c>
      <c r="J163" s="283">
        <v>5</v>
      </c>
      <c r="K163" s="5">
        <v>79</v>
      </c>
      <c r="L163" s="165">
        <f>SUM(H163:K163)</f>
        <v>99</v>
      </c>
      <c r="M163" s="165" t="str">
        <f t="shared" si="20"/>
        <v>A1</v>
      </c>
    </row>
    <row r="164" spans="1:13" ht="18" customHeight="1">
      <c r="A164" s="226" t="s">
        <v>361</v>
      </c>
      <c r="B164" s="101">
        <v>9.5</v>
      </c>
      <c r="C164" s="2">
        <v>5</v>
      </c>
      <c r="D164" s="2">
        <v>5</v>
      </c>
      <c r="E164" s="2">
        <v>76</v>
      </c>
      <c r="F164" s="165">
        <f t="shared" si="21"/>
        <v>95.5</v>
      </c>
      <c r="G164" s="266" t="str">
        <f t="shared" si="18"/>
        <v>A1</v>
      </c>
      <c r="H164" s="167">
        <v>9.25</v>
      </c>
      <c r="I164" s="266">
        <v>5</v>
      </c>
      <c r="J164" s="266">
        <v>5</v>
      </c>
      <c r="K164" s="5">
        <v>80</v>
      </c>
      <c r="L164" s="165">
        <f>SUM(H164:K164)</f>
        <v>99.25</v>
      </c>
      <c r="M164" s="269" t="str">
        <f t="shared" si="20"/>
        <v>A1</v>
      </c>
    </row>
    <row r="165" spans="1:13" ht="18" customHeight="1">
      <c r="A165" s="271" t="s">
        <v>530</v>
      </c>
      <c r="B165" s="267"/>
      <c r="C165" s="267"/>
      <c r="D165" s="267"/>
      <c r="E165" s="171"/>
      <c r="F165" s="160">
        <v>50</v>
      </c>
      <c r="G165" s="267"/>
      <c r="H165" s="267"/>
      <c r="I165" s="267"/>
      <c r="J165" s="267"/>
      <c r="K165" s="266">
        <v>50</v>
      </c>
      <c r="L165" s="267"/>
      <c r="M165" s="268"/>
    </row>
    <row r="166" spans="1:13" ht="18" customHeight="1">
      <c r="A166" s="271" t="s">
        <v>531</v>
      </c>
      <c r="B166" s="267"/>
      <c r="C166" s="267"/>
      <c r="D166" s="267"/>
      <c r="E166" s="15"/>
      <c r="F166" s="266">
        <v>48</v>
      </c>
      <c r="G166" s="267"/>
      <c r="H166" s="267"/>
      <c r="I166" s="267"/>
      <c r="J166" s="267"/>
      <c r="K166" s="15">
        <v>48</v>
      </c>
      <c r="L166" s="266"/>
      <c r="M166" s="268"/>
    </row>
    <row r="167" spans="1:13" ht="18" customHeight="1">
      <c r="A167" s="271" t="s">
        <v>529</v>
      </c>
      <c r="B167" s="267"/>
      <c r="C167" s="267"/>
      <c r="D167" s="267"/>
      <c r="E167" s="266"/>
      <c r="F167" s="267">
        <v>49</v>
      </c>
      <c r="G167" s="267"/>
      <c r="H167" s="267"/>
      <c r="I167" s="267"/>
      <c r="J167" s="267"/>
      <c r="K167" s="266">
        <v>48</v>
      </c>
      <c r="L167" s="267"/>
      <c r="M167" s="268"/>
    </row>
    <row r="168" spans="1:13" ht="28.5" customHeight="1">
      <c r="A168" s="227" t="s">
        <v>500</v>
      </c>
      <c r="B168" s="227"/>
      <c r="C168" s="229" t="s">
        <v>501</v>
      </c>
      <c r="D168" s="195">
        <f>(F160+F161+F162+F163+F164)</f>
        <v>473</v>
      </c>
      <c r="E168" s="195"/>
      <c r="F168" s="229" t="s">
        <v>502</v>
      </c>
      <c r="G168" s="195">
        <f>(D168/500)*100</f>
        <v>94.6</v>
      </c>
      <c r="H168" s="195"/>
      <c r="I168" s="196"/>
      <c r="J168" s="445" t="s">
        <v>503</v>
      </c>
      <c r="K168" s="445"/>
      <c r="L168" s="434" t="str">
        <f>IF(G168&gt;=91,"A1",IF(G168&gt;=81,"A2",IF(G168&gt;=71,"B1",IF(G168&gt;=61,"B2",IF(G168&gt;=51,"C1",IF(G168&gt;=41,"C2",IF(G168&gt;=33,"D","E")))))))</f>
        <v>A1</v>
      </c>
      <c r="M168" s="434" t="str">
        <f t="shared" ref="M168:M170" si="23">IF(K168&gt;=91,"A1",IF(K168&gt;=81,"A2",IF(K168&gt;=71,"B1",IF(K168&gt;=61,"B2",IF(K168&gt;=51,"C1",IF(K168&gt;=41,"C2",IF(K168&gt;=33,"D","E")))))))</f>
        <v>E</v>
      </c>
    </row>
    <row r="169" spans="1:13" ht="28.5" customHeight="1">
      <c r="A169" s="198" t="s">
        <v>504</v>
      </c>
      <c r="B169" s="227"/>
      <c r="C169" s="229" t="s">
        <v>505</v>
      </c>
      <c r="D169" s="195">
        <f>(L160+L161+L162+L163+L164)</f>
        <v>493.5</v>
      </c>
      <c r="E169" s="195"/>
      <c r="F169" s="229" t="s">
        <v>506</v>
      </c>
      <c r="G169" s="199">
        <f>D169/500*100</f>
        <v>98.7</v>
      </c>
      <c r="H169" s="199"/>
      <c r="I169" s="200"/>
      <c r="J169" s="445" t="s">
        <v>507</v>
      </c>
      <c r="K169" s="445"/>
      <c r="L169" s="434" t="str">
        <f>IF(G169&gt;=91,"A1",IF(G169&gt;=81,"A2",IF(G169&gt;=71,"B1",IF(G169&gt;=61,"B2",IF(G169&gt;=51,"C1",IF(G169&gt;=41,"C2",IF(G169&gt;=33,"D","E")))))))</f>
        <v>A1</v>
      </c>
      <c r="M169" s="434" t="str">
        <f t="shared" si="23"/>
        <v>E</v>
      </c>
    </row>
    <row r="170" spans="1:13" ht="18" customHeight="1">
      <c r="A170" s="230" t="s">
        <v>508</v>
      </c>
      <c r="B170" s="230"/>
      <c r="C170" s="230">
        <f>(D168+D169)</f>
        <v>966.5</v>
      </c>
      <c r="D170" s="446"/>
      <c r="E170" s="446"/>
      <c r="F170" s="230" t="s">
        <v>509</v>
      </c>
      <c r="G170" s="230"/>
      <c r="H170" s="230"/>
      <c r="I170" s="230">
        <f>(C170/1000)*100</f>
        <v>96.65</v>
      </c>
      <c r="J170" s="230" t="s">
        <v>510</v>
      </c>
      <c r="K170" s="230"/>
      <c r="L170" s="446" t="str">
        <f>IF(I170&gt;=91,"A1",IF(I170&gt;=81,"A2",IF(I170&gt;=71,"B1",IF(I170&gt;=61,"B2",IF(I170&gt;=51,"C1",IF(I170&gt;=41,"C2",IF(I170&gt;=33,"D","E")))))))</f>
        <v>A1</v>
      </c>
      <c r="M170" s="446" t="str">
        <f t="shared" si="23"/>
        <v>E</v>
      </c>
    </row>
    <row r="171" spans="1:13" ht="18" customHeight="1">
      <c r="A171" s="447" t="s">
        <v>367</v>
      </c>
      <c r="B171" s="448"/>
      <c r="C171" s="448"/>
      <c r="D171" s="448"/>
      <c r="E171" s="448"/>
      <c r="F171" s="448"/>
      <c r="G171" s="448"/>
      <c r="H171" s="448"/>
      <c r="I171" s="448"/>
      <c r="J171" s="448"/>
      <c r="K171" s="448"/>
      <c r="L171" s="448"/>
      <c r="M171" s="449"/>
    </row>
    <row r="172" spans="1:13" ht="18" customHeight="1">
      <c r="A172" s="428" t="s">
        <v>368</v>
      </c>
      <c r="B172" s="429"/>
      <c r="C172" s="429"/>
      <c r="D172" s="429"/>
      <c r="E172" s="429"/>
      <c r="F172" s="429"/>
      <c r="G172" s="429"/>
      <c r="H172" s="429"/>
      <c r="I172" s="429"/>
      <c r="J172" s="429"/>
      <c r="K172" s="429"/>
      <c r="L172" s="429"/>
      <c r="M172" s="430"/>
    </row>
    <row r="173" spans="1:13" ht="18" customHeight="1">
      <c r="A173" s="428" t="s">
        <v>369</v>
      </c>
      <c r="B173" s="429"/>
      <c r="C173" s="429"/>
      <c r="D173" s="429"/>
      <c r="E173" s="429"/>
      <c r="F173" s="429" t="s">
        <v>370</v>
      </c>
      <c r="G173" s="429"/>
      <c r="H173" s="429"/>
      <c r="I173" s="429"/>
      <c r="J173" s="429"/>
      <c r="K173" s="429" t="s">
        <v>511</v>
      </c>
      <c r="L173" s="429"/>
      <c r="M173" s="430"/>
    </row>
    <row r="174" spans="1:13" ht="18" customHeight="1">
      <c r="A174" s="431" t="s">
        <v>371</v>
      </c>
      <c r="B174" s="432"/>
      <c r="C174" s="432"/>
      <c r="D174" s="432"/>
      <c r="E174" s="432"/>
      <c r="F174" s="433" t="s">
        <v>372</v>
      </c>
      <c r="G174" s="434"/>
      <c r="H174" s="434"/>
      <c r="I174" s="434"/>
      <c r="J174" s="434"/>
      <c r="K174" s="433" t="s">
        <v>372</v>
      </c>
      <c r="L174" s="434"/>
      <c r="M174" s="435"/>
    </row>
    <row r="175" spans="1:13" ht="18" customHeight="1">
      <c r="A175" s="428" t="s">
        <v>373</v>
      </c>
      <c r="B175" s="429"/>
      <c r="C175" s="429"/>
      <c r="D175" s="429"/>
      <c r="E175" s="429"/>
      <c r="F175" s="429"/>
      <c r="G175" s="429"/>
      <c r="H175" s="429"/>
      <c r="I175" s="429"/>
      <c r="J175" s="429"/>
      <c r="K175" s="429"/>
      <c r="L175" s="429"/>
      <c r="M175" s="430"/>
    </row>
    <row r="176" spans="1:13" ht="18" customHeight="1">
      <c r="A176" s="428" t="s">
        <v>369</v>
      </c>
      <c r="B176" s="429"/>
      <c r="C176" s="429"/>
      <c r="D176" s="429"/>
      <c r="E176" s="429"/>
      <c r="F176" s="429" t="s">
        <v>370</v>
      </c>
      <c r="G176" s="429"/>
      <c r="H176" s="429"/>
      <c r="I176" s="429"/>
      <c r="J176" s="429"/>
      <c r="K176" s="429" t="s">
        <v>511</v>
      </c>
      <c r="L176" s="429"/>
      <c r="M176" s="430"/>
    </row>
    <row r="177" spans="1:13" ht="18" customHeight="1">
      <c r="A177" s="439" t="s">
        <v>374</v>
      </c>
      <c r="B177" s="440"/>
      <c r="C177" s="440"/>
      <c r="D177" s="440"/>
      <c r="E177" s="440"/>
      <c r="F177" s="429" t="s">
        <v>375</v>
      </c>
      <c r="G177" s="429"/>
      <c r="H177" s="429"/>
      <c r="I177" s="429"/>
      <c r="J177" s="429"/>
      <c r="K177" s="429" t="s">
        <v>372</v>
      </c>
      <c r="L177" s="429"/>
      <c r="M177" s="430"/>
    </row>
    <row r="178" spans="1:13" ht="18" customHeight="1">
      <c r="A178" s="439" t="s">
        <v>376</v>
      </c>
      <c r="B178" s="440"/>
      <c r="C178" s="440"/>
      <c r="D178" s="440"/>
      <c r="E178" s="440"/>
      <c r="F178" s="433" t="s">
        <v>372</v>
      </c>
      <c r="G178" s="434"/>
      <c r="H178" s="434"/>
      <c r="I178" s="434"/>
      <c r="J178" s="434"/>
      <c r="K178" s="433" t="s">
        <v>375</v>
      </c>
      <c r="L178" s="434"/>
      <c r="M178" s="435"/>
    </row>
    <row r="179" spans="1:13" ht="18" customHeight="1">
      <c r="A179" s="441" t="s">
        <v>377</v>
      </c>
      <c r="B179" s="442"/>
      <c r="C179" s="442"/>
      <c r="D179" s="442"/>
      <c r="E179" s="443"/>
      <c r="F179" s="436" t="s">
        <v>375</v>
      </c>
      <c r="G179" s="437"/>
      <c r="H179" s="437"/>
      <c r="I179" s="437"/>
      <c r="J179" s="444"/>
      <c r="K179" s="436" t="s">
        <v>372</v>
      </c>
      <c r="L179" s="437"/>
      <c r="M179" s="438"/>
    </row>
    <row r="180" spans="1:13" ht="18" customHeight="1">
      <c r="A180" s="441" t="s">
        <v>378</v>
      </c>
      <c r="B180" s="442"/>
      <c r="C180" s="442"/>
      <c r="D180" s="442"/>
      <c r="E180" s="443"/>
      <c r="F180" s="436" t="s">
        <v>372</v>
      </c>
      <c r="G180" s="437"/>
      <c r="H180" s="437"/>
      <c r="I180" s="437"/>
      <c r="J180" s="444"/>
      <c r="K180" s="436" t="s">
        <v>90</v>
      </c>
      <c r="L180" s="437"/>
      <c r="M180" s="438"/>
    </row>
    <row r="181" spans="1:13" ht="18" customHeight="1">
      <c r="A181" s="428" t="s">
        <v>379</v>
      </c>
      <c r="B181" s="429"/>
      <c r="C181" s="429"/>
      <c r="D181" s="429"/>
      <c r="E181" s="429"/>
      <c r="F181" s="429"/>
      <c r="G181" s="429"/>
      <c r="H181" s="429"/>
      <c r="I181" s="429"/>
      <c r="J181" s="429"/>
      <c r="K181" s="429"/>
      <c r="L181" s="429"/>
      <c r="M181" s="430"/>
    </row>
    <row r="182" spans="1:13" ht="18" customHeight="1">
      <c r="A182" s="428" t="s">
        <v>369</v>
      </c>
      <c r="B182" s="429"/>
      <c r="C182" s="429"/>
      <c r="D182" s="429"/>
      <c r="E182" s="429"/>
      <c r="F182" s="429" t="s">
        <v>370</v>
      </c>
      <c r="G182" s="429"/>
      <c r="H182" s="429"/>
      <c r="I182" s="429"/>
      <c r="J182" s="429"/>
      <c r="K182" s="429" t="s">
        <v>511</v>
      </c>
      <c r="L182" s="429"/>
      <c r="M182" s="430"/>
    </row>
    <row r="183" spans="1:13" ht="18" customHeight="1">
      <c r="A183" s="431" t="s">
        <v>380</v>
      </c>
      <c r="B183" s="432"/>
      <c r="C183" s="432"/>
      <c r="D183" s="432"/>
      <c r="E183" s="432"/>
      <c r="F183" s="432"/>
      <c r="G183" s="433" t="s">
        <v>541</v>
      </c>
      <c r="H183" s="434"/>
      <c r="I183" s="434"/>
      <c r="J183" s="434"/>
      <c r="K183" s="434"/>
      <c r="L183" s="434"/>
      <c r="M183" s="435"/>
    </row>
    <row r="184" spans="1:13" ht="18" customHeight="1">
      <c r="A184" s="226" t="s">
        <v>512</v>
      </c>
      <c r="B184" s="436" t="s">
        <v>258</v>
      </c>
      <c r="C184" s="437"/>
      <c r="D184" s="437"/>
      <c r="E184" s="437"/>
      <c r="F184" s="437"/>
      <c r="G184" s="437"/>
      <c r="H184" s="437"/>
      <c r="I184" s="437"/>
      <c r="J184" s="437"/>
      <c r="K184" s="437"/>
      <c r="L184" s="437"/>
      <c r="M184" s="438"/>
    </row>
    <row r="185" spans="1:13" ht="18" customHeight="1">
      <c r="A185" s="226" t="s">
        <v>382</v>
      </c>
      <c r="B185" s="436" t="s">
        <v>537</v>
      </c>
      <c r="C185" s="437"/>
      <c r="D185" s="437"/>
      <c r="E185" s="437"/>
      <c r="F185" s="437"/>
      <c r="G185" s="437"/>
      <c r="H185" s="437"/>
      <c r="I185" s="437"/>
      <c r="J185" s="437"/>
      <c r="K185" s="437"/>
      <c r="L185" s="437"/>
      <c r="M185" s="438"/>
    </row>
    <row r="186" spans="1:13" ht="18" customHeight="1">
      <c r="A186" s="428" t="s">
        <v>513</v>
      </c>
      <c r="B186" s="429"/>
      <c r="C186" s="429"/>
      <c r="D186" s="434"/>
      <c r="E186" s="434"/>
      <c r="F186" s="434"/>
      <c r="G186" s="434"/>
      <c r="H186" s="434"/>
      <c r="I186" s="434"/>
      <c r="J186" s="429" t="s">
        <v>514</v>
      </c>
      <c r="K186" s="429"/>
      <c r="L186" s="429"/>
      <c r="M186" s="430"/>
    </row>
    <row r="187" spans="1:13" ht="18" customHeight="1">
      <c r="A187" s="428"/>
      <c r="B187" s="429"/>
      <c r="C187" s="429"/>
      <c r="D187" s="434"/>
      <c r="E187" s="434"/>
      <c r="F187" s="434"/>
      <c r="G187" s="434"/>
      <c r="H187" s="434"/>
      <c r="I187" s="434"/>
      <c r="J187" s="429"/>
      <c r="K187" s="429"/>
      <c r="L187" s="429"/>
      <c r="M187" s="430"/>
    </row>
    <row r="188" spans="1:13" ht="18" customHeight="1">
      <c r="A188" s="428"/>
      <c r="B188" s="429"/>
      <c r="C188" s="429"/>
      <c r="D188" s="434"/>
      <c r="E188" s="434"/>
      <c r="F188" s="434"/>
      <c r="G188" s="434"/>
      <c r="H188" s="434"/>
      <c r="I188" s="434"/>
      <c r="J188" s="429"/>
      <c r="K188" s="429"/>
      <c r="L188" s="429"/>
      <c r="M188" s="430"/>
    </row>
    <row r="189" spans="1:13" ht="18" customHeight="1">
      <c r="A189" s="428"/>
      <c r="B189" s="429"/>
      <c r="C189" s="429"/>
      <c r="D189" s="434"/>
      <c r="E189" s="434"/>
      <c r="F189" s="434"/>
      <c r="G189" s="434"/>
      <c r="H189" s="434"/>
      <c r="I189" s="434"/>
      <c r="J189" s="429"/>
      <c r="K189" s="429"/>
      <c r="L189" s="429"/>
      <c r="M189" s="430"/>
    </row>
    <row r="190" spans="1:13" ht="18" customHeight="1">
      <c r="A190" s="423" t="s">
        <v>383</v>
      </c>
      <c r="B190" s="424"/>
      <c r="C190" s="424"/>
      <c r="D190" s="424"/>
      <c r="E190" s="424"/>
      <c r="F190" s="424"/>
      <c r="G190" s="424"/>
      <c r="H190" s="425" t="s">
        <v>384</v>
      </c>
      <c r="I190" s="426"/>
      <c r="J190" s="426"/>
      <c r="K190" s="426"/>
      <c r="L190" s="426"/>
      <c r="M190" s="427"/>
    </row>
    <row r="191" spans="1:13" ht="18" customHeight="1">
      <c r="A191" s="231" t="s">
        <v>385</v>
      </c>
      <c r="B191" s="424" t="s">
        <v>255</v>
      </c>
      <c r="C191" s="424"/>
      <c r="D191" s="204" t="s">
        <v>385</v>
      </c>
      <c r="E191" s="232"/>
      <c r="F191" s="424" t="s">
        <v>255</v>
      </c>
      <c r="G191" s="424"/>
      <c r="H191" s="206"/>
      <c r="I191" s="206"/>
      <c r="J191" s="207" t="s">
        <v>386</v>
      </c>
      <c r="K191" s="206"/>
      <c r="L191" s="208" t="s">
        <v>255</v>
      </c>
      <c r="M191" s="209"/>
    </row>
    <row r="192" spans="1:13" ht="18" customHeight="1">
      <c r="A192" s="210" t="s">
        <v>387</v>
      </c>
      <c r="B192" s="418" t="s">
        <v>388</v>
      </c>
      <c r="C192" s="418"/>
      <c r="D192" s="418" t="s">
        <v>389</v>
      </c>
      <c r="E192" s="418"/>
      <c r="F192" s="418" t="s">
        <v>390</v>
      </c>
      <c r="G192" s="418"/>
      <c r="H192" s="206"/>
      <c r="I192" s="206"/>
      <c r="J192" s="419">
        <v>3</v>
      </c>
      <c r="K192" s="420"/>
      <c r="L192" s="232" t="s">
        <v>372</v>
      </c>
      <c r="M192" s="209"/>
    </row>
    <row r="193" spans="1:16" ht="18" customHeight="1">
      <c r="A193" s="210" t="s">
        <v>391</v>
      </c>
      <c r="B193" s="418" t="s">
        <v>392</v>
      </c>
      <c r="C193" s="418"/>
      <c r="D193" s="418" t="s">
        <v>393</v>
      </c>
      <c r="E193" s="418"/>
      <c r="F193" s="418" t="s">
        <v>394</v>
      </c>
      <c r="G193" s="418"/>
      <c r="H193" s="206"/>
      <c r="I193" s="206"/>
      <c r="J193" s="419">
        <v>2</v>
      </c>
      <c r="K193" s="420"/>
      <c r="L193" s="232" t="s">
        <v>375</v>
      </c>
      <c r="M193" s="209"/>
    </row>
    <row r="194" spans="1:16" ht="18" customHeight="1">
      <c r="A194" s="210" t="s">
        <v>395</v>
      </c>
      <c r="B194" s="418" t="s">
        <v>396</v>
      </c>
      <c r="C194" s="418"/>
      <c r="D194" s="418" t="s">
        <v>397</v>
      </c>
      <c r="E194" s="418"/>
      <c r="F194" s="418" t="s">
        <v>398</v>
      </c>
      <c r="G194" s="418"/>
      <c r="H194" s="206"/>
      <c r="I194" s="206"/>
      <c r="J194" s="419">
        <v>1</v>
      </c>
      <c r="K194" s="420"/>
      <c r="L194" s="232" t="s">
        <v>399</v>
      </c>
      <c r="M194" s="209"/>
    </row>
    <row r="195" spans="1:16" ht="18" customHeight="1" thickBot="1">
      <c r="A195" s="211" t="s">
        <v>400</v>
      </c>
      <c r="B195" s="421" t="s">
        <v>401</v>
      </c>
      <c r="C195" s="421"/>
      <c r="D195" s="422" t="s">
        <v>402</v>
      </c>
      <c r="E195" s="422"/>
      <c r="F195" s="422" t="s">
        <v>403</v>
      </c>
      <c r="G195" s="422"/>
      <c r="H195" s="212"/>
      <c r="I195" s="212"/>
      <c r="J195" s="212"/>
      <c r="K195" s="212"/>
      <c r="L195" s="212"/>
      <c r="M195" s="213"/>
    </row>
    <row r="196" spans="1:16" ht="18" customHeight="1" thickBot="1"/>
    <row r="197" spans="1:16" ht="18" customHeight="1">
      <c r="A197" s="180"/>
      <c r="B197" s="465" t="s">
        <v>475</v>
      </c>
      <c r="C197" s="465"/>
      <c r="D197" s="465"/>
      <c r="E197" s="465"/>
      <c r="F197" s="465"/>
      <c r="G197" s="465"/>
      <c r="H197" s="465"/>
      <c r="I197" s="466"/>
      <c r="J197" s="467" t="s">
        <v>476</v>
      </c>
      <c r="K197" s="465"/>
      <c r="L197" s="465"/>
      <c r="M197" s="468"/>
    </row>
    <row r="198" spans="1:16" ht="18" customHeight="1">
      <c r="A198" s="454" t="s">
        <v>477</v>
      </c>
      <c r="B198" s="455"/>
      <c r="C198" s="455"/>
      <c r="D198" s="455"/>
      <c r="E198" s="455"/>
      <c r="F198" s="455"/>
      <c r="G198" s="455"/>
      <c r="H198" s="455"/>
      <c r="I198" s="455"/>
      <c r="J198" s="455"/>
      <c r="K198" s="455"/>
      <c r="L198" s="455"/>
      <c r="M198" s="456"/>
    </row>
    <row r="199" spans="1:16" ht="18" customHeight="1">
      <c r="A199" s="181"/>
      <c r="B199" s="457" t="s">
        <v>478</v>
      </c>
      <c r="C199" s="457"/>
      <c r="D199" s="457"/>
      <c r="E199" s="458"/>
      <c r="F199" s="182" t="s">
        <v>479</v>
      </c>
      <c r="G199" s="182"/>
      <c r="H199" s="459" t="s">
        <v>480</v>
      </c>
      <c r="I199" s="460"/>
      <c r="J199" s="461"/>
      <c r="K199" s="183" t="s">
        <v>481</v>
      </c>
      <c r="L199" s="227"/>
      <c r="M199" s="185"/>
    </row>
    <row r="200" spans="1:16" ht="18" customHeight="1">
      <c r="A200" s="462" t="s">
        <v>524</v>
      </c>
      <c r="B200" s="460"/>
      <c r="C200" s="460"/>
      <c r="D200" s="460"/>
      <c r="E200" s="460"/>
      <c r="F200" s="460"/>
      <c r="G200" s="460"/>
      <c r="H200" s="460"/>
      <c r="I200" s="460"/>
      <c r="J200" s="460"/>
      <c r="K200" s="460"/>
      <c r="L200" s="460"/>
      <c r="M200" s="463"/>
    </row>
    <row r="201" spans="1:16" ht="18" customHeight="1">
      <c r="A201" s="441" t="s">
        <v>482</v>
      </c>
      <c r="B201" s="442"/>
      <c r="C201" s="442"/>
      <c r="D201" s="442"/>
      <c r="E201" s="442"/>
      <c r="F201" s="442"/>
      <c r="G201" s="442"/>
      <c r="H201" s="442"/>
      <c r="I201" s="442"/>
      <c r="J201" s="442"/>
      <c r="K201" s="442"/>
      <c r="L201" s="442"/>
      <c r="M201" s="464"/>
    </row>
    <row r="202" spans="1:16" ht="18" customHeight="1">
      <c r="A202" s="439" t="s">
        <v>483</v>
      </c>
      <c r="B202" s="440"/>
      <c r="C202" s="452" t="s">
        <v>76</v>
      </c>
      <c r="D202" s="442"/>
      <c r="E202" s="442"/>
      <c r="F202" s="442"/>
      <c r="G202" s="443"/>
      <c r="H202" s="228" t="s">
        <v>484</v>
      </c>
      <c r="I202" s="187"/>
      <c r="J202" s="432">
        <v>5</v>
      </c>
      <c r="K202" s="432"/>
      <c r="L202" s="432"/>
      <c r="M202" s="451"/>
    </row>
    <row r="203" spans="1:16" ht="18" customHeight="1">
      <c r="A203" s="439" t="s">
        <v>485</v>
      </c>
      <c r="B203" s="440"/>
      <c r="C203" s="452" t="s">
        <v>1</v>
      </c>
      <c r="D203" s="442"/>
      <c r="E203" s="442"/>
      <c r="F203" s="442"/>
      <c r="G203" s="443"/>
      <c r="H203" s="228" t="s">
        <v>486</v>
      </c>
      <c r="I203" s="187"/>
      <c r="J203" s="432">
        <v>1470</v>
      </c>
      <c r="K203" s="432"/>
      <c r="L203" s="432"/>
      <c r="M203" s="451"/>
    </row>
    <row r="204" spans="1:16" ht="18" customHeight="1">
      <c r="A204" s="439" t="s">
        <v>487</v>
      </c>
      <c r="B204" s="440"/>
      <c r="C204" s="450">
        <v>41430</v>
      </c>
      <c r="D204" s="442"/>
      <c r="E204" s="442"/>
      <c r="F204" s="442"/>
      <c r="G204" s="443"/>
      <c r="H204" s="228" t="s">
        <v>488</v>
      </c>
      <c r="I204" s="187"/>
      <c r="J204" s="432">
        <v>9541635808</v>
      </c>
      <c r="K204" s="432"/>
      <c r="L204" s="432"/>
      <c r="M204" s="451"/>
    </row>
    <row r="205" spans="1:16" ht="18" customHeight="1">
      <c r="A205" s="439" t="s">
        <v>489</v>
      </c>
      <c r="B205" s="440"/>
      <c r="C205" s="452" t="s">
        <v>280</v>
      </c>
      <c r="D205" s="442"/>
      <c r="E205" s="442"/>
      <c r="F205" s="442"/>
      <c r="G205" s="443"/>
      <c r="H205" s="431" t="s">
        <v>357</v>
      </c>
      <c r="I205" s="432"/>
      <c r="J205" s="452" t="s">
        <v>279</v>
      </c>
      <c r="K205" s="442"/>
      <c r="L205" s="442"/>
      <c r="M205" s="464"/>
      <c r="O205" s="334"/>
      <c r="P205" s="334"/>
    </row>
    <row r="206" spans="1:16" ht="18" customHeight="1">
      <c r="A206" s="428" t="s">
        <v>490</v>
      </c>
      <c r="B206" s="429"/>
      <c r="C206" s="429"/>
      <c r="D206" s="429"/>
      <c r="E206" s="429"/>
      <c r="F206" s="429"/>
      <c r="G206" s="429"/>
      <c r="H206" s="429"/>
      <c r="I206" s="429"/>
      <c r="J206" s="429"/>
      <c r="K206" s="429"/>
      <c r="L206" s="429"/>
      <c r="M206" s="430"/>
    </row>
    <row r="207" spans="1:16" ht="18" customHeight="1">
      <c r="A207" s="453" t="s">
        <v>491</v>
      </c>
      <c r="B207" s="429" t="s">
        <v>492</v>
      </c>
      <c r="C207" s="429"/>
      <c r="D207" s="429"/>
      <c r="E207" s="429"/>
      <c r="F207" s="429"/>
      <c r="G207" s="429"/>
      <c r="H207" s="429" t="s">
        <v>493</v>
      </c>
      <c r="I207" s="429"/>
      <c r="J207" s="429"/>
      <c r="K207" s="429"/>
      <c r="L207" s="429"/>
      <c r="M207" s="430"/>
    </row>
    <row r="208" spans="1:16" ht="30">
      <c r="A208" s="453"/>
      <c r="B208" s="189" t="s">
        <v>494</v>
      </c>
      <c r="C208" s="189" t="s">
        <v>495</v>
      </c>
      <c r="D208" s="189" t="s">
        <v>496</v>
      </c>
      <c r="E208" s="189" t="s">
        <v>497</v>
      </c>
      <c r="F208" s="189">
        <v>100</v>
      </c>
      <c r="G208" s="190" t="s">
        <v>345</v>
      </c>
      <c r="H208" s="189" t="s">
        <v>498</v>
      </c>
      <c r="I208" s="189" t="s">
        <v>495</v>
      </c>
      <c r="J208" s="189" t="s">
        <v>496</v>
      </c>
      <c r="K208" s="189" t="s">
        <v>515</v>
      </c>
      <c r="L208" s="189">
        <v>100</v>
      </c>
      <c r="M208" s="190" t="s">
        <v>345</v>
      </c>
    </row>
    <row r="209" spans="1:13" ht="18" customHeight="1">
      <c r="A209" s="226" t="s">
        <v>257</v>
      </c>
      <c r="B209" s="101">
        <v>7.75</v>
      </c>
      <c r="C209" s="2">
        <v>4</v>
      </c>
      <c r="D209" s="2">
        <v>5</v>
      </c>
      <c r="E209" s="264">
        <v>60</v>
      </c>
      <c r="F209" s="193">
        <f t="shared" ref="F209" si="24">SUM(B209:E209)</f>
        <v>76.75</v>
      </c>
      <c r="G209" s="266" t="str">
        <f t="shared" ref="G209:G213" si="25">IF(F209&gt;=91,"A1",IF(F209&gt;=81,"A2",IF(F209&gt;=71,"B1",IF(F209&gt;=61,"B2",IF(F209&gt;=51,"C1",IF(F209&gt;=41,"C2",IF(F209&gt;=33,"D","E")))))))</f>
        <v>B1</v>
      </c>
      <c r="H209" s="266">
        <v>8.5</v>
      </c>
      <c r="I209" s="266">
        <v>5</v>
      </c>
      <c r="J209" s="266">
        <v>4</v>
      </c>
      <c r="K209" s="193">
        <v>60.5</v>
      </c>
      <c r="L209" s="193">
        <f t="shared" ref="L209" si="26">SUM(H209:K209)</f>
        <v>78</v>
      </c>
      <c r="M209" s="266" t="str">
        <f t="shared" ref="M209:M213" si="27">IF(L209&gt;=91,"A1",IF(L209&gt;=81,"A2",IF(L209&gt;=71,"B1",IF(L209&gt;=61,"B2",IF(L209&gt;=51,"C1",IF(L209&gt;=41,"C2",IF(L209&gt;=33,"D","E")))))))</f>
        <v>B1</v>
      </c>
    </row>
    <row r="210" spans="1:13" ht="18" customHeight="1">
      <c r="A210" s="226" t="s">
        <v>259</v>
      </c>
      <c r="B210" s="101">
        <v>8.5</v>
      </c>
      <c r="C210" s="2">
        <v>4</v>
      </c>
      <c r="D210" s="2">
        <v>4</v>
      </c>
      <c r="E210" s="2">
        <v>60</v>
      </c>
      <c r="F210" s="193">
        <f t="shared" ref="F210:F213" si="28">(B210+C210+D210+E210)</f>
        <v>76.5</v>
      </c>
      <c r="G210" s="266" t="str">
        <f t="shared" si="25"/>
        <v>B1</v>
      </c>
      <c r="H210" s="266">
        <v>5</v>
      </c>
      <c r="I210" s="266">
        <v>4</v>
      </c>
      <c r="J210" s="266">
        <v>4</v>
      </c>
      <c r="K210" s="5">
        <v>66.5</v>
      </c>
      <c r="L210" s="165">
        <f t="shared" ref="L210:L213" si="29">SUM(H210:K210)</f>
        <v>79.5</v>
      </c>
      <c r="M210" s="269" t="str">
        <f t="shared" si="27"/>
        <v>B1</v>
      </c>
    </row>
    <row r="211" spans="1:13" ht="18" customHeight="1">
      <c r="A211" s="226" t="s">
        <v>499</v>
      </c>
      <c r="B211" s="101">
        <v>8.5</v>
      </c>
      <c r="C211" s="2">
        <v>4</v>
      </c>
      <c r="D211" s="2">
        <v>4</v>
      </c>
      <c r="E211" s="2">
        <v>55.5</v>
      </c>
      <c r="F211" s="266">
        <f t="shared" si="28"/>
        <v>72</v>
      </c>
      <c r="G211" s="266" t="str">
        <f t="shared" si="25"/>
        <v>B1</v>
      </c>
      <c r="H211" s="266">
        <v>7.25</v>
      </c>
      <c r="I211" s="267">
        <v>4</v>
      </c>
      <c r="J211" s="267">
        <v>4</v>
      </c>
      <c r="K211" s="5">
        <v>55</v>
      </c>
      <c r="L211" s="165">
        <f t="shared" si="29"/>
        <v>70.25</v>
      </c>
      <c r="M211" s="269" t="str">
        <f t="shared" si="27"/>
        <v>B2</v>
      </c>
    </row>
    <row r="212" spans="1:13" ht="18" customHeight="1">
      <c r="A212" s="226" t="s">
        <v>261</v>
      </c>
      <c r="B212" s="29">
        <v>8.75</v>
      </c>
      <c r="C212" s="2">
        <v>3</v>
      </c>
      <c r="D212" s="2">
        <v>4</v>
      </c>
      <c r="E212" s="2">
        <v>68.5</v>
      </c>
      <c r="F212" s="266">
        <f t="shared" si="28"/>
        <v>84.25</v>
      </c>
      <c r="G212" s="266" t="str">
        <f t="shared" si="25"/>
        <v>A2</v>
      </c>
      <c r="H212" s="167">
        <v>8.5</v>
      </c>
      <c r="I212" s="282">
        <v>4</v>
      </c>
      <c r="J212" s="283">
        <v>4</v>
      </c>
      <c r="K212" s="5">
        <v>60.5</v>
      </c>
      <c r="L212" s="165">
        <f t="shared" si="29"/>
        <v>77</v>
      </c>
      <c r="M212" s="165" t="str">
        <f t="shared" si="27"/>
        <v>B1</v>
      </c>
    </row>
    <row r="213" spans="1:13" ht="18" customHeight="1">
      <c r="A213" s="226" t="s">
        <v>361</v>
      </c>
      <c r="B213" s="101">
        <v>7.5</v>
      </c>
      <c r="C213" s="2">
        <v>4</v>
      </c>
      <c r="D213" s="2">
        <v>3</v>
      </c>
      <c r="E213" s="2">
        <v>57.5</v>
      </c>
      <c r="F213" s="165">
        <f t="shared" si="28"/>
        <v>72</v>
      </c>
      <c r="G213" s="266" t="str">
        <f t="shared" si="25"/>
        <v>B1</v>
      </c>
      <c r="H213" s="167">
        <v>8.5</v>
      </c>
      <c r="I213" s="266">
        <v>4</v>
      </c>
      <c r="J213" s="266">
        <v>3</v>
      </c>
      <c r="K213" s="5">
        <v>68.5</v>
      </c>
      <c r="L213" s="165">
        <f t="shared" si="29"/>
        <v>84</v>
      </c>
      <c r="M213" s="269" t="str">
        <f t="shared" si="27"/>
        <v>A2</v>
      </c>
    </row>
    <row r="214" spans="1:13" ht="18" customHeight="1">
      <c r="A214" s="271" t="s">
        <v>530</v>
      </c>
      <c r="B214" s="267"/>
      <c r="C214" s="267"/>
      <c r="D214" s="267"/>
      <c r="E214" s="171">
        <v>39</v>
      </c>
      <c r="F214" s="160"/>
      <c r="G214" s="267"/>
      <c r="H214" s="267"/>
      <c r="I214" s="267"/>
      <c r="J214" s="267">
        <v>46.5</v>
      </c>
      <c r="K214" s="266"/>
      <c r="L214" s="267"/>
      <c r="M214" s="267"/>
    </row>
    <row r="215" spans="1:13" ht="18" customHeight="1">
      <c r="A215" s="271" t="s">
        <v>531</v>
      </c>
      <c r="B215" s="267"/>
      <c r="C215" s="267"/>
      <c r="D215" s="267"/>
      <c r="E215" s="15">
        <v>43.5</v>
      </c>
      <c r="F215" s="266"/>
      <c r="G215" s="267"/>
      <c r="H215" s="267"/>
      <c r="I215" s="267"/>
      <c r="J215" s="267">
        <v>40.5</v>
      </c>
      <c r="K215" s="15"/>
      <c r="L215" s="266"/>
      <c r="M215" s="268"/>
    </row>
    <row r="216" spans="1:13" ht="18" customHeight="1">
      <c r="A216" s="271" t="s">
        <v>532</v>
      </c>
      <c r="B216" s="267"/>
      <c r="C216" s="267"/>
      <c r="D216" s="267"/>
      <c r="E216" s="266">
        <v>44</v>
      </c>
      <c r="F216" s="267"/>
      <c r="G216" s="267"/>
      <c r="H216" s="267"/>
      <c r="I216" s="267"/>
      <c r="J216" s="267">
        <v>39.5</v>
      </c>
      <c r="K216" s="266"/>
      <c r="L216" s="267"/>
      <c r="M216" s="268"/>
    </row>
    <row r="217" spans="1:13" ht="27" customHeight="1">
      <c r="A217" s="227" t="s">
        <v>500</v>
      </c>
      <c r="B217" s="227"/>
      <c r="C217" s="229" t="s">
        <v>501</v>
      </c>
      <c r="D217" s="195">
        <f>(F209+F210+F211+F212+F213)</f>
        <v>381.5</v>
      </c>
      <c r="E217" s="195"/>
      <c r="F217" s="229" t="s">
        <v>502</v>
      </c>
      <c r="G217" s="195">
        <f>(D217/500)*100</f>
        <v>76.3</v>
      </c>
      <c r="H217" s="195"/>
      <c r="I217" s="196"/>
      <c r="J217" s="445" t="s">
        <v>503</v>
      </c>
      <c r="K217" s="445"/>
      <c r="L217" s="434" t="str">
        <f>IF(G217&gt;=91,"A1",IF(G217&gt;=81,"A2",IF(G217&gt;=71,"B1",IF(G217&gt;=61,"B2",IF(G217&gt;=51,"C1",IF(G217&gt;=41,"C2",IF(G217&gt;=33,"D","E")))))))</f>
        <v>B1</v>
      </c>
      <c r="M217" s="434" t="str">
        <f t="shared" ref="M217:M219" si="30">IF(K217&gt;=91,"A1",IF(K217&gt;=81,"A2",IF(K217&gt;=71,"B1",IF(K217&gt;=61,"B2",IF(K217&gt;=51,"C1",IF(K217&gt;=41,"C2",IF(K217&gt;=33,"D","E")))))))</f>
        <v>E</v>
      </c>
    </row>
    <row r="218" spans="1:13" ht="25.5" customHeight="1">
      <c r="A218" s="198" t="s">
        <v>504</v>
      </c>
      <c r="B218" s="227"/>
      <c r="C218" s="229" t="s">
        <v>505</v>
      </c>
      <c r="D218" s="195">
        <f>(L209+L210+L211+L212+L213)</f>
        <v>388.75</v>
      </c>
      <c r="E218" s="195"/>
      <c r="F218" s="229" t="s">
        <v>506</v>
      </c>
      <c r="G218" s="199">
        <f>D218/500*100</f>
        <v>77.75</v>
      </c>
      <c r="H218" s="199"/>
      <c r="I218" s="200"/>
      <c r="J218" s="445" t="s">
        <v>507</v>
      </c>
      <c r="K218" s="445"/>
      <c r="L218" s="434" t="str">
        <f>IF(G218&gt;=91,"A1",IF(G218&gt;=81,"A2",IF(G218&gt;=71,"B1",IF(G218&gt;=61,"B2",IF(G218&gt;=51,"C1",IF(G218&gt;=41,"C2",IF(G218&gt;=33,"D","E")))))))</f>
        <v>B1</v>
      </c>
      <c r="M218" s="434" t="str">
        <f t="shared" si="30"/>
        <v>E</v>
      </c>
    </row>
    <row r="219" spans="1:13" ht="18" customHeight="1">
      <c r="A219" s="230" t="s">
        <v>508</v>
      </c>
      <c r="B219" s="230"/>
      <c r="C219" s="230">
        <f>(D217+D218)</f>
        <v>770.25</v>
      </c>
      <c r="D219" s="446"/>
      <c r="E219" s="446"/>
      <c r="F219" s="230" t="s">
        <v>509</v>
      </c>
      <c r="G219" s="230"/>
      <c r="H219" s="230"/>
      <c r="I219" s="290">
        <f>(C219/1000)*100</f>
        <v>77.025000000000006</v>
      </c>
      <c r="J219" s="230" t="s">
        <v>510</v>
      </c>
      <c r="K219" s="230"/>
      <c r="L219" s="446" t="str">
        <f>IF(I219&gt;=91,"A1",IF(I219&gt;=81,"A2",IF(I219&gt;=71,"B1",IF(I219&gt;=61,"B2",IF(I219&gt;=51,"C1",IF(I219&gt;=41,"C2",IF(I219&gt;=33,"D","E")))))))</f>
        <v>B1</v>
      </c>
      <c r="M219" s="446" t="str">
        <f t="shared" si="30"/>
        <v>E</v>
      </c>
    </row>
    <row r="220" spans="1:13" ht="18" customHeight="1">
      <c r="A220" s="447" t="s">
        <v>367</v>
      </c>
      <c r="B220" s="448"/>
      <c r="C220" s="448"/>
      <c r="D220" s="448"/>
      <c r="E220" s="448"/>
      <c r="F220" s="448"/>
      <c r="G220" s="448"/>
      <c r="H220" s="448"/>
      <c r="I220" s="448"/>
      <c r="J220" s="448"/>
      <c r="K220" s="448"/>
      <c r="L220" s="448"/>
      <c r="M220" s="449"/>
    </row>
    <row r="221" spans="1:13" ht="18" customHeight="1">
      <c r="A221" s="428" t="s">
        <v>368</v>
      </c>
      <c r="B221" s="429"/>
      <c r="C221" s="429"/>
      <c r="D221" s="429"/>
      <c r="E221" s="429"/>
      <c r="F221" s="429"/>
      <c r="G221" s="429"/>
      <c r="H221" s="429"/>
      <c r="I221" s="429"/>
      <c r="J221" s="429"/>
      <c r="K221" s="429"/>
      <c r="L221" s="429"/>
      <c r="M221" s="430"/>
    </row>
    <row r="222" spans="1:13" ht="18" customHeight="1">
      <c r="A222" s="428" t="s">
        <v>369</v>
      </c>
      <c r="B222" s="429"/>
      <c r="C222" s="429"/>
      <c r="D222" s="429"/>
      <c r="E222" s="429"/>
      <c r="F222" s="429" t="s">
        <v>370</v>
      </c>
      <c r="G222" s="429"/>
      <c r="H222" s="429"/>
      <c r="I222" s="429"/>
      <c r="J222" s="429"/>
      <c r="K222" s="429" t="s">
        <v>511</v>
      </c>
      <c r="L222" s="429"/>
      <c r="M222" s="430"/>
    </row>
    <row r="223" spans="1:13" ht="18" customHeight="1">
      <c r="A223" s="431" t="s">
        <v>371</v>
      </c>
      <c r="B223" s="432"/>
      <c r="C223" s="432"/>
      <c r="D223" s="432"/>
      <c r="E223" s="432"/>
      <c r="F223" s="433" t="s">
        <v>372</v>
      </c>
      <c r="G223" s="434"/>
      <c r="H223" s="434"/>
      <c r="I223" s="434"/>
      <c r="J223" s="434"/>
      <c r="K223" s="433" t="s">
        <v>372</v>
      </c>
      <c r="L223" s="434"/>
      <c r="M223" s="435"/>
    </row>
    <row r="224" spans="1:13" ht="18" customHeight="1">
      <c r="A224" s="428" t="s">
        <v>373</v>
      </c>
      <c r="B224" s="429"/>
      <c r="C224" s="429"/>
      <c r="D224" s="429"/>
      <c r="E224" s="429"/>
      <c r="F224" s="429"/>
      <c r="G224" s="429"/>
      <c r="H224" s="429"/>
      <c r="I224" s="429"/>
      <c r="J224" s="429"/>
      <c r="K224" s="429"/>
      <c r="L224" s="429"/>
      <c r="M224" s="430"/>
    </row>
    <row r="225" spans="1:13" ht="18" customHeight="1">
      <c r="A225" s="428" t="s">
        <v>369</v>
      </c>
      <c r="B225" s="429"/>
      <c r="C225" s="429"/>
      <c r="D225" s="429"/>
      <c r="E225" s="429"/>
      <c r="F225" s="429" t="s">
        <v>370</v>
      </c>
      <c r="G225" s="429"/>
      <c r="H225" s="429"/>
      <c r="I225" s="429"/>
      <c r="J225" s="429"/>
      <c r="K225" s="429" t="s">
        <v>511</v>
      </c>
      <c r="L225" s="429"/>
      <c r="M225" s="430"/>
    </row>
    <row r="226" spans="1:13" ht="18" customHeight="1">
      <c r="A226" s="439" t="s">
        <v>374</v>
      </c>
      <c r="B226" s="440"/>
      <c r="C226" s="440"/>
      <c r="D226" s="440"/>
      <c r="E226" s="440"/>
      <c r="F226" s="429" t="s">
        <v>375</v>
      </c>
      <c r="G226" s="429"/>
      <c r="H226" s="429"/>
      <c r="I226" s="429"/>
      <c r="J226" s="429"/>
      <c r="K226" s="429" t="s">
        <v>372</v>
      </c>
      <c r="L226" s="429"/>
      <c r="M226" s="430"/>
    </row>
    <row r="227" spans="1:13" ht="18" customHeight="1">
      <c r="A227" s="439" t="s">
        <v>376</v>
      </c>
      <c r="B227" s="440"/>
      <c r="C227" s="440"/>
      <c r="D227" s="440"/>
      <c r="E227" s="440"/>
      <c r="F227" s="433" t="s">
        <v>372</v>
      </c>
      <c r="G227" s="434"/>
      <c r="H227" s="434"/>
      <c r="I227" s="434"/>
      <c r="J227" s="434"/>
      <c r="K227" s="433" t="s">
        <v>375</v>
      </c>
      <c r="L227" s="434"/>
      <c r="M227" s="435"/>
    </row>
    <row r="228" spans="1:13" ht="18" customHeight="1">
      <c r="A228" s="441" t="s">
        <v>377</v>
      </c>
      <c r="B228" s="442"/>
      <c r="C228" s="442"/>
      <c r="D228" s="442"/>
      <c r="E228" s="443"/>
      <c r="F228" s="436" t="s">
        <v>372</v>
      </c>
      <c r="G228" s="437"/>
      <c r="H228" s="437"/>
      <c r="I228" s="437"/>
      <c r="J228" s="444"/>
      <c r="K228" s="436" t="s">
        <v>372</v>
      </c>
      <c r="L228" s="437"/>
      <c r="M228" s="438"/>
    </row>
    <row r="229" spans="1:13" ht="18" customHeight="1">
      <c r="A229" s="441" t="s">
        <v>378</v>
      </c>
      <c r="B229" s="442"/>
      <c r="C229" s="442"/>
      <c r="D229" s="442"/>
      <c r="E229" s="443"/>
      <c r="F229" s="436" t="s">
        <v>372</v>
      </c>
      <c r="G229" s="437"/>
      <c r="H229" s="437"/>
      <c r="I229" s="437"/>
      <c r="J229" s="444"/>
      <c r="K229" s="436" t="s">
        <v>372</v>
      </c>
      <c r="L229" s="437"/>
      <c r="M229" s="438"/>
    </row>
    <row r="230" spans="1:13" ht="18" customHeight="1">
      <c r="A230" s="428" t="s">
        <v>379</v>
      </c>
      <c r="B230" s="429"/>
      <c r="C230" s="429"/>
      <c r="D230" s="429"/>
      <c r="E230" s="429"/>
      <c r="F230" s="429"/>
      <c r="G230" s="429"/>
      <c r="H230" s="429"/>
      <c r="I230" s="429"/>
      <c r="J230" s="429"/>
      <c r="K230" s="429"/>
      <c r="L230" s="429"/>
      <c r="M230" s="430"/>
    </row>
    <row r="231" spans="1:13" ht="18" customHeight="1">
      <c r="A231" s="428" t="s">
        <v>369</v>
      </c>
      <c r="B231" s="429"/>
      <c r="C231" s="429"/>
      <c r="D231" s="429"/>
      <c r="E231" s="429"/>
      <c r="F231" s="429" t="s">
        <v>370</v>
      </c>
      <c r="G231" s="429"/>
      <c r="H231" s="429"/>
      <c r="I231" s="429"/>
      <c r="J231" s="429"/>
      <c r="K231" s="429" t="s">
        <v>511</v>
      </c>
      <c r="L231" s="429"/>
      <c r="M231" s="430"/>
    </row>
    <row r="232" spans="1:13" ht="18" customHeight="1">
      <c r="A232" s="431" t="s">
        <v>380</v>
      </c>
      <c r="B232" s="432"/>
      <c r="C232" s="432"/>
      <c r="D232" s="432"/>
      <c r="E232" s="432"/>
      <c r="F232" s="432"/>
      <c r="G232" s="433" t="s">
        <v>542</v>
      </c>
      <c r="H232" s="434"/>
      <c r="I232" s="434"/>
      <c r="J232" s="434"/>
      <c r="K232" s="434"/>
      <c r="L232" s="434"/>
      <c r="M232" s="435"/>
    </row>
    <row r="233" spans="1:13" ht="18" customHeight="1">
      <c r="A233" s="226" t="s">
        <v>512</v>
      </c>
      <c r="B233" s="436" t="s">
        <v>281</v>
      </c>
      <c r="C233" s="437"/>
      <c r="D233" s="437"/>
      <c r="E233" s="437"/>
      <c r="F233" s="437"/>
      <c r="G233" s="437"/>
      <c r="H233" s="437"/>
      <c r="I233" s="437"/>
      <c r="J233" s="437"/>
      <c r="K233" s="437"/>
      <c r="L233" s="437"/>
      <c r="M233" s="438"/>
    </row>
    <row r="234" spans="1:13" ht="18" customHeight="1">
      <c r="A234" s="226" t="s">
        <v>382</v>
      </c>
      <c r="B234" s="436" t="s">
        <v>537</v>
      </c>
      <c r="C234" s="437"/>
      <c r="D234" s="437"/>
      <c r="E234" s="437"/>
      <c r="F234" s="437"/>
      <c r="G234" s="437"/>
      <c r="H234" s="437"/>
      <c r="I234" s="437"/>
      <c r="J234" s="437"/>
      <c r="K234" s="437"/>
      <c r="L234" s="437"/>
      <c r="M234" s="438"/>
    </row>
    <row r="235" spans="1:13" ht="18" customHeight="1">
      <c r="A235" s="428" t="s">
        <v>513</v>
      </c>
      <c r="B235" s="429"/>
      <c r="C235" s="429"/>
      <c r="D235" s="434"/>
      <c r="E235" s="434"/>
      <c r="F235" s="434"/>
      <c r="G235" s="434"/>
      <c r="H235" s="434"/>
      <c r="I235" s="434"/>
      <c r="J235" s="429" t="s">
        <v>514</v>
      </c>
      <c r="K235" s="429"/>
      <c r="L235" s="429"/>
      <c r="M235" s="430"/>
    </row>
    <row r="236" spans="1:13" ht="18" customHeight="1">
      <c r="A236" s="428"/>
      <c r="B236" s="429"/>
      <c r="C236" s="429"/>
      <c r="D236" s="434"/>
      <c r="E236" s="434"/>
      <c r="F236" s="434"/>
      <c r="G236" s="434"/>
      <c r="H236" s="434"/>
      <c r="I236" s="434"/>
      <c r="J236" s="429"/>
      <c r="K236" s="429"/>
      <c r="L236" s="429"/>
      <c r="M236" s="430"/>
    </row>
    <row r="237" spans="1:13" ht="18" customHeight="1">
      <c r="A237" s="428"/>
      <c r="B237" s="429"/>
      <c r="C237" s="429"/>
      <c r="D237" s="434"/>
      <c r="E237" s="434"/>
      <c r="F237" s="434"/>
      <c r="G237" s="434"/>
      <c r="H237" s="434"/>
      <c r="I237" s="434"/>
      <c r="J237" s="429"/>
      <c r="K237" s="429"/>
      <c r="L237" s="429"/>
      <c r="M237" s="430"/>
    </row>
    <row r="238" spans="1:13" ht="18" customHeight="1">
      <c r="A238" s="428"/>
      <c r="B238" s="429"/>
      <c r="C238" s="429"/>
      <c r="D238" s="434"/>
      <c r="E238" s="434"/>
      <c r="F238" s="434"/>
      <c r="G238" s="434"/>
      <c r="H238" s="434"/>
      <c r="I238" s="434"/>
      <c r="J238" s="429"/>
      <c r="K238" s="429"/>
      <c r="L238" s="429"/>
      <c r="M238" s="430"/>
    </row>
    <row r="239" spans="1:13" ht="18" customHeight="1">
      <c r="A239" s="423" t="s">
        <v>383</v>
      </c>
      <c r="B239" s="424"/>
      <c r="C239" s="424"/>
      <c r="D239" s="424"/>
      <c r="E239" s="424"/>
      <c r="F239" s="424"/>
      <c r="G239" s="424"/>
      <c r="H239" s="425" t="s">
        <v>384</v>
      </c>
      <c r="I239" s="426"/>
      <c r="J239" s="426"/>
      <c r="K239" s="426"/>
      <c r="L239" s="426"/>
      <c r="M239" s="427"/>
    </row>
    <row r="240" spans="1:13" ht="18" customHeight="1">
      <c r="A240" s="231" t="s">
        <v>385</v>
      </c>
      <c r="B240" s="424" t="s">
        <v>255</v>
      </c>
      <c r="C240" s="424"/>
      <c r="D240" s="204" t="s">
        <v>385</v>
      </c>
      <c r="E240" s="232"/>
      <c r="F240" s="424" t="s">
        <v>255</v>
      </c>
      <c r="G240" s="424"/>
      <c r="H240" s="206"/>
      <c r="I240" s="206"/>
      <c r="J240" s="207" t="s">
        <v>386</v>
      </c>
      <c r="K240" s="206"/>
      <c r="L240" s="208" t="s">
        <v>255</v>
      </c>
      <c r="M240" s="209"/>
    </row>
    <row r="241" spans="1:13" ht="18" customHeight="1">
      <c r="A241" s="210" t="s">
        <v>387</v>
      </c>
      <c r="B241" s="418" t="s">
        <v>388</v>
      </c>
      <c r="C241" s="418"/>
      <c r="D241" s="418" t="s">
        <v>389</v>
      </c>
      <c r="E241" s="418"/>
      <c r="F241" s="418" t="s">
        <v>390</v>
      </c>
      <c r="G241" s="418"/>
      <c r="H241" s="206"/>
      <c r="I241" s="206"/>
      <c r="J241" s="419">
        <v>3</v>
      </c>
      <c r="K241" s="420"/>
      <c r="L241" s="232" t="s">
        <v>372</v>
      </c>
      <c r="M241" s="209"/>
    </row>
    <row r="242" spans="1:13" ht="18" customHeight="1">
      <c r="A242" s="210" t="s">
        <v>391</v>
      </c>
      <c r="B242" s="418" t="s">
        <v>392</v>
      </c>
      <c r="C242" s="418"/>
      <c r="D242" s="418" t="s">
        <v>393</v>
      </c>
      <c r="E242" s="418"/>
      <c r="F242" s="418" t="s">
        <v>394</v>
      </c>
      <c r="G242" s="418"/>
      <c r="H242" s="206"/>
      <c r="I242" s="206"/>
      <c r="J242" s="419">
        <v>2</v>
      </c>
      <c r="K242" s="420"/>
      <c r="L242" s="232" t="s">
        <v>375</v>
      </c>
      <c r="M242" s="209"/>
    </row>
    <row r="243" spans="1:13" ht="18" customHeight="1">
      <c r="A243" s="210" t="s">
        <v>395</v>
      </c>
      <c r="B243" s="418" t="s">
        <v>396</v>
      </c>
      <c r="C243" s="418"/>
      <c r="D243" s="418" t="s">
        <v>397</v>
      </c>
      <c r="E243" s="418"/>
      <c r="F243" s="418" t="s">
        <v>398</v>
      </c>
      <c r="G243" s="418"/>
      <c r="H243" s="206"/>
      <c r="I243" s="206"/>
      <c r="J243" s="419">
        <v>1</v>
      </c>
      <c r="K243" s="420"/>
      <c r="L243" s="232" t="s">
        <v>399</v>
      </c>
      <c r="M243" s="209"/>
    </row>
    <row r="244" spans="1:13" ht="18" customHeight="1" thickBot="1">
      <c r="A244" s="211" t="s">
        <v>400</v>
      </c>
      <c r="B244" s="421" t="s">
        <v>401</v>
      </c>
      <c r="C244" s="421"/>
      <c r="D244" s="422" t="s">
        <v>402</v>
      </c>
      <c r="E244" s="422"/>
      <c r="F244" s="422" t="s">
        <v>403</v>
      </c>
      <c r="G244" s="422"/>
      <c r="H244" s="212"/>
      <c r="I244" s="212"/>
      <c r="J244" s="212"/>
      <c r="K244" s="212"/>
      <c r="L244" s="212"/>
      <c r="M244" s="213"/>
    </row>
    <row r="245" spans="1:13" ht="18" customHeight="1" thickBot="1"/>
    <row r="246" spans="1:13" ht="18" customHeight="1">
      <c r="A246" s="180"/>
      <c r="B246" s="465" t="s">
        <v>475</v>
      </c>
      <c r="C246" s="465"/>
      <c r="D246" s="465"/>
      <c r="E246" s="465"/>
      <c r="F246" s="465"/>
      <c r="G246" s="465"/>
      <c r="H246" s="465"/>
      <c r="I246" s="466"/>
      <c r="J246" s="467" t="s">
        <v>476</v>
      </c>
      <c r="K246" s="465"/>
      <c r="L246" s="465"/>
      <c r="M246" s="468"/>
    </row>
    <row r="247" spans="1:13" ht="18" customHeight="1">
      <c r="A247" s="454" t="s">
        <v>477</v>
      </c>
      <c r="B247" s="455"/>
      <c r="C247" s="455"/>
      <c r="D247" s="455"/>
      <c r="E247" s="455"/>
      <c r="F247" s="455"/>
      <c r="G247" s="455"/>
      <c r="H247" s="455"/>
      <c r="I247" s="455"/>
      <c r="J247" s="455"/>
      <c r="K247" s="455"/>
      <c r="L247" s="455"/>
      <c r="M247" s="456"/>
    </row>
    <row r="248" spans="1:13" ht="18" customHeight="1">
      <c r="A248" s="181"/>
      <c r="B248" s="457" t="s">
        <v>478</v>
      </c>
      <c r="C248" s="457"/>
      <c r="D248" s="457"/>
      <c r="E248" s="458"/>
      <c r="F248" s="182" t="s">
        <v>479</v>
      </c>
      <c r="G248" s="182"/>
      <c r="H248" s="459" t="s">
        <v>480</v>
      </c>
      <c r="I248" s="460"/>
      <c r="J248" s="461"/>
      <c r="K248" s="183" t="s">
        <v>481</v>
      </c>
      <c r="L248" s="227"/>
      <c r="M248" s="185"/>
    </row>
    <row r="249" spans="1:13" ht="18" customHeight="1">
      <c r="A249" s="462" t="s">
        <v>524</v>
      </c>
      <c r="B249" s="460"/>
      <c r="C249" s="460"/>
      <c r="D249" s="460"/>
      <c r="E249" s="460"/>
      <c r="F249" s="460"/>
      <c r="G249" s="460"/>
      <c r="H249" s="460"/>
      <c r="I249" s="460"/>
      <c r="J249" s="460"/>
      <c r="K249" s="460"/>
      <c r="L249" s="460"/>
      <c r="M249" s="463"/>
    </row>
    <row r="250" spans="1:13" ht="18" customHeight="1">
      <c r="A250" s="441" t="s">
        <v>482</v>
      </c>
      <c r="B250" s="442"/>
      <c r="C250" s="442"/>
      <c r="D250" s="442"/>
      <c r="E250" s="442"/>
      <c r="F250" s="442"/>
      <c r="G250" s="442"/>
      <c r="H250" s="442"/>
      <c r="I250" s="442"/>
      <c r="J250" s="442"/>
      <c r="K250" s="442"/>
      <c r="L250" s="442"/>
      <c r="M250" s="464"/>
    </row>
    <row r="251" spans="1:13" ht="18" customHeight="1">
      <c r="A251" s="439" t="s">
        <v>483</v>
      </c>
      <c r="B251" s="440"/>
      <c r="C251" s="452" t="s">
        <v>82</v>
      </c>
      <c r="D251" s="442"/>
      <c r="E251" s="442"/>
      <c r="F251" s="442"/>
      <c r="G251" s="443"/>
      <c r="H251" s="228" t="s">
        <v>484</v>
      </c>
      <c r="I251" s="187"/>
      <c r="J251" s="432">
        <v>6</v>
      </c>
      <c r="K251" s="432"/>
      <c r="L251" s="432"/>
      <c r="M251" s="451"/>
    </row>
    <row r="252" spans="1:13" ht="18" customHeight="1">
      <c r="A252" s="439" t="s">
        <v>485</v>
      </c>
      <c r="B252" s="440"/>
      <c r="C252" s="452" t="s">
        <v>1</v>
      </c>
      <c r="D252" s="442"/>
      <c r="E252" s="442"/>
      <c r="F252" s="442"/>
      <c r="G252" s="443"/>
      <c r="H252" s="228" t="s">
        <v>486</v>
      </c>
      <c r="I252" s="187"/>
      <c r="J252" s="432">
        <v>1565</v>
      </c>
      <c r="K252" s="432"/>
      <c r="L252" s="432"/>
      <c r="M252" s="451"/>
    </row>
    <row r="253" spans="1:13" ht="18" customHeight="1">
      <c r="A253" s="439" t="s">
        <v>487</v>
      </c>
      <c r="B253" s="440"/>
      <c r="C253" s="450">
        <v>41537</v>
      </c>
      <c r="D253" s="442"/>
      <c r="E253" s="442"/>
      <c r="F253" s="442"/>
      <c r="G253" s="443"/>
      <c r="H253" s="228" t="s">
        <v>488</v>
      </c>
      <c r="I253" s="187"/>
      <c r="J253" s="432">
        <v>7780829891</v>
      </c>
      <c r="K253" s="432"/>
      <c r="L253" s="432"/>
      <c r="M253" s="451"/>
    </row>
    <row r="254" spans="1:13" ht="18" customHeight="1">
      <c r="A254" s="439" t="s">
        <v>489</v>
      </c>
      <c r="B254" s="440"/>
      <c r="C254" s="452" t="s">
        <v>284</v>
      </c>
      <c r="D254" s="442"/>
      <c r="E254" s="442"/>
      <c r="F254" s="442"/>
      <c r="G254" s="443"/>
      <c r="H254" s="431" t="s">
        <v>357</v>
      </c>
      <c r="I254" s="432"/>
      <c r="J254" s="432" t="s">
        <v>283</v>
      </c>
      <c r="K254" s="432"/>
      <c r="L254" s="432"/>
      <c r="M254" s="451"/>
    </row>
    <row r="255" spans="1:13" ht="18" customHeight="1">
      <c r="A255" s="428" t="s">
        <v>490</v>
      </c>
      <c r="B255" s="429"/>
      <c r="C255" s="429"/>
      <c r="D255" s="429"/>
      <c r="E255" s="429"/>
      <c r="F255" s="429"/>
      <c r="G255" s="429"/>
      <c r="H255" s="429"/>
      <c r="I255" s="429"/>
      <c r="J255" s="429"/>
      <c r="K255" s="429"/>
      <c r="L255" s="429"/>
      <c r="M255" s="430"/>
    </row>
    <row r="256" spans="1:13" ht="18" customHeight="1">
      <c r="A256" s="453" t="s">
        <v>491</v>
      </c>
      <c r="B256" s="429" t="s">
        <v>492</v>
      </c>
      <c r="C256" s="429"/>
      <c r="D256" s="429"/>
      <c r="E256" s="429"/>
      <c r="F256" s="429"/>
      <c r="G256" s="429"/>
      <c r="H256" s="429" t="s">
        <v>493</v>
      </c>
      <c r="I256" s="429"/>
      <c r="J256" s="429"/>
      <c r="K256" s="429"/>
      <c r="L256" s="429"/>
      <c r="M256" s="430"/>
    </row>
    <row r="257" spans="1:13" ht="30">
      <c r="A257" s="453"/>
      <c r="B257" s="189" t="s">
        <v>494</v>
      </c>
      <c r="C257" s="189" t="s">
        <v>495</v>
      </c>
      <c r="D257" s="189" t="s">
        <v>496</v>
      </c>
      <c r="E257" s="189" t="s">
        <v>497</v>
      </c>
      <c r="F257" s="189">
        <v>100</v>
      </c>
      <c r="G257" s="190" t="s">
        <v>345</v>
      </c>
      <c r="H257" s="189" t="s">
        <v>498</v>
      </c>
      <c r="I257" s="189" t="s">
        <v>495</v>
      </c>
      <c r="J257" s="189" t="s">
        <v>496</v>
      </c>
      <c r="K257" s="189" t="s">
        <v>515</v>
      </c>
      <c r="L257" s="189">
        <v>100</v>
      </c>
      <c r="M257" s="191" t="s">
        <v>345</v>
      </c>
    </row>
    <row r="258" spans="1:13" ht="18" customHeight="1">
      <c r="A258" s="226" t="s">
        <v>257</v>
      </c>
      <c r="B258" s="272">
        <v>7.25</v>
      </c>
      <c r="C258" s="273">
        <v>5</v>
      </c>
      <c r="D258" s="273">
        <v>4</v>
      </c>
      <c r="E258" s="278">
        <v>44</v>
      </c>
      <c r="F258" s="165">
        <f t="shared" ref="F258" si="31">SUM(B258:E258)</f>
        <v>60.25</v>
      </c>
      <c r="G258" s="269" t="str">
        <f t="shared" ref="G258:G262" si="32">IF(F258&gt;=91,"A1",IF(F258&gt;=81,"A2",IF(F258&gt;=71,"B1",IF(F258&gt;=61,"B2",IF(F258&gt;=51,"C1",IF(F258&gt;=41,"C2",IF(F258&gt;=33,"D","E")))))))</f>
        <v>C1</v>
      </c>
      <c r="H258" s="269">
        <v>8.25</v>
      </c>
      <c r="I258" s="269">
        <v>4.5</v>
      </c>
      <c r="J258" s="269">
        <v>3.5</v>
      </c>
      <c r="K258" s="165">
        <v>53</v>
      </c>
      <c r="L258" s="165">
        <f t="shared" ref="L258" si="33">SUM(H258:K258)</f>
        <v>69.25</v>
      </c>
      <c r="M258" s="269" t="str">
        <f t="shared" ref="M258:M259" si="34">IF(L258&gt;=91,"A1",IF(L258&gt;=81,"A2",IF(L258&gt;=71,"B1",IF(L258&gt;=61,"B2",IF(L258&gt;=51,"C1",IF(L258&gt;=41,"C2",IF(L258&gt;=33,"D","E")))))))</f>
        <v>B2</v>
      </c>
    </row>
    <row r="259" spans="1:13" ht="18" customHeight="1">
      <c r="A259" s="226" t="s">
        <v>259</v>
      </c>
      <c r="B259" s="272">
        <v>8.25</v>
      </c>
      <c r="C259" s="273">
        <v>4</v>
      </c>
      <c r="D259" s="273">
        <v>4</v>
      </c>
      <c r="E259" s="273">
        <v>56</v>
      </c>
      <c r="F259" s="165">
        <f t="shared" ref="F259:F262" si="35">(B259+C259+D259+E259)</f>
        <v>72.25</v>
      </c>
      <c r="G259" s="269" t="str">
        <f t="shared" si="32"/>
        <v>B1</v>
      </c>
      <c r="H259" s="269">
        <v>5.75</v>
      </c>
      <c r="I259" s="269">
        <v>4</v>
      </c>
      <c r="J259" s="269">
        <v>4</v>
      </c>
      <c r="K259" s="160">
        <v>59</v>
      </c>
      <c r="L259" s="165">
        <f t="shared" ref="L259:L262" si="36">SUM(H259:K259)</f>
        <v>72.75</v>
      </c>
      <c r="M259" s="269" t="str">
        <f t="shared" si="34"/>
        <v>B1</v>
      </c>
    </row>
    <row r="260" spans="1:13" ht="18" customHeight="1">
      <c r="A260" s="226" t="s">
        <v>499</v>
      </c>
      <c r="B260" s="272">
        <v>8.5</v>
      </c>
      <c r="C260" s="273">
        <v>4</v>
      </c>
      <c r="D260" s="273">
        <v>4</v>
      </c>
      <c r="E260" s="273">
        <v>54.5</v>
      </c>
      <c r="F260" s="269">
        <f t="shared" si="35"/>
        <v>71</v>
      </c>
      <c r="G260" s="269" t="str">
        <f t="shared" si="32"/>
        <v>B1</v>
      </c>
      <c r="H260" s="269">
        <v>8.5</v>
      </c>
      <c r="I260" s="269">
        <v>4</v>
      </c>
      <c r="J260" s="269">
        <v>5</v>
      </c>
      <c r="K260" s="160">
        <v>60</v>
      </c>
      <c r="L260" s="165">
        <f t="shared" si="36"/>
        <v>77.5</v>
      </c>
      <c r="M260" s="269" t="str">
        <f t="shared" ref="M260:M262" si="37">IF(L260&gt;=91,"A1",IF(L260&gt;=81,"A2",IF(L260&gt;=71,"B1",IF(L260&gt;=61,"B2",IF(L260&gt;=51,"C1",IF(L260&gt;=41,"C2",IF(L260&gt;=33,"D","E")))))))</f>
        <v>B1</v>
      </c>
    </row>
    <row r="261" spans="1:13" ht="18" customHeight="1">
      <c r="A261" s="226" t="s">
        <v>261</v>
      </c>
      <c r="B261" s="274">
        <v>8.25</v>
      </c>
      <c r="C261" s="273">
        <v>2.5</v>
      </c>
      <c r="D261" s="273">
        <v>4</v>
      </c>
      <c r="E261" s="273">
        <v>62</v>
      </c>
      <c r="F261" s="269">
        <f t="shared" si="35"/>
        <v>76.75</v>
      </c>
      <c r="G261" s="269" t="str">
        <f t="shared" si="32"/>
        <v>B1</v>
      </c>
      <c r="H261" s="274">
        <v>8.75</v>
      </c>
      <c r="I261" s="280">
        <v>4</v>
      </c>
      <c r="J261" s="281">
        <v>4</v>
      </c>
      <c r="K261" s="160">
        <v>63.5</v>
      </c>
      <c r="L261" s="165">
        <f t="shared" si="36"/>
        <v>80.25</v>
      </c>
      <c r="M261" s="165" t="str">
        <f t="shared" si="37"/>
        <v>B1</v>
      </c>
    </row>
    <row r="262" spans="1:13" ht="18" customHeight="1">
      <c r="A262" s="226" t="s">
        <v>361</v>
      </c>
      <c r="B262" s="272">
        <v>9.5</v>
      </c>
      <c r="C262" s="273">
        <v>4.5</v>
      </c>
      <c r="D262" s="273">
        <v>5</v>
      </c>
      <c r="E262" s="273">
        <v>65.5</v>
      </c>
      <c r="F262" s="165">
        <f t="shared" si="35"/>
        <v>84.5</v>
      </c>
      <c r="G262" s="269" t="str">
        <f t="shared" si="32"/>
        <v>A2</v>
      </c>
      <c r="H262" s="274">
        <v>8.25</v>
      </c>
      <c r="I262" s="269">
        <v>4.5</v>
      </c>
      <c r="J262" s="269">
        <v>4</v>
      </c>
      <c r="K262" s="160">
        <v>62.5</v>
      </c>
      <c r="L262" s="165">
        <f t="shared" si="36"/>
        <v>79.25</v>
      </c>
      <c r="M262" s="269" t="str">
        <f t="shared" si="37"/>
        <v>B1</v>
      </c>
    </row>
    <row r="263" spans="1:13" ht="18" customHeight="1">
      <c r="A263" s="271" t="s">
        <v>530</v>
      </c>
      <c r="B263" s="269"/>
      <c r="C263" s="269"/>
      <c r="D263" s="269"/>
      <c r="E263" s="275"/>
      <c r="F263" s="160">
        <v>34.5</v>
      </c>
      <c r="G263" s="269"/>
      <c r="H263" s="269"/>
      <c r="I263" s="269"/>
      <c r="J263" s="269"/>
      <c r="K263" s="269">
        <v>42.5</v>
      </c>
      <c r="L263" s="269"/>
      <c r="M263" s="270"/>
    </row>
    <row r="264" spans="1:13" ht="18" customHeight="1">
      <c r="A264" s="271" t="s">
        <v>531</v>
      </c>
      <c r="B264" s="269"/>
      <c r="C264" s="269"/>
      <c r="D264" s="269"/>
      <c r="E264" s="276"/>
      <c r="F264" s="269">
        <v>43.5</v>
      </c>
      <c r="G264" s="269"/>
      <c r="H264" s="269"/>
      <c r="I264" s="269"/>
      <c r="J264" s="269"/>
      <c r="K264" s="276">
        <v>43</v>
      </c>
      <c r="L264" s="269"/>
      <c r="M264" s="270"/>
    </row>
    <row r="265" spans="1:13" ht="18" customHeight="1">
      <c r="A265" s="271" t="s">
        <v>532</v>
      </c>
      <c r="B265" s="269"/>
      <c r="C265" s="269"/>
      <c r="D265" s="269"/>
      <c r="E265" s="269"/>
      <c r="F265" s="269">
        <v>48</v>
      </c>
      <c r="G265" s="269"/>
      <c r="H265" s="269"/>
      <c r="I265" s="269"/>
      <c r="J265" s="269"/>
      <c r="K265" s="269">
        <v>46.5</v>
      </c>
      <c r="L265" s="269"/>
      <c r="M265" s="270"/>
    </row>
    <row r="266" spans="1:13" ht="32.25" customHeight="1">
      <c r="A266" s="227" t="s">
        <v>500</v>
      </c>
      <c r="B266" s="227"/>
      <c r="C266" s="229" t="s">
        <v>501</v>
      </c>
      <c r="D266" s="195">
        <f>(F258+F259+F260+F261+F262)</f>
        <v>364.75</v>
      </c>
      <c r="E266" s="195"/>
      <c r="F266" s="229" t="s">
        <v>502</v>
      </c>
      <c r="G266" s="195">
        <f>(D266/500)*100</f>
        <v>72.95</v>
      </c>
      <c r="H266" s="195"/>
      <c r="I266" s="196"/>
      <c r="J266" s="445" t="s">
        <v>503</v>
      </c>
      <c r="K266" s="445"/>
      <c r="L266" s="434" t="str">
        <f>IF(G266&gt;=91,"A1",IF(G266&gt;=81,"A2",IF(G266&gt;=71,"B1",IF(G266&gt;=61,"B2",IF(G266&gt;=51,"C1",IF(G266&gt;=41,"C2",IF(G266&gt;=33,"D","E")))))))</f>
        <v>B1</v>
      </c>
      <c r="M266" s="434" t="str">
        <f t="shared" ref="M266:M268" si="38">IF(K266&gt;=91,"A1",IF(K266&gt;=81,"A2",IF(K266&gt;=71,"B1",IF(K266&gt;=61,"B2",IF(K266&gt;=51,"C1",IF(K266&gt;=41,"C2",IF(K266&gt;=33,"D","E")))))))</f>
        <v>E</v>
      </c>
    </row>
    <row r="267" spans="1:13" ht="27.75" customHeight="1">
      <c r="A267" s="198" t="s">
        <v>504</v>
      </c>
      <c r="B267" s="227"/>
      <c r="C267" s="229" t="s">
        <v>505</v>
      </c>
      <c r="D267" s="195">
        <f>(L258+L259+L260+L261+L262)</f>
        <v>379</v>
      </c>
      <c r="E267" s="195"/>
      <c r="F267" s="229" t="s">
        <v>506</v>
      </c>
      <c r="G267" s="199">
        <f>D267/500*100</f>
        <v>75.8</v>
      </c>
      <c r="H267" s="199"/>
      <c r="I267" s="200"/>
      <c r="J267" s="445" t="s">
        <v>507</v>
      </c>
      <c r="K267" s="445"/>
      <c r="L267" s="434" t="str">
        <f>IF(G267&gt;=91,"A1",IF(G267&gt;=81,"A2",IF(G267&gt;=71,"B1",IF(G267&gt;=61,"B2",IF(G267&gt;=51,"C1",IF(G267&gt;=41,"C2",IF(G267&gt;=33,"D","E")))))))</f>
        <v>B1</v>
      </c>
      <c r="M267" s="434" t="str">
        <f t="shared" si="38"/>
        <v>E</v>
      </c>
    </row>
    <row r="268" spans="1:13" ht="18" customHeight="1">
      <c r="A268" s="230" t="s">
        <v>508</v>
      </c>
      <c r="B268" s="230"/>
      <c r="C268" s="230">
        <f>(D266+D267)</f>
        <v>743.75</v>
      </c>
      <c r="D268" s="446"/>
      <c r="E268" s="446"/>
      <c r="F268" s="230" t="s">
        <v>509</v>
      </c>
      <c r="G268" s="230"/>
      <c r="H268" s="230"/>
      <c r="I268" s="290">
        <f>(C268/1000)*100</f>
        <v>74.375</v>
      </c>
      <c r="J268" s="230" t="s">
        <v>510</v>
      </c>
      <c r="K268" s="230"/>
      <c r="L268" s="446" t="str">
        <f>IF(I268&gt;=91,"A1",IF(I268&gt;=81,"A2",IF(I268&gt;=71,"B1",IF(I268&gt;=61,"B2",IF(I268&gt;=51,"C1",IF(I268&gt;=41,"C2",IF(I268&gt;=33,"D","E")))))))</f>
        <v>B1</v>
      </c>
      <c r="M268" s="446" t="str">
        <f t="shared" si="38"/>
        <v>E</v>
      </c>
    </row>
    <row r="269" spans="1:13" ht="18" customHeight="1">
      <c r="A269" s="447" t="s">
        <v>367</v>
      </c>
      <c r="B269" s="448"/>
      <c r="C269" s="448"/>
      <c r="D269" s="448"/>
      <c r="E269" s="448"/>
      <c r="F269" s="448"/>
      <c r="G269" s="448"/>
      <c r="H269" s="448"/>
      <c r="I269" s="448"/>
      <c r="J269" s="448"/>
      <c r="K269" s="448"/>
      <c r="L269" s="448"/>
      <c r="M269" s="449"/>
    </row>
    <row r="270" spans="1:13" ht="18" customHeight="1">
      <c r="A270" s="428" t="s">
        <v>368</v>
      </c>
      <c r="B270" s="429"/>
      <c r="C270" s="429"/>
      <c r="D270" s="429"/>
      <c r="E270" s="429"/>
      <c r="F270" s="429"/>
      <c r="G270" s="429"/>
      <c r="H270" s="429"/>
      <c r="I270" s="429"/>
      <c r="J270" s="429"/>
      <c r="K270" s="429"/>
      <c r="L270" s="429"/>
      <c r="M270" s="430"/>
    </row>
    <row r="271" spans="1:13" ht="18" customHeight="1">
      <c r="A271" s="428" t="s">
        <v>369</v>
      </c>
      <c r="B271" s="429"/>
      <c r="C271" s="429"/>
      <c r="D271" s="429"/>
      <c r="E271" s="429"/>
      <c r="F271" s="429" t="s">
        <v>370</v>
      </c>
      <c r="G271" s="429"/>
      <c r="H271" s="429"/>
      <c r="I271" s="429"/>
      <c r="J271" s="429"/>
      <c r="K271" s="429" t="s">
        <v>511</v>
      </c>
      <c r="L271" s="429"/>
      <c r="M271" s="430"/>
    </row>
    <row r="272" spans="1:13" ht="18" customHeight="1">
      <c r="A272" s="431" t="s">
        <v>371</v>
      </c>
      <c r="B272" s="432"/>
      <c r="C272" s="432"/>
      <c r="D272" s="432"/>
      <c r="E272" s="432"/>
      <c r="F272" s="433" t="s">
        <v>375</v>
      </c>
      <c r="G272" s="434"/>
      <c r="H272" s="434"/>
      <c r="I272" s="434"/>
      <c r="J272" s="434"/>
      <c r="K272" s="433" t="s">
        <v>372</v>
      </c>
      <c r="L272" s="434"/>
      <c r="M272" s="435"/>
    </row>
    <row r="273" spans="1:13" ht="18" customHeight="1">
      <c r="A273" s="428" t="s">
        <v>373</v>
      </c>
      <c r="B273" s="429"/>
      <c r="C273" s="429"/>
      <c r="D273" s="429"/>
      <c r="E273" s="429"/>
      <c r="F273" s="429"/>
      <c r="G273" s="429"/>
      <c r="H273" s="429"/>
      <c r="I273" s="429"/>
      <c r="J273" s="429"/>
      <c r="K273" s="429"/>
      <c r="L273" s="429"/>
      <c r="M273" s="430"/>
    </row>
    <row r="274" spans="1:13" ht="18" customHeight="1">
      <c r="A274" s="428" t="s">
        <v>369</v>
      </c>
      <c r="B274" s="429"/>
      <c r="C274" s="429"/>
      <c r="D274" s="429"/>
      <c r="E274" s="429"/>
      <c r="F274" s="429" t="s">
        <v>370</v>
      </c>
      <c r="G274" s="429"/>
      <c r="H274" s="429"/>
      <c r="I274" s="429"/>
      <c r="J274" s="429"/>
      <c r="K274" s="429" t="s">
        <v>511</v>
      </c>
      <c r="L274" s="429"/>
      <c r="M274" s="430"/>
    </row>
    <row r="275" spans="1:13" ht="18" customHeight="1">
      <c r="A275" s="439" t="s">
        <v>374</v>
      </c>
      <c r="B275" s="440"/>
      <c r="C275" s="440"/>
      <c r="D275" s="440"/>
      <c r="E275" s="440"/>
      <c r="F275" s="429" t="s">
        <v>375</v>
      </c>
      <c r="G275" s="429"/>
      <c r="H275" s="429"/>
      <c r="I275" s="429"/>
      <c r="J275" s="429"/>
      <c r="K275" s="429" t="s">
        <v>372</v>
      </c>
      <c r="L275" s="429"/>
      <c r="M275" s="430"/>
    </row>
    <row r="276" spans="1:13" ht="18" customHeight="1">
      <c r="A276" s="439" t="s">
        <v>376</v>
      </c>
      <c r="B276" s="440"/>
      <c r="C276" s="440"/>
      <c r="D276" s="440"/>
      <c r="E276" s="440"/>
      <c r="F276" s="433" t="s">
        <v>372</v>
      </c>
      <c r="G276" s="434"/>
      <c r="H276" s="434"/>
      <c r="I276" s="434"/>
      <c r="J276" s="434"/>
      <c r="K276" s="433" t="s">
        <v>375</v>
      </c>
      <c r="L276" s="434"/>
      <c r="M276" s="435"/>
    </row>
    <row r="277" spans="1:13" ht="18" customHeight="1">
      <c r="A277" s="441" t="s">
        <v>377</v>
      </c>
      <c r="B277" s="442"/>
      <c r="C277" s="442"/>
      <c r="D277" s="442"/>
      <c r="E277" s="443"/>
      <c r="F277" s="436" t="s">
        <v>372</v>
      </c>
      <c r="G277" s="437"/>
      <c r="H277" s="437"/>
      <c r="I277" s="437"/>
      <c r="J277" s="444"/>
      <c r="K277" s="436" t="s">
        <v>372</v>
      </c>
      <c r="L277" s="437"/>
      <c r="M277" s="438"/>
    </row>
    <row r="278" spans="1:13" ht="18" customHeight="1">
      <c r="A278" s="441" t="s">
        <v>378</v>
      </c>
      <c r="B278" s="442"/>
      <c r="C278" s="442"/>
      <c r="D278" s="442"/>
      <c r="E278" s="443"/>
      <c r="F278" s="436" t="s">
        <v>372</v>
      </c>
      <c r="G278" s="437"/>
      <c r="H278" s="437"/>
      <c r="I278" s="437"/>
      <c r="J278" s="444"/>
      <c r="K278" s="436" t="s">
        <v>372</v>
      </c>
      <c r="L278" s="437"/>
      <c r="M278" s="438"/>
    </row>
    <row r="279" spans="1:13" ht="18" customHeight="1">
      <c r="A279" s="428" t="s">
        <v>379</v>
      </c>
      <c r="B279" s="429"/>
      <c r="C279" s="429"/>
      <c r="D279" s="429"/>
      <c r="E279" s="429"/>
      <c r="F279" s="429"/>
      <c r="G279" s="429"/>
      <c r="H279" s="429"/>
      <c r="I279" s="429"/>
      <c r="J279" s="429"/>
      <c r="K279" s="429"/>
      <c r="L279" s="429"/>
      <c r="M279" s="430"/>
    </row>
    <row r="280" spans="1:13" ht="18" customHeight="1">
      <c r="A280" s="428" t="s">
        <v>369</v>
      </c>
      <c r="B280" s="429"/>
      <c r="C280" s="429"/>
      <c r="D280" s="429"/>
      <c r="E280" s="429"/>
      <c r="F280" s="429" t="s">
        <v>370</v>
      </c>
      <c r="G280" s="429"/>
      <c r="H280" s="429"/>
      <c r="I280" s="429"/>
      <c r="J280" s="429"/>
      <c r="K280" s="429" t="s">
        <v>511</v>
      </c>
      <c r="L280" s="429"/>
      <c r="M280" s="430"/>
    </row>
    <row r="281" spans="1:13" ht="18" customHeight="1">
      <c r="A281" s="431" t="s">
        <v>380</v>
      </c>
      <c r="B281" s="432"/>
      <c r="C281" s="432"/>
      <c r="D281" s="432"/>
      <c r="E281" s="432"/>
      <c r="F281" s="432"/>
      <c r="G281" s="433" t="s">
        <v>540</v>
      </c>
      <c r="H281" s="434"/>
      <c r="I281" s="434"/>
      <c r="J281" s="434"/>
      <c r="K281" s="434"/>
      <c r="L281" s="434"/>
      <c r="M281" s="435"/>
    </row>
    <row r="282" spans="1:13" ht="18" customHeight="1">
      <c r="A282" s="226" t="s">
        <v>512</v>
      </c>
      <c r="B282" s="436" t="s">
        <v>281</v>
      </c>
      <c r="C282" s="437"/>
      <c r="D282" s="437"/>
      <c r="E282" s="437"/>
      <c r="F282" s="437"/>
      <c r="G282" s="437"/>
      <c r="H282" s="437"/>
      <c r="I282" s="437"/>
      <c r="J282" s="437"/>
      <c r="K282" s="437"/>
      <c r="L282" s="437"/>
      <c r="M282" s="438"/>
    </row>
    <row r="283" spans="1:13" ht="18" customHeight="1">
      <c r="A283" s="226" t="s">
        <v>382</v>
      </c>
      <c r="B283" s="436" t="s">
        <v>537</v>
      </c>
      <c r="C283" s="437"/>
      <c r="D283" s="437"/>
      <c r="E283" s="437"/>
      <c r="F283" s="437"/>
      <c r="G283" s="437"/>
      <c r="H283" s="437"/>
      <c r="I283" s="437"/>
      <c r="J283" s="437"/>
      <c r="K283" s="437"/>
      <c r="L283" s="437"/>
      <c r="M283" s="438"/>
    </row>
    <row r="284" spans="1:13" ht="18" customHeight="1">
      <c r="A284" s="428" t="s">
        <v>513</v>
      </c>
      <c r="B284" s="429"/>
      <c r="C284" s="429"/>
      <c r="D284" s="434"/>
      <c r="E284" s="434"/>
      <c r="F284" s="434"/>
      <c r="G284" s="434"/>
      <c r="H284" s="434"/>
      <c r="I284" s="434"/>
      <c r="J284" s="429" t="s">
        <v>514</v>
      </c>
      <c r="K284" s="429"/>
      <c r="L284" s="429"/>
      <c r="M284" s="430"/>
    </row>
    <row r="285" spans="1:13" ht="18" customHeight="1">
      <c r="A285" s="428"/>
      <c r="B285" s="429"/>
      <c r="C285" s="429"/>
      <c r="D285" s="434"/>
      <c r="E285" s="434"/>
      <c r="F285" s="434"/>
      <c r="G285" s="434"/>
      <c r="H285" s="434"/>
      <c r="I285" s="434"/>
      <c r="J285" s="429"/>
      <c r="K285" s="429"/>
      <c r="L285" s="429"/>
      <c r="M285" s="430"/>
    </row>
    <row r="286" spans="1:13" ht="18" customHeight="1">
      <c r="A286" s="428"/>
      <c r="B286" s="429"/>
      <c r="C286" s="429"/>
      <c r="D286" s="434"/>
      <c r="E286" s="434"/>
      <c r="F286" s="434"/>
      <c r="G286" s="434"/>
      <c r="H286" s="434"/>
      <c r="I286" s="434"/>
      <c r="J286" s="429"/>
      <c r="K286" s="429"/>
      <c r="L286" s="429"/>
      <c r="M286" s="430"/>
    </row>
    <row r="287" spans="1:13" ht="18" customHeight="1">
      <c r="A287" s="428"/>
      <c r="B287" s="429"/>
      <c r="C287" s="429"/>
      <c r="D287" s="434"/>
      <c r="E287" s="434"/>
      <c r="F287" s="434"/>
      <c r="G287" s="434"/>
      <c r="H287" s="434"/>
      <c r="I287" s="434"/>
      <c r="J287" s="429"/>
      <c r="K287" s="429"/>
      <c r="L287" s="429"/>
      <c r="M287" s="430"/>
    </row>
    <row r="288" spans="1:13" ht="18" customHeight="1">
      <c r="A288" s="423" t="s">
        <v>383</v>
      </c>
      <c r="B288" s="424"/>
      <c r="C288" s="424"/>
      <c r="D288" s="424"/>
      <c r="E288" s="424"/>
      <c r="F288" s="424"/>
      <c r="G288" s="424"/>
      <c r="H288" s="425" t="s">
        <v>384</v>
      </c>
      <c r="I288" s="426"/>
      <c r="J288" s="426"/>
      <c r="K288" s="426"/>
      <c r="L288" s="426"/>
      <c r="M288" s="427"/>
    </row>
    <row r="289" spans="1:13" ht="18" customHeight="1">
      <c r="A289" s="231" t="s">
        <v>385</v>
      </c>
      <c r="B289" s="424" t="s">
        <v>255</v>
      </c>
      <c r="C289" s="424"/>
      <c r="D289" s="204" t="s">
        <v>385</v>
      </c>
      <c r="E289" s="232"/>
      <c r="F289" s="424" t="s">
        <v>255</v>
      </c>
      <c r="G289" s="424"/>
      <c r="H289" s="206"/>
      <c r="I289" s="206"/>
      <c r="J289" s="207" t="s">
        <v>386</v>
      </c>
      <c r="K289" s="206"/>
      <c r="L289" s="208" t="s">
        <v>255</v>
      </c>
      <c r="M289" s="209"/>
    </row>
    <row r="290" spans="1:13" ht="18" customHeight="1">
      <c r="A290" s="210" t="s">
        <v>387</v>
      </c>
      <c r="B290" s="418" t="s">
        <v>388</v>
      </c>
      <c r="C290" s="418"/>
      <c r="D290" s="418" t="s">
        <v>389</v>
      </c>
      <c r="E290" s="418"/>
      <c r="F290" s="418" t="s">
        <v>390</v>
      </c>
      <c r="G290" s="418"/>
      <c r="H290" s="206"/>
      <c r="I290" s="206"/>
      <c r="J290" s="419">
        <v>3</v>
      </c>
      <c r="K290" s="420"/>
      <c r="L290" s="232" t="s">
        <v>372</v>
      </c>
      <c r="M290" s="209"/>
    </row>
    <row r="291" spans="1:13" ht="18" customHeight="1">
      <c r="A291" s="210" t="s">
        <v>391</v>
      </c>
      <c r="B291" s="418" t="s">
        <v>392</v>
      </c>
      <c r="C291" s="418"/>
      <c r="D291" s="418" t="s">
        <v>393</v>
      </c>
      <c r="E291" s="418"/>
      <c r="F291" s="418" t="s">
        <v>394</v>
      </c>
      <c r="G291" s="418"/>
      <c r="H291" s="206"/>
      <c r="I291" s="206"/>
      <c r="J291" s="419">
        <v>2</v>
      </c>
      <c r="K291" s="420"/>
      <c r="L291" s="232" t="s">
        <v>375</v>
      </c>
      <c r="M291" s="209"/>
    </row>
    <row r="292" spans="1:13" ht="18" customHeight="1">
      <c r="A292" s="210" t="s">
        <v>395</v>
      </c>
      <c r="B292" s="418" t="s">
        <v>396</v>
      </c>
      <c r="C292" s="418"/>
      <c r="D292" s="418" t="s">
        <v>397</v>
      </c>
      <c r="E292" s="418"/>
      <c r="F292" s="418" t="s">
        <v>398</v>
      </c>
      <c r="G292" s="418"/>
      <c r="H292" s="206"/>
      <c r="I292" s="206"/>
      <c r="J292" s="419">
        <v>1</v>
      </c>
      <c r="K292" s="420"/>
      <c r="L292" s="232" t="s">
        <v>399</v>
      </c>
      <c r="M292" s="209"/>
    </row>
    <row r="293" spans="1:13" ht="18" customHeight="1" thickBot="1">
      <c r="A293" s="211" t="s">
        <v>400</v>
      </c>
      <c r="B293" s="421" t="s">
        <v>401</v>
      </c>
      <c r="C293" s="421"/>
      <c r="D293" s="422" t="s">
        <v>402</v>
      </c>
      <c r="E293" s="422"/>
      <c r="F293" s="422" t="s">
        <v>403</v>
      </c>
      <c r="G293" s="422"/>
      <c r="H293" s="212"/>
      <c r="I293" s="212"/>
      <c r="J293" s="212"/>
      <c r="K293" s="212"/>
      <c r="L293" s="212"/>
      <c r="M293" s="213"/>
    </row>
    <row r="294" spans="1:13" ht="18" customHeight="1" thickBot="1"/>
    <row r="295" spans="1:13" ht="18" customHeight="1">
      <c r="A295" s="180"/>
      <c r="B295" s="465" t="s">
        <v>475</v>
      </c>
      <c r="C295" s="465"/>
      <c r="D295" s="465"/>
      <c r="E295" s="465"/>
      <c r="F295" s="465"/>
      <c r="G295" s="465"/>
      <c r="H295" s="465"/>
      <c r="I295" s="466"/>
      <c r="J295" s="467" t="s">
        <v>476</v>
      </c>
      <c r="K295" s="465"/>
      <c r="L295" s="465"/>
      <c r="M295" s="468"/>
    </row>
    <row r="296" spans="1:13" ht="18" customHeight="1">
      <c r="A296" s="454" t="s">
        <v>477</v>
      </c>
      <c r="B296" s="455"/>
      <c r="C296" s="455"/>
      <c r="D296" s="455"/>
      <c r="E296" s="455"/>
      <c r="F296" s="455"/>
      <c r="G296" s="455"/>
      <c r="H296" s="455"/>
      <c r="I296" s="455"/>
      <c r="J296" s="455"/>
      <c r="K296" s="455"/>
      <c r="L296" s="455"/>
      <c r="M296" s="456"/>
    </row>
    <row r="297" spans="1:13" ht="18" customHeight="1">
      <c r="A297" s="181"/>
      <c r="B297" s="457" t="s">
        <v>478</v>
      </c>
      <c r="C297" s="457"/>
      <c r="D297" s="457"/>
      <c r="E297" s="458"/>
      <c r="F297" s="182" t="s">
        <v>479</v>
      </c>
      <c r="G297" s="182"/>
      <c r="H297" s="459" t="s">
        <v>480</v>
      </c>
      <c r="I297" s="460"/>
      <c r="J297" s="461"/>
      <c r="K297" s="183" t="s">
        <v>481</v>
      </c>
      <c r="L297" s="227"/>
      <c r="M297" s="185"/>
    </row>
    <row r="298" spans="1:13" ht="18" customHeight="1">
      <c r="A298" s="462" t="s">
        <v>524</v>
      </c>
      <c r="B298" s="460"/>
      <c r="C298" s="460"/>
      <c r="D298" s="460"/>
      <c r="E298" s="460"/>
      <c r="F298" s="460"/>
      <c r="G298" s="460"/>
      <c r="H298" s="460"/>
      <c r="I298" s="460"/>
      <c r="J298" s="460"/>
      <c r="K298" s="460"/>
      <c r="L298" s="460"/>
      <c r="M298" s="463"/>
    </row>
    <row r="299" spans="1:13" ht="18" customHeight="1">
      <c r="A299" s="441" t="s">
        <v>482</v>
      </c>
      <c r="B299" s="442"/>
      <c r="C299" s="442"/>
      <c r="D299" s="442"/>
      <c r="E299" s="442"/>
      <c r="F299" s="442"/>
      <c r="G299" s="442"/>
      <c r="H299" s="442"/>
      <c r="I299" s="442"/>
      <c r="J299" s="442"/>
      <c r="K299" s="442"/>
      <c r="L299" s="442"/>
      <c r="M299" s="464"/>
    </row>
    <row r="300" spans="1:13" ht="18" customHeight="1">
      <c r="A300" s="439" t="s">
        <v>483</v>
      </c>
      <c r="B300" s="440"/>
      <c r="C300" s="476" t="s">
        <v>91</v>
      </c>
      <c r="D300" s="474"/>
      <c r="E300" s="474"/>
      <c r="F300" s="474"/>
      <c r="G300" s="475"/>
      <c r="H300" s="265" t="s">
        <v>484</v>
      </c>
      <c r="I300" s="187"/>
      <c r="J300" s="432">
        <v>7</v>
      </c>
      <c r="K300" s="432"/>
      <c r="L300" s="432"/>
      <c r="M300" s="451"/>
    </row>
    <row r="301" spans="1:13" ht="18" customHeight="1">
      <c r="A301" s="439" t="s">
        <v>485</v>
      </c>
      <c r="B301" s="440"/>
      <c r="C301" s="476" t="s">
        <v>1</v>
      </c>
      <c r="D301" s="474"/>
      <c r="E301" s="474"/>
      <c r="F301" s="474"/>
      <c r="G301" s="475"/>
      <c r="H301" s="265" t="s">
        <v>486</v>
      </c>
      <c r="I301" s="187"/>
      <c r="J301" s="432">
        <v>1087</v>
      </c>
      <c r="K301" s="432"/>
      <c r="L301" s="432"/>
      <c r="M301" s="451"/>
    </row>
    <row r="302" spans="1:13" ht="18" customHeight="1">
      <c r="A302" s="439" t="s">
        <v>487</v>
      </c>
      <c r="B302" s="440"/>
      <c r="C302" s="450">
        <v>41176</v>
      </c>
      <c r="D302" s="474"/>
      <c r="E302" s="474"/>
      <c r="F302" s="474"/>
      <c r="G302" s="475"/>
      <c r="H302" s="265" t="s">
        <v>488</v>
      </c>
      <c r="I302" s="187"/>
      <c r="J302" s="432">
        <v>9419655923</v>
      </c>
      <c r="K302" s="432"/>
      <c r="L302" s="432"/>
      <c r="M302" s="451"/>
    </row>
    <row r="303" spans="1:13" ht="18" customHeight="1">
      <c r="A303" s="439" t="s">
        <v>489</v>
      </c>
      <c r="B303" s="440"/>
      <c r="C303" s="476" t="s">
        <v>286</v>
      </c>
      <c r="D303" s="474"/>
      <c r="E303" s="474"/>
      <c r="F303" s="474"/>
      <c r="G303" s="475"/>
      <c r="H303" s="431" t="s">
        <v>357</v>
      </c>
      <c r="I303" s="432"/>
      <c r="J303" s="432" t="s">
        <v>285</v>
      </c>
      <c r="K303" s="432"/>
      <c r="L303" s="432"/>
      <c r="M303" s="451"/>
    </row>
    <row r="304" spans="1:13" ht="18" customHeight="1">
      <c r="A304" s="428" t="s">
        <v>490</v>
      </c>
      <c r="B304" s="429"/>
      <c r="C304" s="429"/>
      <c r="D304" s="429"/>
      <c r="E304" s="429"/>
      <c r="F304" s="429"/>
      <c r="G304" s="429"/>
      <c r="H304" s="429"/>
      <c r="I304" s="429"/>
      <c r="J304" s="429"/>
      <c r="K304" s="429"/>
      <c r="L304" s="429"/>
      <c r="M304" s="430"/>
    </row>
    <row r="305" spans="1:13" ht="18" customHeight="1">
      <c r="A305" s="453" t="s">
        <v>491</v>
      </c>
      <c r="B305" s="429" t="s">
        <v>492</v>
      </c>
      <c r="C305" s="429"/>
      <c r="D305" s="429"/>
      <c r="E305" s="429"/>
      <c r="F305" s="429"/>
      <c r="G305" s="429"/>
      <c r="H305" s="429" t="s">
        <v>493</v>
      </c>
      <c r="I305" s="429"/>
      <c r="J305" s="429"/>
      <c r="K305" s="429"/>
      <c r="L305" s="429"/>
      <c r="M305" s="430"/>
    </row>
    <row r="306" spans="1:13" ht="30">
      <c r="A306" s="453"/>
      <c r="B306" s="189" t="s">
        <v>494</v>
      </c>
      <c r="C306" s="189" t="s">
        <v>495</v>
      </c>
      <c r="D306" s="189" t="s">
        <v>496</v>
      </c>
      <c r="E306" s="189" t="s">
        <v>497</v>
      </c>
      <c r="F306" s="189">
        <v>100</v>
      </c>
      <c r="G306" s="190" t="s">
        <v>345</v>
      </c>
      <c r="H306" s="189" t="s">
        <v>498</v>
      </c>
      <c r="I306" s="189" t="s">
        <v>495</v>
      </c>
      <c r="J306" s="189" t="s">
        <v>496</v>
      </c>
      <c r="K306" s="189" t="s">
        <v>515</v>
      </c>
      <c r="L306" s="189">
        <v>100</v>
      </c>
      <c r="M306" s="191" t="s">
        <v>345</v>
      </c>
    </row>
    <row r="307" spans="1:13" ht="18" customHeight="1">
      <c r="A307" s="226" t="s">
        <v>257</v>
      </c>
      <c r="B307" s="101">
        <v>7.5</v>
      </c>
      <c r="C307" s="2">
        <v>5</v>
      </c>
      <c r="D307" s="2">
        <v>5</v>
      </c>
      <c r="E307" s="264">
        <v>61.5</v>
      </c>
      <c r="F307" s="193">
        <f t="shared" ref="F307" si="39">SUM(B307:E307)</f>
        <v>79</v>
      </c>
      <c r="G307" s="266" t="str">
        <f t="shared" ref="G307:G311" si="40">IF(F307&gt;=91,"A1",IF(F307&gt;=81,"A2",IF(F307&gt;=71,"B1",IF(F307&gt;=61,"B2",IF(F307&gt;=51,"C1",IF(F307&gt;=41,"C2",IF(F307&gt;=33,"D","E")))))))</f>
        <v>B1</v>
      </c>
      <c r="H307" s="266">
        <v>8.25</v>
      </c>
      <c r="I307" s="266">
        <v>5</v>
      </c>
      <c r="J307" s="266">
        <v>4</v>
      </c>
      <c r="K307" s="193">
        <v>60.5</v>
      </c>
      <c r="L307" s="193">
        <f t="shared" ref="L307" si="41">SUM(H307:K307)</f>
        <v>77.75</v>
      </c>
      <c r="M307" s="266" t="str">
        <f t="shared" ref="M307:M311" si="42">IF(L307&gt;=91,"A1",IF(L307&gt;=81,"A2",IF(L307&gt;=71,"B1",IF(L307&gt;=61,"B2",IF(L307&gt;=51,"C1",IF(L307&gt;=41,"C2",IF(L307&gt;=33,"D","E")))))))</f>
        <v>B1</v>
      </c>
    </row>
    <row r="308" spans="1:13" ht="18" customHeight="1">
      <c r="A308" s="226" t="s">
        <v>259</v>
      </c>
      <c r="B308" s="101">
        <v>8.75</v>
      </c>
      <c r="C308" s="2">
        <v>4</v>
      </c>
      <c r="D308" s="2">
        <v>4</v>
      </c>
      <c r="E308" s="2">
        <v>53.5</v>
      </c>
      <c r="F308" s="193">
        <f t="shared" ref="F308:F311" si="43">(B308+C308+D308+E308)</f>
        <v>70.25</v>
      </c>
      <c r="G308" s="266" t="str">
        <f t="shared" si="40"/>
        <v>B2</v>
      </c>
      <c r="H308" s="266">
        <v>7.5</v>
      </c>
      <c r="I308" s="266">
        <v>5</v>
      </c>
      <c r="J308" s="266">
        <v>4</v>
      </c>
      <c r="K308" s="5">
        <v>60.5</v>
      </c>
      <c r="L308" s="165">
        <f t="shared" ref="L308:L311" si="44">SUM(H308:K308)</f>
        <v>77</v>
      </c>
      <c r="M308" s="269" t="str">
        <f t="shared" si="42"/>
        <v>B1</v>
      </c>
    </row>
    <row r="309" spans="1:13" ht="18" customHeight="1">
      <c r="A309" s="226" t="s">
        <v>499</v>
      </c>
      <c r="B309" s="101">
        <v>8.75</v>
      </c>
      <c r="C309" s="2">
        <v>5</v>
      </c>
      <c r="D309" s="2">
        <v>5</v>
      </c>
      <c r="E309" s="2">
        <v>57.5</v>
      </c>
      <c r="F309" s="266">
        <f t="shared" si="43"/>
        <v>76.25</v>
      </c>
      <c r="G309" s="266" t="str">
        <f t="shared" si="40"/>
        <v>B1</v>
      </c>
      <c r="H309" s="266">
        <v>9.5</v>
      </c>
      <c r="I309" s="267">
        <v>5</v>
      </c>
      <c r="J309" s="267">
        <v>5</v>
      </c>
      <c r="K309" s="5">
        <v>74</v>
      </c>
      <c r="L309" s="165">
        <f t="shared" si="44"/>
        <v>93.5</v>
      </c>
      <c r="M309" s="269" t="str">
        <f t="shared" si="42"/>
        <v>A1</v>
      </c>
    </row>
    <row r="310" spans="1:13" ht="18" customHeight="1">
      <c r="A310" s="226" t="s">
        <v>261</v>
      </c>
      <c r="B310" s="29">
        <v>8.75</v>
      </c>
      <c r="C310" s="2">
        <v>5</v>
      </c>
      <c r="D310" s="2">
        <v>5</v>
      </c>
      <c r="E310" s="2">
        <v>70.5</v>
      </c>
      <c r="F310" s="266">
        <f t="shared" si="43"/>
        <v>89.25</v>
      </c>
      <c r="G310" s="266" t="str">
        <f t="shared" si="40"/>
        <v>A2</v>
      </c>
      <c r="H310" s="167">
        <v>8.25</v>
      </c>
      <c r="I310" s="282">
        <v>5</v>
      </c>
      <c r="J310" s="283">
        <v>4.5</v>
      </c>
      <c r="K310" s="5">
        <v>63.5</v>
      </c>
      <c r="L310" s="165">
        <f t="shared" si="44"/>
        <v>81.25</v>
      </c>
      <c r="M310" s="165" t="str">
        <f t="shared" si="42"/>
        <v>A2</v>
      </c>
    </row>
    <row r="311" spans="1:13" ht="18" customHeight="1">
      <c r="A311" s="226" t="s">
        <v>361</v>
      </c>
      <c r="B311" s="101">
        <v>8</v>
      </c>
      <c r="C311" s="2">
        <v>5</v>
      </c>
      <c r="D311" s="2">
        <v>5</v>
      </c>
      <c r="E311" s="2">
        <v>66</v>
      </c>
      <c r="F311" s="165">
        <f t="shared" si="43"/>
        <v>84</v>
      </c>
      <c r="G311" s="266" t="str">
        <f t="shared" si="40"/>
        <v>A2</v>
      </c>
      <c r="H311" s="167">
        <v>9.25</v>
      </c>
      <c r="I311" s="266">
        <v>5</v>
      </c>
      <c r="J311" s="266">
        <v>5</v>
      </c>
      <c r="K311" s="5">
        <v>48</v>
      </c>
      <c r="L311" s="165">
        <f t="shared" si="44"/>
        <v>67.25</v>
      </c>
      <c r="M311" s="269" t="str">
        <f t="shared" si="42"/>
        <v>B2</v>
      </c>
    </row>
    <row r="312" spans="1:13" ht="18" customHeight="1">
      <c r="A312" s="271" t="s">
        <v>530</v>
      </c>
      <c r="B312" s="267"/>
      <c r="C312" s="267"/>
      <c r="D312" s="267"/>
      <c r="E312" s="171">
        <v>49</v>
      </c>
      <c r="F312" s="160"/>
      <c r="G312" s="267"/>
      <c r="H312" s="267"/>
      <c r="I312" s="267"/>
      <c r="J312" s="267"/>
      <c r="K312" s="266">
        <v>46</v>
      </c>
      <c r="L312" s="267"/>
      <c r="M312" s="268"/>
    </row>
    <row r="313" spans="1:13" ht="18" customHeight="1">
      <c r="A313" s="271" t="s">
        <v>531</v>
      </c>
      <c r="B313" s="267"/>
      <c r="C313" s="267"/>
      <c r="D313" s="267"/>
      <c r="E313" s="15">
        <v>40.5</v>
      </c>
      <c r="F313" s="266"/>
      <c r="G313" s="267"/>
      <c r="H313" s="267"/>
      <c r="I313" s="267"/>
      <c r="J313" s="267"/>
      <c r="K313" s="15">
        <v>35</v>
      </c>
      <c r="L313" s="266"/>
      <c r="M313" s="268"/>
    </row>
    <row r="314" spans="1:13" ht="18" customHeight="1">
      <c r="A314" s="271" t="s">
        <v>532</v>
      </c>
      <c r="B314" s="267"/>
      <c r="C314" s="267"/>
      <c r="D314" s="267"/>
      <c r="E314" s="266">
        <v>46</v>
      </c>
      <c r="F314" s="267"/>
      <c r="G314" s="267"/>
      <c r="H314" s="267"/>
      <c r="I314" s="267"/>
      <c r="J314" s="267"/>
      <c r="K314" s="266">
        <v>38</v>
      </c>
      <c r="L314" s="267"/>
      <c r="M314" s="268"/>
    </row>
    <row r="315" spans="1:13" ht="26.25" customHeight="1">
      <c r="A315" s="227" t="s">
        <v>500</v>
      </c>
      <c r="B315" s="227"/>
      <c r="C315" s="229" t="s">
        <v>501</v>
      </c>
      <c r="D315" s="195">
        <f>(F307+F308+F309+F310+F311)</f>
        <v>398.75</v>
      </c>
      <c r="E315" s="195"/>
      <c r="F315" s="229" t="s">
        <v>502</v>
      </c>
      <c r="G315" s="195">
        <f>(D315/500)*100</f>
        <v>79.75</v>
      </c>
      <c r="H315" s="195"/>
      <c r="I315" s="196"/>
      <c r="J315" s="445" t="s">
        <v>503</v>
      </c>
      <c r="K315" s="445"/>
      <c r="L315" s="434" t="str">
        <f>IF(G315&gt;=91,"A1",IF(G315&gt;=81,"A2",IF(G315&gt;=71,"B1",IF(G315&gt;=61,"B2",IF(G315&gt;=51,"C1",IF(G315&gt;=41,"C2",IF(G315&gt;=33,"D","E")))))))</f>
        <v>B1</v>
      </c>
      <c r="M315" s="434" t="str">
        <f t="shared" ref="M315:M317" si="45">IF(K315&gt;=91,"A1",IF(K315&gt;=81,"A2",IF(K315&gt;=71,"B1",IF(K315&gt;=61,"B2",IF(K315&gt;=51,"C1",IF(K315&gt;=41,"C2",IF(K315&gt;=33,"D","E")))))))</f>
        <v>E</v>
      </c>
    </row>
    <row r="316" spans="1:13" ht="27.75" customHeight="1">
      <c r="A316" s="198" t="s">
        <v>504</v>
      </c>
      <c r="B316" s="227"/>
      <c r="C316" s="229" t="s">
        <v>505</v>
      </c>
      <c r="D316" s="195">
        <f>(L307+L308+L309+L310+L311)</f>
        <v>396.75</v>
      </c>
      <c r="E316" s="195"/>
      <c r="F316" s="229" t="s">
        <v>506</v>
      </c>
      <c r="G316" s="199">
        <f>D316/500*100</f>
        <v>79.349999999999994</v>
      </c>
      <c r="H316" s="199"/>
      <c r="I316" s="200"/>
      <c r="J316" s="445" t="s">
        <v>507</v>
      </c>
      <c r="K316" s="445"/>
      <c r="L316" s="434" t="str">
        <f>IF(G316&gt;=91,"A1",IF(G316&gt;=81,"A2",IF(G316&gt;=71,"B1",IF(G316&gt;=61,"B2",IF(G316&gt;=51,"C1",IF(G316&gt;=41,"C2",IF(G316&gt;=33,"D","E")))))))</f>
        <v>B1</v>
      </c>
      <c r="M316" s="434" t="str">
        <f t="shared" si="45"/>
        <v>E</v>
      </c>
    </row>
    <row r="317" spans="1:13" ht="18" customHeight="1">
      <c r="A317" s="230" t="s">
        <v>508</v>
      </c>
      <c r="B317" s="230"/>
      <c r="C317" s="230">
        <f>(D315+D316)</f>
        <v>795.5</v>
      </c>
      <c r="D317" s="446"/>
      <c r="E317" s="446"/>
      <c r="F317" s="230" t="s">
        <v>509</v>
      </c>
      <c r="G317" s="230"/>
      <c r="H317" s="230"/>
      <c r="I317" s="230">
        <f>(C317/1000)*100</f>
        <v>79.55</v>
      </c>
      <c r="J317" s="230" t="s">
        <v>510</v>
      </c>
      <c r="K317" s="230"/>
      <c r="L317" s="446" t="str">
        <f>IF(I317&gt;=91,"A1",IF(I317&gt;=81,"A2",IF(I317&gt;=71,"B1",IF(I317&gt;=61,"B2",IF(I317&gt;=51,"C1",IF(I317&gt;=41,"C2",IF(I317&gt;=33,"D","E")))))))</f>
        <v>B1</v>
      </c>
      <c r="M317" s="446" t="str">
        <f t="shared" si="45"/>
        <v>E</v>
      </c>
    </row>
    <row r="318" spans="1:13" ht="18" customHeight="1">
      <c r="A318" s="447" t="s">
        <v>367</v>
      </c>
      <c r="B318" s="448"/>
      <c r="C318" s="448"/>
      <c r="D318" s="448"/>
      <c r="E318" s="448"/>
      <c r="F318" s="448"/>
      <c r="G318" s="448"/>
      <c r="H318" s="448"/>
      <c r="I318" s="448"/>
      <c r="J318" s="448"/>
      <c r="K318" s="448"/>
      <c r="L318" s="448"/>
      <c r="M318" s="449"/>
    </row>
    <row r="319" spans="1:13" ht="18" customHeight="1">
      <c r="A319" s="428" t="s">
        <v>368</v>
      </c>
      <c r="B319" s="429"/>
      <c r="C319" s="429"/>
      <c r="D319" s="429"/>
      <c r="E319" s="429"/>
      <c r="F319" s="429"/>
      <c r="G319" s="429"/>
      <c r="H319" s="429"/>
      <c r="I319" s="429"/>
      <c r="J319" s="429"/>
      <c r="K319" s="429"/>
      <c r="L319" s="429"/>
      <c r="M319" s="430"/>
    </row>
    <row r="320" spans="1:13" ht="18" customHeight="1">
      <c r="A320" s="428" t="s">
        <v>369</v>
      </c>
      <c r="B320" s="429"/>
      <c r="C320" s="429"/>
      <c r="D320" s="429"/>
      <c r="E320" s="429"/>
      <c r="F320" s="429" t="s">
        <v>370</v>
      </c>
      <c r="G320" s="429"/>
      <c r="H320" s="429"/>
      <c r="I320" s="429"/>
      <c r="J320" s="429"/>
      <c r="K320" s="429" t="s">
        <v>511</v>
      </c>
      <c r="L320" s="429"/>
      <c r="M320" s="430"/>
    </row>
    <row r="321" spans="1:13" ht="18" customHeight="1">
      <c r="A321" s="431" t="s">
        <v>371</v>
      </c>
      <c r="B321" s="432"/>
      <c r="C321" s="432"/>
      <c r="D321" s="432"/>
      <c r="E321" s="432"/>
      <c r="F321" s="433" t="s">
        <v>375</v>
      </c>
      <c r="G321" s="434"/>
      <c r="H321" s="434"/>
      <c r="I321" s="434"/>
      <c r="J321" s="434"/>
      <c r="K321" s="433" t="s">
        <v>372</v>
      </c>
      <c r="L321" s="434"/>
      <c r="M321" s="435"/>
    </row>
    <row r="322" spans="1:13" ht="18" customHeight="1">
      <c r="A322" s="428" t="s">
        <v>373</v>
      </c>
      <c r="B322" s="429"/>
      <c r="C322" s="429"/>
      <c r="D322" s="429"/>
      <c r="E322" s="429"/>
      <c r="F322" s="429"/>
      <c r="G322" s="429"/>
      <c r="H322" s="429"/>
      <c r="I322" s="429"/>
      <c r="J322" s="429"/>
      <c r="K322" s="429"/>
      <c r="L322" s="429"/>
      <c r="M322" s="430"/>
    </row>
    <row r="323" spans="1:13" ht="18" customHeight="1">
      <c r="A323" s="428" t="s">
        <v>369</v>
      </c>
      <c r="B323" s="429"/>
      <c r="C323" s="429"/>
      <c r="D323" s="429"/>
      <c r="E323" s="429"/>
      <c r="F323" s="429" t="s">
        <v>370</v>
      </c>
      <c r="G323" s="429"/>
      <c r="H323" s="429"/>
      <c r="I323" s="429"/>
      <c r="J323" s="429"/>
      <c r="K323" s="429" t="s">
        <v>511</v>
      </c>
      <c r="L323" s="429"/>
      <c r="M323" s="430"/>
    </row>
    <row r="324" spans="1:13" ht="18" customHeight="1">
      <c r="A324" s="439" t="s">
        <v>374</v>
      </c>
      <c r="B324" s="440"/>
      <c r="C324" s="440"/>
      <c r="D324" s="440"/>
      <c r="E324" s="440"/>
      <c r="F324" s="429" t="s">
        <v>372</v>
      </c>
      <c r="G324" s="429"/>
      <c r="H324" s="429"/>
      <c r="I324" s="429"/>
      <c r="J324" s="429"/>
      <c r="K324" s="429" t="s">
        <v>372</v>
      </c>
      <c r="L324" s="429"/>
      <c r="M324" s="430"/>
    </row>
    <row r="325" spans="1:13" ht="18" customHeight="1">
      <c r="A325" s="439" t="s">
        <v>376</v>
      </c>
      <c r="B325" s="440"/>
      <c r="C325" s="440"/>
      <c r="D325" s="440"/>
      <c r="E325" s="440"/>
      <c r="F325" s="433" t="s">
        <v>372</v>
      </c>
      <c r="G325" s="434"/>
      <c r="H325" s="434"/>
      <c r="I325" s="434"/>
      <c r="J325" s="434"/>
      <c r="K325" s="433" t="s">
        <v>372</v>
      </c>
      <c r="L325" s="434"/>
      <c r="M325" s="435"/>
    </row>
    <row r="326" spans="1:13" ht="18" customHeight="1">
      <c r="A326" s="441" t="s">
        <v>377</v>
      </c>
      <c r="B326" s="442"/>
      <c r="C326" s="442"/>
      <c r="D326" s="442"/>
      <c r="E326" s="443"/>
      <c r="F326" s="436" t="s">
        <v>372</v>
      </c>
      <c r="G326" s="437"/>
      <c r="H326" s="437"/>
      <c r="I326" s="437"/>
      <c r="J326" s="444"/>
      <c r="K326" s="436" t="s">
        <v>372</v>
      </c>
      <c r="L326" s="437"/>
      <c r="M326" s="438"/>
    </row>
    <row r="327" spans="1:13" ht="18" customHeight="1">
      <c r="A327" s="441" t="s">
        <v>378</v>
      </c>
      <c r="B327" s="442"/>
      <c r="C327" s="442"/>
      <c r="D327" s="442"/>
      <c r="E327" s="443"/>
      <c r="F327" s="436" t="s">
        <v>372</v>
      </c>
      <c r="G327" s="437"/>
      <c r="H327" s="437"/>
      <c r="I327" s="437"/>
      <c r="J327" s="444"/>
      <c r="K327" s="436" t="s">
        <v>372</v>
      </c>
      <c r="L327" s="437"/>
      <c r="M327" s="438"/>
    </row>
    <row r="328" spans="1:13" ht="18" customHeight="1">
      <c r="A328" s="428" t="s">
        <v>379</v>
      </c>
      <c r="B328" s="429"/>
      <c r="C328" s="429"/>
      <c r="D328" s="429"/>
      <c r="E328" s="429"/>
      <c r="F328" s="429"/>
      <c r="G328" s="429"/>
      <c r="H328" s="429"/>
      <c r="I328" s="429"/>
      <c r="J328" s="429"/>
      <c r="K328" s="429"/>
      <c r="L328" s="429"/>
      <c r="M328" s="430"/>
    </row>
    <row r="329" spans="1:13" ht="18" customHeight="1">
      <c r="A329" s="428" t="s">
        <v>369</v>
      </c>
      <c r="B329" s="429"/>
      <c r="C329" s="429"/>
      <c r="D329" s="429"/>
      <c r="E329" s="429"/>
      <c r="F329" s="429" t="s">
        <v>370</v>
      </c>
      <c r="G329" s="429"/>
      <c r="H329" s="429"/>
      <c r="I329" s="429"/>
      <c r="J329" s="429"/>
      <c r="K329" s="429" t="s">
        <v>511</v>
      </c>
      <c r="L329" s="429"/>
      <c r="M329" s="430"/>
    </row>
    <row r="330" spans="1:13" ht="18" customHeight="1">
      <c r="A330" s="431" t="s">
        <v>380</v>
      </c>
      <c r="B330" s="432"/>
      <c r="C330" s="432"/>
      <c r="D330" s="432"/>
      <c r="E330" s="432"/>
      <c r="F330" s="432"/>
      <c r="G330" s="433" t="s">
        <v>540</v>
      </c>
      <c r="H330" s="434"/>
      <c r="I330" s="434"/>
      <c r="J330" s="434"/>
      <c r="K330" s="434"/>
      <c r="L330" s="434"/>
      <c r="M330" s="435"/>
    </row>
    <row r="331" spans="1:13" ht="18" customHeight="1">
      <c r="A331" s="226" t="s">
        <v>512</v>
      </c>
      <c r="B331" s="436" t="s">
        <v>281</v>
      </c>
      <c r="C331" s="437"/>
      <c r="D331" s="437"/>
      <c r="E331" s="437"/>
      <c r="F331" s="437"/>
      <c r="G331" s="437"/>
      <c r="H331" s="437"/>
      <c r="I331" s="437"/>
      <c r="J331" s="437"/>
      <c r="K331" s="437"/>
      <c r="L331" s="437"/>
      <c r="M331" s="438"/>
    </row>
    <row r="332" spans="1:13" ht="18" customHeight="1">
      <c r="A332" s="226" t="s">
        <v>382</v>
      </c>
      <c r="B332" s="436" t="s">
        <v>537</v>
      </c>
      <c r="C332" s="437"/>
      <c r="D332" s="437"/>
      <c r="E332" s="437"/>
      <c r="F332" s="437"/>
      <c r="G332" s="437"/>
      <c r="H332" s="437"/>
      <c r="I332" s="437"/>
      <c r="J332" s="437"/>
      <c r="K332" s="437"/>
      <c r="L332" s="437"/>
      <c r="M332" s="438"/>
    </row>
    <row r="333" spans="1:13" ht="18" customHeight="1">
      <c r="A333" s="428" t="s">
        <v>513</v>
      </c>
      <c r="B333" s="429"/>
      <c r="C333" s="429"/>
      <c r="D333" s="434"/>
      <c r="E333" s="434"/>
      <c r="F333" s="434"/>
      <c r="G333" s="434"/>
      <c r="H333" s="434"/>
      <c r="I333" s="434"/>
      <c r="J333" s="429" t="s">
        <v>514</v>
      </c>
      <c r="K333" s="429"/>
      <c r="L333" s="429"/>
      <c r="M333" s="430"/>
    </row>
    <row r="334" spans="1:13" ht="18" customHeight="1">
      <c r="A334" s="428"/>
      <c r="B334" s="429"/>
      <c r="C334" s="429"/>
      <c r="D334" s="434"/>
      <c r="E334" s="434"/>
      <c r="F334" s="434"/>
      <c r="G334" s="434"/>
      <c r="H334" s="434"/>
      <c r="I334" s="434"/>
      <c r="J334" s="429"/>
      <c r="K334" s="429"/>
      <c r="L334" s="429"/>
      <c r="M334" s="430"/>
    </row>
    <row r="335" spans="1:13" ht="18" customHeight="1">
      <c r="A335" s="428"/>
      <c r="B335" s="429"/>
      <c r="C335" s="429"/>
      <c r="D335" s="434"/>
      <c r="E335" s="434"/>
      <c r="F335" s="434"/>
      <c r="G335" s="434"/>
      <c r="H335" s="434"/>
      <c r="I335" s="434"/>
      <c r="J335" s="429"/>
      <c r="K335" s="429"/>
      <c r="L335" s="429"/>
      <c r="M335" s="430"/>
    </row>
    <row r="336" spans="1:13" ht="18" customHeight="1">
      <c r="A336" s="428"/>
      <c r="B336" s="429"/>
      <c r="C336" s="429"/>
      <c r="D336" s="434"/>
      <c r="E336" s="434"/>
      <c r="F336" s="434"/>
      <c r="G336" s="434"/>
      <c r="H336" s="434"/>
      <c r="I336" s="434"/>
      <c r="J336" s="429"/>
      <c r="K336" s="429"/>
      <c r="L336" s="429"/>
      <c r="M336" s="430"/>
    </row>
    <row r="337" spans="1:13" ht="18" customHeight="1">
      <c r="A337" s="423" t="s">
        <v>383</v>
      </c>
      <c r="B337" s="424"/>
      <c r="C337" s="424"/>
      <c r="D337" s="424"/>
      <c r="E337" s="424"/>
      <c r="F337" s="424"/>
      <c r="G337" s="424"/>
      <c r="H337" s="425" t="s">
        <v>384</v>
      </c>
      <c r="I337" s="426"/>
      <c r="J337" s="426"/>
      <c r="K337" s="426"/>
      <c r="L337" s="426"/>
      <c r="M337" s="427"/>
    </row>
    <row r="338" spans="1:13" ht="18" customHeight="1">
      <c r="A338" s="231" t="s">
        <v>385</v>
      </c>
      <c r="B338" s="424" t="s">
        <v>255</v>
      </c>
      <c r="C338" s="424"/>
      <c r="D338" s="204" t="s">
        <v>385</v>
      </c>
      <c r="E338" s="232"/>
      <c r="F338" s="424" t="s">
        <v>255</v>
      </c>
      <c r="G338" s="424"/>
      <c r="H338" s="206"/>
      <c r="I338" s="206"/>
      <c r="J338" s="207" t="s">
        <v>386</v>
      </c>
      <c r="K338" s="206"/>
      <c r="L338" s="208" t="s">
        <v>255</v>
      </c>
      <c r="M338" s="209"/>
    </row>
    <row r="339" spans="1:13" ht="18" customHeight="1">
      <c r="A339" s="210" t="s">
        <v>387</v>
      </c>
      <c r="B339" s="418" t="s">
        <v>388</v>
      </c>
      <c r="C339" s="418"/>
      <c r="D339" s="418" t="s">
        <v>389</v>
      </c>
      <c r="E339" s="418"/>
      <c r="F339" s="418" t="s">
        <v>390</v>
      </c>
      <c r="G339" s="418"/>
      <c r="H339" s="206"/>
      <c r="I339" s="206"/>
      <c r="J339" s="419">
        <v>3</v>
      </c>
      <c r="K339" s="420"/>
      <c r="L339" s="232" t="s">
        <v>372</v>
      </c>
      <c r="M339" s="209"/>
    </row>
    <row r="340" spans="1:13" ht="18" customHeight="1">
      <c r="A340" s="210" t="s">
        <v>391</v>
      </c>
      <c r="B340" s="418" t="s">
        <v>392</v>
      </c>
      <c r="C340" s="418"/>
      <c r="D340" s="418" t="s">
        <v>393</v>
      </c>
      <c r="E340" s="418"/>
      <c r="F340" s="418" t="s">
        <v>394</v>
      </c>
      <c r="G340" s="418"/>
      <c r="H340" s="206"/>
      <c r="I340" s="206"/>
      <c r="J340" s="419">
        <v>2</v>
      </c>
      <c r="K340" s="420"/>
      <c r="L340" s="232" t="s">
        <v>375</v>
      </c>
      <c r="M340" s="209"/>
    </row>
    <row r="341" spans="1:13" ht="18" customHeight="1">
      <c r="A341" s="210" t="s">
        <v>395</v>
      </c>
      <c r="B341" s="418" t="s">
        <v>396</v>
      </c>
      <c r="C341" s="418"/>
      <c r="D341" s="418" t="s">
        <v>397</v>
      </c>
      <c r="E341" s="418"/>
      <c r="F341" s="418" t="s">
        <v>398</v>
      </c>
      <c r="G341" s="418"/>
      <c r="H341" s="206"/>
      <c r="I341" s="206"/>
      <c r="J341" s="419">
        <v>1</v>
      </c>
      <c r="K341" s="420"/>
      <c r="L341" s="232" t="s">
        <v>399</v>
      </c>
      <c r="M341" s="209"/>
    </row>
    <row r="342" spans="1:13" ht="18" customHeight="1" thickBot="1">
      <c r="A342" s="211" t="s">
        <v>400</v>
      </c>
      <c r="B342" s="421" t="s">
        <v>401</v>
      </c>
      <c r="C342" s="421"/>
      <c r="D342" s="422" t="s">
        <v>402</v>
      </c>
      <c r="E342" s="422"/>
      <c r="F342" s="422" t="s">
        <v>403</v>
      </c>
      <c r="G342" s="422"/>
      <c r="H342" s="212"/>
      <c r="I342" s="212"/>
      <c r="J342" s="212"/>
      <c r="K342" s="212"/>
      <c r="L342" s="212"/>
      <c r="M342" s="213"/>
    </row>
    <row r="343" spans="1:13" ht="18" customHeight="1" thickBot="1"/>
    <row r="344" spans="1:13" ht="18" customHeight="1">
      <c r="A344" s="180"/>
      <c r="B344" s="465" t="s">
        <v>475</v>
      </c>
      <c r="C344" s="465"/>
      <c r="D344" s="465"/>
      <c r="E344" s="465"/>
      <c r="F344" s="465"/>
      <c r="G344" s="465"/>
      <c r="H344" s="465"/>
      <c r="I344" s="466"/>
      <c r="J344" s="467" t="s">
        <v>476</v>
      </c>
      <c r="K344" s="465"/>
      <c r="L344" s="465"/>
      <c r="M344" s="468"/>
    </row>
    <row r="345" spans="1:13" ht="18" customHeight="1">
      <c r="A345" s="454" t="s">
        <v>477</v>
      </c>
      <c r="B345" s="455"/>
      <c r="C345" s="455"/>
      <c r="D345" s="455"/>
      <c r="E345" s="455"/>
      <c r="F345" s="455"/>
      <c r="G345" s="455"/>
      <c r="H345" s="455"/>
      <c r="I345" s="455"/>
      <c r="J345" s="455"/>
      <c r="K345" s="455"/>
      <c r="L345" s="455"/>
      <c r="M345" s="456"/>
    </row>
    <row r="346" spans="1:13" ht="18" customHeight="1">
      <c r="A346" s="181"/>
      <c r="B346" s="457" t="s">
        <v>478</v>
      </c>
      <c r="C346" s="457"/>
      <c r="D346" s="457"/>
      <c r="E346" s="458"/>
      <c r="F346" s="182" t="s">
        <v>479</v>
      </c>
      <c r="G346" s="182"/>
      <c r="H346" s="459" t="s">
        <v>480</v>
      </c>
      <c r="I346" s="460"/>
      <c r="J346" s="461"/>
      <c r="K346" s="183" t="s">
        <v>481</v>
      </c>
      <c r="L346" s="227"/>
      <c r="M346" s="185"/>
    </row>
    <row r="347" spans="1:13" ht="18" customHeight="1">
      <c r="A347" s="462" t="s">
        <v>524</v>
      </c>
      <c r="B347" s="460"/>
      <c r="C347" s="460"/>
      <c r="D347" s="460"/>
      <c r="E347" s="460"/>
      <c r="F347" s="460"/>
      <c r="G347" s="460"/>
      <c r="H347" s="460"/>
      <c r="I347" s="460"/>
      <c r="J347" s="460"/>
      <c r="K347" s="460"/>
      <c r="L347" s="460"/>
      <c r="M347" s="463"/>
    </row>
    <row r="348" spans="1:13" ht="18" customHeight="1">
      <c r="A348" s="441" t="s">
        <v>482</v>
      </c>
      <c r="B348" s="442"/>
      <c r="C348" s="442"/>
      <c r="D348" s="442"/>
      <c r="E348" s="442"/>
      <c r="F348" s="442"/>
      <c r="G348" s="442"/>
      <c r="H348" s="442"/>
      <c r="I348" s="442"/>
      <c r="J348" s="442"/>
      <c r="K348" s="442"/>
      <c r="L348" s="442"/>
      <c r="M348" s="464"/>
    </row>
    <row r="349" spans="1:13" ht="18" customHeight="1">
      <c r="A349" s="439" t="s">
        <v>483</v>
      </c>
      <c r="B349" s="440"/>
      <c r="C349" s="472" t="s">
        <v>288</v>
      </c>
      <c r="D349" s="470"/>
      <c r="E349" s="470"/>
      <c r="F349" s="470"/>
      <c r="G349" s="471"/>
      <c r="H349" s="228" t="s">
        <v>484</v>
      </c>
      <c r="I349" s="187"/>
      <c r="J349" s="448">
        <v>8</v>
      </c>
      <c r="K349" s="448"/>
      <c r="L349" s="448"/>
      <c r="M349" s="449"/>
    </row>
    <row r="350" spans="1:13" ht="18" customHeight="1">
      <c r="A350" s="439" t="s">
        <v>485</v>
      </c>
      <c r="B350" s="440"/>
      <c r="C350" s="472" t="s">
        <v>1</v>
      </c>
      <c r="D350" s="470"/>
      <c r="E350" s="470"/>
      <c r="F350" s="470"/>
      <c r="G350" s="471"/>
      <c r="H350" s="228" t="s">
        <v>486</v>
      </c>
      <c r="I350" s="187"/>
      <c r="J350" s="448">
        <v>950</v>
      </c>
      <c r="K350" s="448"/>
      <c r="L350" s="448"/>
      <c r="M350" s="449"/>
    </row>
    <row r="351" spans="1:13" ht="18" customHeight="1">
      <c r="A351" s="439" t="s">
        <v>487</v>
      </c>
      <c r="B351" s="440"/>
      <c r="C351" s="469">
        <v>41519</v>
      </c>
      <c r="D351" s="470"/>
      <c r="E351" s="470"/>
      <c r="F351" s="470"/>
      <c r="G351" s="471"/>
      <c r="H351" s="228" t="s">
        <v>488</v>
      </c>
      <c r="I351" s="187"/>
      <c r="J351" s="448">
        <v>9858124266</v>
      </c>
      <c r="K351" s="448"/>
      <c r="L351" s="448"/>
      <c r="M351" s="449"/>
    </row>
    <row r="352" spans="1:13" ht="18" customHeight="1">
      <c r="A352" s="439" t="s">
        <v>489</v>
      </c>
      <c r="B352" s="440"/>
      <c r="C352" s="472" t="s">
        <v>290</v>
      </c>
      <c r="D352" s="470"/>
      <c r="E352" s="470"/>
      <c r="F352" s="470"/>
      <c r="G352" s="471"/>
      <c r="H352" s="431" t="s">
        <v>357</v>
      </c>
      <c r="I352" s="432"/>
      <c r="J352" s="473" t="s">
        <v>289</v>
      </c>
      <c r="K352" s="448"/>
      <c r="L352" s="448"/>
      <c r="M352" s="449"/>
    </row>
    <row r="353" spans="1:13" ht="18" customHeight="1">
      <c r="A353" s="428" t="s">
        <v>490</v>
      </c>
      <c r="B353" s="429"/>
      <c r="C353" s="429"/>
      <c r="D353" s="429"/>
      <c r="E353" s="429"/>
      <c r="F353" s="429"/>
      <c r="G353" s="429"/>
      <c r="H353" s="429"/>
      <c r="I353" s="429"/>
      <c r="J353" s="429"/>
      <c r="K353" s="429"/>
      <c r="L353" s="429"/>
      <c r="M353" s="430"/>
    </row>
    <row r="354" spans="1:13" ht="18" customHeight="1">
      <c r="A354" s="453" t="s">
        <v>491</v>
      </c>
      <c r="B354" s="429" t="s">
        <v>492</v>
      </c>
      <c r="C354" s="429"/>
      <c r="D354" s="429"/>
      <c r="E354" s="429"/>
      <c r="F354" s="429"/>
      <c r="G354" s="429"/>
      <c r="H354" s="429" t="s">
        <v>493</v>
      </c>
      <c r="I354" s="429"/>
      <c r="J354" s="429"/>
      <c r="K354" s="429"/>
      <c r="L354" s="429"/>
      <c r="M354" s="430"/>
    </row>
    <row r="355" spans="1:13" ht="30">
      <c r="A355" s="453"/>
      <c r="B355" s="189" t="s">
        <v>494</v>
      </c>
      <c r="C355" s="189" t="s">
        <v>495</v>
      </c>
      <c r="D355" s="189" t="s">
        <v>496</v>
      </c>
      <c r="E355" s="189" t="s">
        <v>497</v>
      </c>
      <c r="F355" s="189">
        <v>100</v>
      </c>
      <c r="G355" s="190" t="s">
        <v>345</v>
      </c>
      <c r="H355" s="189" t="s">
        <v>498</v>
      </c>
      <c r="I355" s="189" t="s">
        <v>495</v>
      </c>
      <c r="J355" s="189" t="s">
        <v>496</v>
      </c>
      <c r="K355" s="189" t="s">
        <v>515</v>
      </c>
      <c r="L355" s="189">
        <v>100</v>
      </c>
      <c r="M355" s="191" t="s">
        <v>345</v>
      </c>
    </row>
    <row r="356" spans="1:13" ht="18" customHeight="1">
      <c r="A356" s="226" t="s">
        <v>257</v>
      </c>
      <c r="B356" s="272">
        <v>5.25</v>
      </c>
      <c r="C356" s="273">
        <v>4</v>
      </c>
      <c r="D356" s="273">
        <v>4</v>
      </c>
      <c r="E356" s="278">
        <v>41</v>
      </c>
      <c r="F356" s="165">
        <f t="shared" ref="F356" si="46">SUM(B356:E356)</f>
        <v>54.25</v>
      </c>
      <c r="G356" s="269" t="str">
        <f t="shared" ref="G356:G360" si="47">IF(F356&gt;=91,"A1",IF(F356&gt;=81,"A2",IF(F356&gt;=71,"B1",IF(F356&gt;=61,"B2",IF(F356&gt;=51,"C1",IF(F356&gt;=41,"C2",IF(F356&gt;=33,"D","E")))))))</f>
        <v>C1</v>
      </c>
      <c r="H356" s="269">
        <v>7</v>
      </c>
      <c r="I356" s="269">
        <v>5</v>
      </c>
      <c r="J356" s="269">
        <v>4</v>
      </c>
      <c r="K356" s="165">
        <v>49.5</v>
      </c>
      <c r="L356" s="165">
        <f t="shared" ref="L356" si="48">SUM(H356:K356)</f>
        <v>65.5</v>
      </c>
      <c r="M356" s="269" t="str">
        <f t="shared" ref="M356:M360" si="49">IF(L356&gt;=91,"A1",IF(L356&gt;=81,"A2",IF(L356&gt;=71,"B1",IF(L356&gt;=61,"B2",IF(L356&gt;=51,"C1",IF(L356&gt;=41,"C2",IF(L356&gt;=33,"D","E")))))))</f>
        <v>B2</v>
      </c>
    </row>
    <row r="357" spans="1:13" ht="18" customHeight="1">
      <c r="A357" s="226" t="s">
        <v>259</v>
      </c>
      <c r="B357" s="272">
        <v>7</v>
      </c>
      <c r="C357" s="273">
        <v>4</v>
      </c>
      <c r="D357" s="273">
        <v>4</v>
      </c>
      <c r="E357" s="273">
        <v>47.5</v>
      </c>
      <c r="F357" s="165">
        <f t="shared" ref="F357:F360" si="50">(B357+C357+D357+E357)</f>
        <v>62.5</v>
      </c>
      <c r="G357" s="269" t="str">
        <f t="shared" si="47"/>
        <v>B2</v>
      </c>
      <c r="H357" s="269">
        <v>6.25</v>
      </c>
      <c r="I357" s="269">
        <v>4</v>
      </c>
      <c r="J357" s="269">
        <v>4</v>
      </c>
      <c r="K357" s="269">
        <v>57.5</v>
      </c>
      <c r="L357" s="165">
        <f t="shared" ref="L357:L360" si="51">SUM(H357:K357)</f>
        <v>71.75</v>
      </c>
      <c r="M357" s="269" t="str">
        <f t="shared" si="49"/>
        <v>B1</v>
      </c>
    </row>
    <row r="358" spans="1:13" ht="18" customHeight="1">
      <c r="A358" s="226" t="s">
        <v>499</v>
      </c>
      <c r="B358" s="272">
        <v>5.25</v>
      </c>
      <c r="C358" s="273">
        <v>4</v>
      </c>
      <c r="D358" s="273">
        <v>4</v>
      </c>
      <c r="E358" s="273">
        <v>32.5</v>
      </c>
      <c r="F358" s="269">
        <f t="shared" si="50"/>
        <v>45.75</v>
      </c>
      <c r="G358" s="269" t="str">
        <f t="shared" si="47"/>
        <v>C2</v>
      </c>
      <c r="H358" s="269">
        <v>5.25</v>
      </c>
      <c r="I358" s="269">
        <v>4</v>
      </c>
      <c r="J358" s="269">
        <v>3</v>
      </c>
      <c r="K358" s="269">
        <v>43.5</v>
      </c>
      <c r="L358" s="165">
        <f t="shared" si="51"/>
        <v>55.75</v>
      </c>
      <c r="M358" s="269" t="str">
        <f t="shared" si="49"/>
        <v>C1</v>
      </c>
    </row>
    <row r="359" spans="1:13" ht="18" customHeight="1">
      <c r="A359" s="226" t="s">
        <v>261</v>
      </c>
      <c r="B359" s="274">
        <v>8.5</v>
      </c>
      <c r="C359" s="273">
        <v>4.5</v>
      </c>
      <c r="D359" s="273">
        <v>4</v>
      </c>
      <c r="E359" s="273">
        <v>51</v>
      </c>
      <c r="F359" s="269">
        <f t="shared" si="50"/>
        <v>68</v>
      </c>
      <c r="G359" s="269" t="str">
        <f t="shared" si="47"/>
        <v>B2</v>
      </c>
      <c r="H359" s="274">
        <v>7</v>
      </c>
      <c r="I359" s="280">
        <v>4</v>
      </c>
      <c r="J359" s="281">
        <v>3.5</v>
      </c>
      <c r="K359" s="269">
        <v>49.5</v>
      </c>
      <c r="L359" s="165">
        <f t="shared" si="51"/>
        <v>64</v>
      </c>
      <c r="M359" s="165" t="str">
        <f t="shared" si="49"/>
        <v>B2</v>
      </c>
    </row>
    <row r="360" spans="1:13" ht="18" customHeight="1">
      <c r="A360" s="226" t="s">
        <v>361</v>
      </c>
      <c r="B360" s="272">
        <v>6</v>
      </c>
      <c r="C360" s="273">
        <v>4</v>
      </c>
      <c r="D360" s="273">
        <v>5</v>
      </c>
      <c r="E360" s="273">
        <v>31</v>
      </c>
      <c r="F360" s="165">
        <f t="shared" si="50"/>
        <v>46</v>
      </c>
      <c r="G360" s="269" t="str">
        <f t="shared" si="47"/>
        <v>C2</v>
      </c>
      <c r="H360" s="274">
        <v>7</v>
      </c>
      <c r="I360" s="269">
        <v>5</v>
      </c>
      <c r="J360" s="269">
        <v>4</v>
      </c>
      <c r="K360" s="269">
        <v>36</v>
      </c>
      <c r="L360" s="165">
        <f t="shared" si="51"/>
        <v>52</v>
      </c>
      <c r="M360" s="269" t="str">
        <f t="shared" si="49"/>
        <v>C1</v>
      </c>
    </row>
    <row r="361" spans="1:13" ht="18" customHeight="1">
      <c r="A361" s="271" t="s">
        <v>530</v>
      </c>
      <c r="B361" s="269"/>
      <c r="C361" s="269"/>
      <c r="D361" s="269"/>
      <c r="E361" s="275">
        <v>21.5</v>
      </c>
      <c r="F361" s="160"/>
      <c r="G361" s="269"/>
      <c r="H361" s="269"/>
      <c r="I361" s="269"/>
      <c r="J361" s="269"/>
      <c r="K361" s="269">
        <v>40</v>
      </c>
      <c r="L361" s="269"/>
      <c r="M361" s="270"/>
    </row>
    <row r="362" spans="1:13" ht="18" customHeight="1">
      <c r="A362" s="271" t="s">
        <v>531</v>
      </c>
      <c r="B362" s="269"/>
      <c r="C362" s="269"/>
      <c r="D362" s="269"/>
      <c r="E362" s="276">
        <v>41.5</v>
      </c>
      <c r="F362" s="269"/>
      <c r="G362" s="269"/>
      <c r="H362" s="269"/>
      <c r="I362" s="269"/>
      <c r="J362" s="269"/>
      <c r="K362" s="276">
        <v>30</v>
      </c>
      <c r="L362" s="269"/>
      <c r="M362" s="270"/>
    </row>
    <row r="363" spans="1:13" ht="18" customHeight="1">
      <c r="A363" s="271" t="s">
        <v>532</v>
      </c>
      <c r="B363" s="269"/>
      <c r="C363" s="269"/>
      <c r="D363" s="269"/>
      <c r="E363" s="269">
        <v>33</v>
      </c>
      <c r="F363" s="269"/>
      <c r="G363" s="269"/>
      <c r="H363" s="269"/>
      <c r="I363" s="269"/>
      <c r="J363" s="269"/>
      <c r="K363" s="269">
        <v>43</v>
      </c>
      <c r="L363" s="269"/>
      <c r="M363" s="270"/>
    </row>
    <row r="364" spans="1:13" ht="29.25" customHeight="1">
      <c r="A364" s="227" t="s">
        <v>500</v>
      </c>
      <c r="B364" s="227"/>
      <c r="C364" s="229" t="s">
        <v>501</v>
      </c>
      <c r="D364" s="195">
        <f>(F356+F357+F358+F359+F360)</f>
        <v>276.5</v>
      </c>
      <c r="E364" s="195"/>
      <c r="F364" s="229" t="s">
        <v>502</v>
      </c>
      <c r="G364" s="195">
        <f>(D364/500)*100</f>
        <v>55.300000000000004</v>
      </c>
      <c r="H364" s="195"/>
      <c r="I364" s="196"/>
      <c r="J364" s="445" t="s">
        <v>503</v>
      </c>
      <c r="K364" s="445"/>
      <c r="L364" s="434" t="str">
        <f>IF(G364&gt;=91,"A1",IF(G364&gt;=81,"A2",IF(G364&gt;=71,"B1",IF(G364&gt;=61,"B2",IF(G364&gt;=51,"C1",IF(G364&gt;=41,"C2",IF(G364&gt;=33,"D","E")))))))</f>
        <v>C1</v>
      </c>
      <c r="M364" s="434" t="str">
        <f t="shared" ref="M364:M366" si="52">IF(K364&gt;=91,"A1",IF(K364&gt;=81,"A2",IF(K364&gt;=71,"B1",IF(K364&gt;=61,"B2",IF(K364&gt;=51,"C1",IF(K364&gt;=41,"C2",IF(K364&gt;=33,"D","E")))))))</f>
        <v>E</v>
      </c>
    </row>
    <row r="365" spans="1:13" ht="25.5" customHeight="1">
      <c r="A365" s="198" t="s">
        <v>504</v>
      </c>
      <c r="B365" s="227"/>
      <c r="C365" s="229" t="s">
        <v>505</v>
      </c>
      <c r="D365" s="195">
        <f>(L356+L357+L358+L359+L360)</f>
        <v>309</v>
      </c>
      <c r="E365" s="195"/>
      <c r="F365" s="229" t="s">
        <v>506</v>
      </c>
      <c r="G365" s="199">
        <f>D365/500*100</f>
        <v>61.8</v>
      </c>
      <c r="H365" s="199"/>
      <c r="I365" s="200"/>
      <c r="J365" s="445" t="s">
        <v>507</v>
      </c>
      <c r="K365" s="445"/>
      <c r="L365" s="434" t="str">
        <f>IF(G365&gt;=91,"A1",IF(G365&gt;=81,"A2",IF(G365&gt;=71,"B1",IF(G365&gt;=61,"B2",IF(G365&gt;=51,"C1",IF(G365&gt;=41,"C2",IF(G365&gt;=33,"D","E")))))))</f>
        <v>B2</v>
      </c>
      <c r="M365" s="434" t="str">
        <f t="shared" si="52"/>
        <v>E</v>
      </c>
    </row>
    <row r="366" spans="1:13" ht="18" customHeight="1">
      <c r="A366" s="230" t="s">
        <v>508</v>
      </c>
      <c r="B366" s="230"/>
      <c r="C366" s="230">
        <f>(D364+D365)</f>
        <v>585.5</v>
      </c>
      <c r="D366" s="446"/>
      <c r="E366" s="446"/>
      <c r="F366" s="230" t="s">
        <v>509</v>
      </c>
      <c r="G366" s="230"/>
      <c r="H366" s="230"/>
      <c r="I366" s="230">
        <f>(C366/1000)*100</f>
        <v>58.550000000000004</v>
      </c>
      <c r="J366" s="230" t="s">
        <v>510</v>
      </c>
      <c r="K366" s="230"/>
      <c r="L366" s="446" t="str">
        <f>IF(I366&gt;=91,"A1",IF(I366&gt;=81,"A2",IF(I366&gt;=71,"B1",IF(I366&gt;=61,"B2",IF(I366&gt;=51,"C1",IF(I366&gt;=41,"C2",IF(I366&gt;=33,"D","E")))))))</f>
        <v>C1</v>
      </c>
      <c r="M366" s="446" t="str">
        <f t="shared" si="52"/>
        <v>E</v>
      </c>
    </row>
    <row r="367" spans="1:13" ht="18" customHeight="1">
      <c r="A367" s="447" t="s">
        <v>367</v>
      </c>
      <c r="B367" s="448"/>
      <c r="C367" s="448"/>
      <c r="D367" s="448"/>
      <c r="E367" s="448"/>
      <c r="F367" s="448"/>
      <c r="G367" s="448"/>
      <c r="H367" s="448"/>
      <c r="I367" s="448"/>
      <c r="J367" s="448"/>
      <c r="K367" s="448"/>
      <c r="L367" s="448"/>
      <c r="M367" s="449"/>
    </row>
    <row r="368" spans="1:13" ht="18" customHeight="1">
      <c r="A368" s="428" t="s">
        <v>368</v>
      </c>
      <c r="B368" s="429"/>
      <c r="C368" s="429"/>
      <c r="D368" s="429"/>
      <c r="E368" s="429"/>
      <c r="F368" s="429"/>
      <c r="G368" s="429"/>
      <c r="H368" s="429"/>
      <c r="I368" s="429"/>
      <c r="J368" s="429"/>
      <c r="K368" s="429"/>
      <c r="L368" s="429"/>
      <c r="M368" s="430"/>
    </row>
    <row r="369" spans="1:13" ht="18" customHeight="1">
      <c r="A369" s="428" t="s">
        <v>369</v>
      </c>
      <c r="B369" s="429"/>
      <c r="C369" s="429"/>
      <c r="D369" s="429"/>
      <c r="E369" s="429"/>
      <c r="F369" s="429" t="s">
        <v>370</v>
      </c>
      <c r="G369" s="429"/>
      <c r="H369" s="429"/>
      <c r="I369" s="429"/>
      <c r="J369" s="429"/>
      <c r="K369" s="429" t="s">
        <v>511</v>
      </c>
      <c r="L369" s="429"/>
      <c r="M369" s="430"/>
    </row>
    <row r="370" spans="1:13" ht="18" customHeight="1">
      <c r="A370" s="431" t="s">
        <v>371</v>
      </c>
      <c r="B370" s="432"/>
      <c r="C370" s="432"/>
      <c r="D370" s="432"/>
      <c r="E370" s="432"/>
      <c r="F370" s="433" t="s">
        <v>375</v>
      </c>
      <c r="G370" s="434"/>
      <c r="H370" s="434"/>
      <c r="I370" s="434"/>
      <c r="J370" s="434"/>
      <c r="K370" s="433" t="s">
        <v>372</v>
      </c>
      <c r="L370" s="434"/>
      <c r="M370" s="435"/>
    </row>
    <row r="371" spans="1:13" ht="18" customHeight="1">
      <c r="A371" s="428" t="s">
        <v>373</v>
      </c>
      <c r="B371" s="429"/>
      <c r="C371" s="429"/>
      <c r="D371" s="429"/>
      <c r="E371" s="429"/>
      <c r="F371" s="429"/>
      <c r="G371" s="429"/>
      <c r="H371" s="429"/>
      <c r="I371" s="429"/>
      <c r="J371" s="429"/>
      <c r="K371" s="429"/>
      <c r="L371" s="429"/>
      <c r="M371" s="430"/>
    </row>
    <row r="372" spans="1:13" ht="18" customHeight="1">
      <c r="A372" s="428" t="s">
        <v>369</v>
      </c>
      <c r="B372" s="429"/>
      <c r="C372" s="429"/>
      <c r="D372" s="429"/>
      <c r="E372" s="429"/>
      <c r="F372" s="429" t="s">
        <v>370</v>
      </c>
      <c r="G372" s="429"/>
      <c r="H372" s="429"/>
      <c r="I372" s="429"/>
      <c r="J372" s="429"/>
      <c r="K372" s="429" t="s">
        <v>511</v>
      </c>
      <c r="L372" s="429"/>
      <c r="M372" s="430"/>
    </row>
    <row r="373" spans="1:13" ht="18" customHeight="1">
      <c r="A373" s="439" t="s">
        <v>374</v>
      </c>
      <c r="B373" s="440"/>
      <c r="C373" s="440"/>
      <c r="D373" s="440"/>
      <c r="E373" s="440"/>
      <c r="F373" s="429" t="s">
        <v>372</v>
      </c>
      <c r="G373" s="429"/>
      <c r="H373" s="429"/>
      <c r="I373" s="429"/>
      <c r="J373" s="429"/>
      <c r="K373" s="429" t="s">
        <v>372</v>
      </c>
      <c r="L373" s="429"/>
      <c r="M373" s="430"/>
    </row>
    <row r="374" spans="1:13" ht="18" customHeight="1">
      <c r="A374" s="439" t="s">
        <v>376</v>
      </c>
      <c r="B374" s="440"/>
      <c r="C374" s="440"/>
      <c r="D374" s="440"/>
      <c r="E374" s="440"/>
      <c r="F374" s="433" t="s">
        <v>372</v>
      </c>
      <c r="G374" s="434"/>
      <c r="H374" s="434"/>
      <c r="I374" s="434"/>
      <c r="J374" s="434"/>
      <c r="K374" s="433" t="s">
        <v>372</v>
      </c>
      <c r="L374" s="434"/>
      <c r="M374" s="435"/>
    </row>
    <row r="375" spans="1:13" ht="18" customHeight="1">
      <c r="A375" s="441" t="s">
        <v>377</v>
      </c>
      <c r="B375" s="442"/>
      <c r="C375" s="442"/>
      <c r="D375" s="442"/>
      <c r="E375" s="443"/>
      <c r="F375" s="436" t="s">
        <v>372</v>
      </c>
      <c r="G375" s="437"/>
      <c r="H375" s="437"/>
      <c r="I375" s="437"/>
      <c r="J375" s="444"/>
      <c r="K375" s="436" t="s">
        <v>372</v>
      </c>
      <c r="L375" s="437"/>
      <c r="M375" s="438"/>
    </row>
    <row r="376" spans="1:13" ht="18" customHeight="1">
      <c r="A376" s="441" t="s">
        <v>378</v>
      </c>
      <c r="B376" s="442"/>
      <c r="C376" s="442"/>
      <c r="D376" s="442"/>
      <c r="E376" s="443"/>
      <c r="F376" s="436" t="s">
        <v>372</v>
      </c>
      <c r="G376" s="437"/>
      <c r="H376" s="437"/>
      <c r="I376" s="437"/>
      <c r="J376" s="444"/>
      <c r="K376" s="436" t="s">
        <v>372</v>
      </c>
      <c r="L376" s="437"/>
      <c r="M376" s="438"/>
    </row>
    <row r="377" spans="1:13" ht="18" customHeight="1">
      <c r="A377" s="428" t="s">
        <v>379</v>
      </c>
      <c r="B377" s="429"/>
      <c r="C377" s="429"/>
      <c r="D377" s="429"/>
      <c r="E377" s="429"/>
      <c r="F377" s="429"/>
      <c r="G377" s="429"/>
      <c r="H377" s="429"/>
      <c r="I377" s="429"/>
      <c r="J377" s="429"/>
      <c r="K377" s="429"/>
      <c r="L377" s="429"/>
      <c r="M377" s="430"/>
    </row>
    <row r="378" spans="1:13" ht="18" customHeight="1">
      <c r="A378" s="428" t="s">
        <v>369</v>
      </c>
      <c r="B378" s="429"/>
      <c r="C378" s="429"/>
      <c r="D378" s="429"/>
      <c r="E378" s="429"/>
      <c r="F378" s="429" t="s">
        <v>370</v>
      </c>
      <c r="G378" s="429"/>
      <c r="H378" s="429"/>
      <c r="I378" s="429"/>
      <c r="J378" s="429"/>
      <c r="K378" s="429" t="s">
        <v>511</v>
      </c>
      <c r="L378" s="429"/>
      <c r="M378" s="430"/>
    </row>
    <row r="379" spans="1:13" ht="18" customHeight="1">
      <c r="A379" s="431" t="s">
        <v>380</v>
      </c>
      <c r="B379" s="432"/>
      <c r="C379" s="432"/>
      <c r="D379" s="432"/>
      <c r="E379" s="432"/>
      <c r="F379" s="432"/>
      <c r="G379" s="433" t="s">
        <v>543</v>
      </c>
      <c r="H379" s="434"/>
      <c r="I379" s="434"/>
      <c r="J379" s="434"/>
      <c r="K379" s="434"/>
      <c r="L379" s="434"/>
      <c r="M379" s="435"/>
    </row>
    <row r="380" spans="1:13" ht="18" customHeight="1">
      <c r="A380" s="226" t="s">
        <v>512</v>
      </c>
      <c r="B380" s="436"/>
      <c r="C380" s="437"/>
      <c r="D380" s="437"/>
      <c r="E380" s="437"/>
      <c r="F380" s="437"/>
      <c r="G380" s="437"/>
      <c r="H380" s="437"/>
      <c r="I380" s="437"/>
      <c r="J380" s="437"/>
      <c r="K380" s="437"/>
      <c r="L380" s="437"/>
      <c r="M380" s="438"/>
    </row>
    <row r="381" spans="1:13" ht="18" customHeight="1">
      <c r="A381" s="226" t="s">
        <v>382</v>
      </c>
      <c r="B381" s="436" t="s">
        <v>537</v>
      </c>
      <c r="C381" s="437"/>
      <c r="D381" s="437"/>
      <c r="E381" s="437"/>
      <c r="F381" s="437"/>
      <c r="G381" s="437"/>
      <c r="H381" s="437"/>
      <c r="I381" s="437"/>
      <c r="J381" s="437"/>
      <c r="K381" s="437"/>
      <c r="L381" s="437"/>
      <c r="M381" s="438"/>
    </row>
    <row r="382" spans="1:13" ht="18" customHeight="1">
      <c r="A382" s="428" t="s">
        <v>513</v>
      </c>
      <c r="B382" s="429"/>
      <c r="C382" s="429"/>
      <c r="D382" s="434"/>
      <c r="E382" s="434"/>
      <c r="F382" s="434"/>
      <c r="G382" s="434"/>
      <c r="H382" s="434"/>
      <c r="I382" s="434"/>
      <c r="J382" s="429" t="s">
        <v>514</v>
      </c>
      <c r="K382" s="429"/>
      <c r="L382" s="429"/>
      <c r="M382" s="430"/>
    </row>
    <row r="383" spans="1:13" ht="18" customHeight="1">
      <c r="A383" s="428"/>
      <c r="B383" s="429"/>
      <c r="C383" s="429"/>
      <c r="D383" s="434"/>
      <c r="E383" s="434"/>
      <c r="F383" s="434"/>
      <c r="G383" s="434"/>
      <c r="H383" s="434"/>
      <c r="I383" s="434"/>
      <c r="J383" s="429"/>
      <c r="K383" s="429"/>
      <c r="L383" s="429"/>
      <c r="M383" s="430"/>
    </row>
    <row r="384" spans="1:13" ht="18" customHeight="1">
      <c r="A384" s="428"/>
      <c r="B384" s="429"/>
      <c r="C384" s="429"/>
      <c r="D384" s="434"/>
      <c r="E384" s="434"/>
      <c r="F384" s="434"/>
      <c r="G384" s="434"/>
      <c r="H384" s="434"/>
      <c r="I384" s="434"/>
      <c r="J384" s="429"/>
      <c r="K384" s="429"/>
      <c r="L384" s="429"/>
      <c r="M384" s="430"/>
    </row>
    <row r="385" spans="1:13" ht="18" customHeight="1">
      <c r="A385" s="428"/>
      <c r="B385" s="429"/>
      <c r="C385" s="429"/>
      <c r="D385" s="434"/>
      <c r="E385" s="434"/>
      <c r="F385" s="434"/>
      <c r="G385" s="434"/>
      <c r="H385" s="434"/>
      <c r="I385" s="434"/>
      <c r="J385" s="429"/>
      <c r="K385" s="429"/>
      <c r="L385" s="429"/>
      <c r="M385" s="430"/>
    </row>
    <row r="386" spans="1:13" ht="18" customHeight="1">
      <c r="A386" s="423" t="s">
        <v>383</v>
      </c>
      <c r="B386" s="424"/>
      <c r="C386" s="424"/>
      <c r="D386" s="424"/>
      <c r="E386" s="424"/>
      <c r="F386" s="424"/>
      <c r="G386" s="424"/>
      <c r="H386" s="425" t="s">
        <v>384</v>
      </c>
      <c r="I386" s="426"/>
      <c r="J386" s="426"/>
      <c r="K386" s="426"/>
      <c r="L386" s="426"/>
      <c r="M386" s="427"/>
    </row>
    <row r="387" spans="1:13" ht="18" customHeight="1">
      <c r="A387" s="231" t="s">
        <v>385</v>
      </c>
      <c r="B387" s="424" t="s">
        <v>255</v>
      </c>
      <c r="C387" s="424"/>
      <c r="D387" s="204" t="s">
        <v>385</v>
      </c>
      <c r="E387" s="232"/>
      <c r="F387" s="424" t="s">
        <v>255</v>
      </c>
      <c r="G387" s="424"/>
      <c r="H387" s="206"/>
      <c r="I387" s="206"/>
      <c r="J387" s="207" t="s">
        <v>386</v>
      </c>
      <c r="K387" s="206"/>
      <c r="L387" s="208" t="s">
        <v>255</v>
      </c>
      <c r="M387" s="209"/>
    </row>
    <row r="388" spans="1:13" ht="18" customHeight="1">
      <c r="A388" s="210" t="s">
        <v>387</v>
      </c>
      <c r="B388" s="418" t="s">
        <v>388</v>
      </c>
      <c r="C388" s="418"/>
      <c r="D388" s="418" t="s">
        <v>389</v>
      </c>
      <c r="E388" s="418"/>
      <c r="F388" s="418" t="s">
        <v>390</v>
      </c>
      <c r="G388" s="418"/>
      <c r="H388" s="206"/>
      <c r="I388" s="206"/>
      <c r="J388" s="419">
        <v>3</v>
      </c>
      <c r="K388" s="420"/>
      <c r="L388" s="232" t="s">
        <v>372</v>
      </c>
      <c r="M388" s="209"/>
    </row>
    <row r="389" spans="1:13" ht="18" customHeight="1">
      <c r="A389" s="210" t="s">
        <v>391</v>
      </c>
      <c r="B389" s="418" t="s">
        <v>392</v>
      </c>
      <c r="C389" s="418"/>
      <c r="D389" s="418" t="s">
        <v>393</v>
      </c>
      <c r="E389" s="418"/>
      <c r="F389" s="418" t="s">
        <v>394</v>
      </c>
      <c r="G389" s="418"/>
      <c r="H389" s="206"/>
      <c r="I389" s="206"/>
      <c r="J389" s="419">
        <v>2</v>
      </c>
      <c r="K389" s="420"/>
      <c r="L389" s="232" t="s">
        <v>375</v>
      </c>
      <c r="M389" s="209"/>
    </row>
    <row r="390" spans="1:13" ht="18" customHeight="1">
      <c r="A390" s="210" t="s">
        <v>395</v>
      </c>
      <c r="B390" s="418" t="s">
        <v>396</v>
      </c>
      <c r="C390" s="418"/>
      <c r="D390" s="418" t="s">
        <v>397</v>
      </c>
      <c r="E390" s="418"/>
      <c r="F390" s="418" t="s">
        <v>398</v>
      </c>
      <c r="G390" s="418"/>
      <c r="H390" s="206"/>
      <c r="I390" s="206"/>
      <c r="J390" s="419">
        <v>1</v>
      </c>
      <c r="K390" s="420"/>
      <c r="L390" s="232" t="s">
        <v>399</v>
      </c>
      <c r="M390" s="209"/>
    </row>
    <row r="391" spans="1:13" ht="18" customHeight="1" thickBot="1">
      <c r="A391" s="211" t="s">
        <v>400</v>
      </c>
      <c r="B391" s="421" t="s">
        <v>401</v>
      </c>
      <c r="C391" s="421"/>
      <c r="D391" s="422" t="s">
        <v>402</v>
      </c>
      <c r="E391" s="422"/>
      <c r="F391" s="422" t="s">
        <v>403</v>
      </c>
      <c r="G391" s="422"/>
      <c r="H391" s="212"/>
      <c r="I391" s="212"/>
      <c r="J391" s="212"/>
      <c r="K391" s="212"/>
      <c r="L391" s="212"/>
      <c r="M391" s="213"/>
    </row>
    <row r="392" spans="1:13" ht="18" customHeight="1" thickBot="1"/>
    <row r="393" spans="1:13" ht="18" customHeight="1">
      <c r="A393" s="180"/>
      <c r="B393" s="465" t="s">
        <v>475</v>
      </c>
      <c r="C393" s="465"/>
      <c r="D393" s="465"/>
      <c r="E393" s="465"/>
      <c r="F393" s="465"/>
      <c r="G393" s="465"/>
      <c r="H393" s="465"/>
      <c r="I393" s="466"/>
      <c r="J393" s="467" t="s">
        <v>476</v>
      </c>
      <c r="K393" s="465"/>
      <c r="L393" s="465"/>
      <c r="M393" s="468"/>
    </row>
    <row r="394" spans="1:13" ht="18" customHeight="1">
      <c r="A394" s="454" t="s">
        <v>477</v>
      </c>
      <c r="B394" s="455"/>
      <c r="C394" s="455"/>
      <c r="D394" s="455"/>
      <c r="E394" s="455"/>
      <c r="F394" s="455"/>
      <c r="G394" s="455"/>
      <c r="H394" s="455"/>
      <c r="I394" s="455"/>
      <c r="J394" s="455"/>
      <c r="K394" s="455"/>
      <c r="L394" s="455"/>
      <c r="M394" s="456"/>
    </row>
    <row r="395" spans="1:13" ht="18" customHeight="1">
      <c r="A395" s="181"/>
      <c r="B395" s="457" t="s">
        <v>478</v>
      </c>
      <c r="C395" s="457"/>
      <c r="D395" s="457"/>
      <c r="E395" s="458"/>
      <c r="F395" s="182" t="s">
        <v>479</v>
      </c>
      <c r="G395" s="182"/>
      <c r="H395" s="459" t="s">
        <v>480</v>
      </c>
      <c r="I395" s="460"/>
      <c r="J395" s="461"/>
      <c r="K395" s="183" t="s">
        <v>481</v>
      </c>
      <c r="L395" s="227"/>
      <c r="M395" s="185"/>
    </row>
    <row r="396" spans="1:13" ht="18" customHeight="1">
      <c r="A396" s="462" t="s">
        <v>524</v>
      </c>
      <c r="B396" s="460"/>
      <c r="C396" s="460"/>
      <c r="D396" s="460"/>
      <c r="E396" s="460"/>
      <c r="F396" s="460"/>
      <c r="G396" s="460"/>
      <c r="H396" s="460"/>
      <c r="I396" s="460"/>
      <c r="J396" s="460"/>
      <c r="K396" s="460"/>
      <c r="L396" s="460"/>
      <c r="M396" s="463"/>
    </row>
    <row r="397" spans="1:13" ht="18" customHeight="1">
      <c r="A397" s="441" t="s">
        <v>482</v>
      </c>
      <c r="B397" s="442"/>
      <c r="C397" s="442"/>
      <c r="D397" s="442"/>
      <c r="E397" s="442"/>
      <c r="F397" s="442"/>
      <c r="G397" s="442"/>
      <c r="H397" s="442"/>
      <c r="I397" s="442"/>
      <c r="J397" s="442"/>
      <c r="K397" s="442"/>
      <c r="L397" s="442"/>
      <c r="M397" s="464"/>
    </row>
    <row r="398" spans="1:13" ht="18" customHeight="1">
      <c r="A398" s="439" t="s">
        <v>483</v>
      </c>
      <c r="B398" s="440"/>
      <c r="C398" s="472" t="s">
        <v>106</v>
      </c>
      <c r="D398" s="470"/>
      <c r="E398" s="470"/>
      <c r="F398" s="470"/>
      <c r="G398" s="471"/>
      <c r="H398" s="228" t="s">
        <v>484</v>
      </c>
      <c r="I398" s="187"/>
      <c r="J398" s="448">
        <v>9</v>
      </c>
      <c r="K398" s="448"/>
      <c r="L398" s="448"/>
      <c r="M398" s="449"/>
    </row>
    <row r="399" spans="1:13" ht="18" customHeight="1">
      <c r="A399" s="439" t="s">
        <v>485</v>
      </c>
      <c r="B399" s="440"/>
      <c r="C399" s="472" t="s">
        <v>1</v>
      </c>
      <c r="D399" s="470"/>
      <c r="E399" s="470"/>
      <c r="F399" s="470"/>
      <c r="G399" s="471"/>
      <c r="H399" s="228" t="s">
        <v>486</v>
      </c>
      <c r="I399" s="187"/>
      <c r="J399" s="448">
        <v>1416</v>
      </c>
      <c r="K399" s="448"/>
      <c r="L399" s="448"/>
      <c r="M399" s="449"/>
    </row>
    <row r="400" spans="1:13" ht="18" customHeight="1">
      <c r="A400" s="439" t="s">
        <v>487</v>
      </c>
      <c r="B400" s="440"/>
      <c r="C400" s="469">
        <v>42075</v>
      </c>
      <c r="D400" s="470"/>
      <c r="E400" s="470"/>
      <c r="F400" s="470"/>
      <c r="G400" s="471"/>
      <c r="H400" s="228" t="s">
        <v>488</v>
      </c>
      <c r="I400" s="187"/>
      <c r="J400" s="448">
        <v>9530047694</v>
      </c>
      <c r="K400" s="448"/>
      <c r="L400" s="448"/>
      <c r="M400" s="449"/>
    </row>
    <row r="401" spans="1:13" ht="18" customHeight="1">
      <c r="A401" s="439" t="s">
        <v>489</v>
      </c>
      <c r="B401" s="440"/>
      <c r="C401" s="472" t="s">
        <v>293</v>
      </c>
      <c r="D401" s="470"/>
      <c r="E401" s="470"/>
      <c r="F401" s="470"/>
      <c r="G401" s="471"/>
      <c r="H401" s="431" t="s">
        <v>357</v>
      </c>
      <c r="I401" s="432"/>
      <c r="J401" s="473" t="s">
        <v>292</v>
      </c>
      <c r="K401" s="448"/>
      <c r="L401" s="448"/>
      <c r="M401" s="449"/>
    </row>
    <row r="402" spans="1:13" ht="18" customHeight="1">
      <c r="A402" s="428" t="s">
        <v>490</v>
      </c>
      <c r="B402" s="429"/>
      <c r="C402" s="429"/>
      <c r="D402" s="429"/>
      <c r="E402" s="429"/>
      <c r="F402" s="429"/>
      <c r="G402" s="429"/>
      <c r="H402" s="429"/>
      <c r="I402" s="429"/>
      <c r="J402" s="429"/>
      <c r="K402" s="429"/>
      <c r="L402" s="429"/>
      <c r="M402" s="430"/>
    </row>
    <row r="403" spans="1:13" ht="18" customHeight="1">
      <c r="A403" s="453" t="s">
        <v>491</v>
      </c>
      <c r="B403" s="429" t="s">
        <v>492</v>
      </c>
      <c r="C403" s="429"/>
      <c r="D403" s="429"/>
      <c r="E403" s="429"/>
      <c r="F403" s="429"/>
      <c r="G403" s="429"/>
      <c r="H403" s="429" t="s">
        <v>493</v>
      </c>
      <c r="I403" s="429"/>
      <c r="J403" s="429"/>
      <c r="K403" s="429"/>
      <c r="L403" s="429"/>
      <c r="M403" s="430"/>
    </row>
    <row r="404" spans="1:13" ht="30">
      <c r="A404" s="453"/>
      <c r="B404" s="189" t="s">
        <v>494</v>
      </c>
      <c r="C404" s="189" t="s">
        <v>495</v>
      </c>
      <c r="D404" s="189" t="s">
        <v>496</v>
      </c>
      <c r="E404" s="189" t="s">
        <v>497</v>
      </c>
      <c r="F404" s="189">
        <v>100</v>
      </c>
      <c r="G404" s="190" t="s">
        <v>345</v>
      </c>
      <c r="H404" s="189" t="s">
        <v>498</v>
      </c>
      <c r="I404" s="189" t="s">
        <v>495</v>
      </c>
      <c r="J404" s="189" t="s">
        <v>496</v>
      </c>
      <c r="K404" s="189" t="s">
        <v>515</v>
      </c>
      <c r="L404" s="189">
        <v>100</v>
      </c>
      <c r="M404" s="191" t="s">
        <v>345</v>
      </c>
    </row>
    <row r="405" spans="1:13" ht="18" customHeight="1">
      <c r="A405" s="226" t="s">
        <v>257</v>
      </c>
      <c r="B405" s="272">
        <v>4.25</v>
      </c>
      <c r="C405" s="273">
        <v>4</v>
      </c>
      <c r="D405" s="273">
        <v>4</v>
      </c>
      <c r="E405" s="278">
        <v>30.5</v>
      </c>
      <c r="F405" s="165">
        <f t="shared" ref="F405" si="53">SUM(B405:E405)</f>
        <v>42.75</v>
      </c>
      <c r="G405" s="269" t="str">
        <f t="shared" ref="G405:G409" si="54">IF(F405&gt;=91,"A1",IF(F405&gt;=81,"A2",IF(F405&gt;=71,"B1",IF(F405&gt;=61,"B2",IF(F405&gt;=51,"C1",IF(F405&gt;=41,"C2",IF(F405&gt;=33,"D","E")))))))</f>
        <v>C2</v>
      </c>
      <c r="H405" s="269">
        <v>5</v>
      </c>
      <c r="I405" s="269">
        <v>4</v>
      </c>
      <c r="J405" s="269">
        <v>4</v>
      </c>
      <c r="K405" s="165">
        <v>50</v>
      </c>
      <c r="L405" s="165">
        <f t="shared" ref="L405" si="55">SUM(H405:K405)</f>
        <v>63</v>
      </c>
      <c r="M405" s="269" t="str">
        <f t="shared" ref="M405:M409" si="56">IF(L405&gt;=91,"A1",IF(L405&gt;=81,"A2",IF(L405&gt;=71,"B1",IF(L405&gt;=61,"B2",IF(L405&gt;=51,"C1",IF(L405&gt;=41,"C2",IF(L405&gt;=33,"D","E")))))))</f>
        <v>B2</v>
      </c>
    </row>
    <row r="406" spans="1:13" ht="18" customHeight="1">
      <c r="A406" s="226" t="s">
        <v>259</v>
      </c>
      <c r="B406" s="272">
        <v>5.5</v>
      </c>
      <c r="C406" s="273">
        <v>4</v>
      </c>
      <c r="D406" s="273">
        <v>4</v>
      </c>
      <c r="E406" s="273">
        <v>45.5</v>
      </c>
      <c r="F406" s="165">
        <f t="shared" ref="F406:F409" si="57">(B406+C406+D406+E406)</f>
        <v>59</v>
      </c>
      <c r="G406" s="269" t="str">
        <f t="shared" si="54"/>
        <v>C1</v>
      </c>
      <c r="H406" s="269">
        <v>5.5</v>
      </c>
      <c r="I406" s="269">
        <v>5</v>
      </c>
      <c r="J406" s="269">
        <v>4</v>
      </c>
      <c r="K406" s="269">
        <v>63</v>
      </c>
      <c r="L406" s="165">
        <f t="shared" ref="L406:L409" si="58">SUM(H406:K406)</f>
        <v>77.5</v>
      </c>
      <c r="M406" s="269" t="str">
        <f t="shared" si="56"/>
        <v>B1</v>
      </c>
    </row>
    <row r="407" spans="1:13" ht="18" customHeight="1">
      <c r="A407" s="226" t="s">
        <v>499</v>
      </c>
      <c r="B407" s="272">
        <v>5</v>
      </c>
      <c r="C407" s="273">
        <v>4</v>
      </c>
      <c r="D407" s="273">
        <v>4</v>
      </c>
      <c r="E407" s="273">
        <v>33.5</v>
      </c>
      <c r="F407" s="269">
        <f t="shared" si="57"/>
        <v>46.5</v>
      </c>
      <c r="G407" s="269" t="str">
        <f t="shared" si="54"/>
        <v>C2</v>
      </c>
      <c r="H407" s="269">
        <v>2.25</v>
      </c>
      <c r="I407" s="269">
        <v>4</v>
      </c>
      <c r="J407" s="269">
        <v>3</v>
      </c>
      <c r="K407" s="269">
        <v>43.5</v>
      </c>
      <c r="L407" s="165">
        <f t="shared" si="58"/>
        <v>52.75</v>
      </c>
      <c r="M407" s="269" t="str">
        <f t="shared" si="56"/>
        <v>C1</v>
      </c>
    </row>
    <row r="408" spans="1:13" ht="18" customHeight="1">
      <c r="A408" s="226" t="s">
        <v>261</v>
      </c>
      <c r="B408" s="274">
        <v>5.25</v>
      </c>
      <c r="C408" s="273">
        <v>3.5</v>
      </c>
      <c r="D408" s="273">
        <v>3.5</v>
      </c>
      <c r="E408" s="273">
        <v>39</v>
      </c>
      <c r="F408" s="269">
        <f t="shared" si="57"/>
        <v>51.25</v>
      </c>
      <c r="G408" s="269" t="str">
        <f t="shared" si="54"/>
        <v>C1</v>
      </c>
      <c r="H408" s="274">
        <v>6</v>
      </c>
      <c r="I408" s="280">
        <v>4</v>
      </c>
      <c r="J408" s="281">
        <v>3</v>
      </c>
      <c r="K408" s="269">
        <v>49.5</v>
      </c>
      <c r="L408" s="165">
        <f t="shared" si="58"/>
        <v>62.5</v>
      </c>
      <c r="M408" s="165" t="str">
        <f t="shared" si="56"/>
        <v>B2</v>
      </c>
    </row>
    <row r="409" spans="1:13" ht="18" customHeight="1">
      <c r="A409" s="226" t="s">
        <v>361</v>
      </c>
      <c r="B409" s="272">
        <v>4.5</v>
      </c>
      <c r="C409" s="273">
        <v>4</v>
      </c>
      <c r="D409" s="273">
        <v>5</v>
      </c>
      <c r="E409" s="273">
        <v>28</v>
      </c>
      <c r="F409" s="165">
        <f t="shared" si="57"/>
        <v>41.5</v>
      </c>
      <c r="G409" s="269" t="str">
        <f t="shared" si="54"/>
        <v>C2</v>
      </c>
      <c r="H409" s="274">
        <v>3</v>
      </c>
      <c r="I409" s="269">
        <v>4</v>
      </c>
      <c r="J409" s="269">
        <v>3</v>
      </c>
      <c r="K409" s="269">
        <v>35</v>
      </c>
      <c r="L409" s="165">
        <f t="shared" si="58"/>
        <v>45</v>
      </c>
      <c r="M409" s="269" t="str">
        <f t="shared" si="56"/>
        <v>C2</v>
      </c>
    </row>
    <row r="410" spans="1:13" ht="18" customHeight="1">
      <c r="A410" s="271" t="s">
        <v>530</v>
      </c>
      <c r="B410" s="269"/>
      <c r="C410" s="269"/>
      <c r="D410" s="269"/>
      <c r="E410" s="275">
        <v>32.5</v>
      </c>
      <c r="F410" s="160"/>
      <c r="G410" s="269"/>
      <c r="H410" s="269"/>
      <c r="I410" s="269"/>
      <c r="J410" s="269"/>
      <c r="K410" s="269">
        <v>43</v>
      </c>
      <c r="L410" s="269"/>
      <c r="M410" s="270"/>
    </row>
    <row r="411" spans="1:13" ht="18" customHeight="1">
      <c r="A411" s="271" t="s">
        <v>531</v>
      </c>
      <c r="B411" s="269"/>
      <c r="C411" s="269"/>
      <c r="D411" s="269"/>
      <c r="E411" s="276">
        <v>34.5</v>
      </c>
      <c r="F411" s="269"/>
      <c r="G411" s="269"/>
      <c r="H411" s="269"/>
      <c r="I411" s="269"/>
      <c r="J411" s="269"/>
      <c r="K411" s="276">
        <v>38</v>
      </c>
      <c r="L411" s="269"/>
      <c r="M411" s="270"/>
    </row>
    <row r="412" spans="1:13" ht="18" customHeight="1">
      <c r="A412" s="271" t="s">
        <v>532</v>
      </c>
      <c r="B412" s="269"/>
      <c r="C412" s="269"/>
      <c r="D412" s="269"/>
      <c r="E412" s="269">
        <v>24</v>
      </c>
      <c r="F412" s="269"/>
      <c r="G412" s="269"/>
      <c r="H412" s="269"/>
      <c r="I412" s="269"/>
      <c r="J412" s="269"/>
      <c r="K412" s="269">
        <v>45.5</v>
      </c>
      <c r="L412" s="269"/>
      <c r="M412" s="270"/>
    </row>
    <row r="413" spans="1:13" ht="28.5" customHeight="1">
      <c r="A413" s="227" t="s">
        <v>500</v>
      </c>
      <c r="B413" s="227"/>
      <c r="C413" s="229" t="s">
        <v>501</v>
      </c>
      <c r="D413" s="195">
        <f>(F405+F406+F407+F408+F409)</f>
        <v>241</v>
      </c>
      <c r="E413" s="195"/>
      <c r="F413" s="229" t="s">
        <v>502</v>
      </c>
      <c r="G413" s="195">
        <f>(D413/500)*100</f>
        <v>48.199999999999996</v>
      </c>
      <c r="H413" s="195"/>
      <c r="I413" s="196"/>
      <c r="J413" s="445" t="s">
        <v>503</v>
      </c>
      <c r="K413" s="445"/>
      <c r="L413" s="434" t="str">
        <f>IF(G413&gt;=91,"A1",IF(G413&gt;=81,"A2",IF(G413&gt;=71,"B1",IF(G413&gt;=61,"B2",IF(G413&gt;=51,"C1",IF(G413&gt;=41,"C2",IF(G413&gt;=33,"D","E")))))))</f>
        <v>C2</v>
      </c>
      <c r="M413" s="434" t="str">
        <f t="shared" ref="M413:M415" si="59">IF(K413&gt;=91,"A1",IF(K413&gt;=81,"A2",IF(K413&gt;=71,"B1",IF(K413&gt;=61,"B2",IF(K413&gt;=51,"C1",IF(K413&gt;=41,"C2",IF(K413&gt;=33,"D","E")))))))</f>
        <v>E</v>
      </c>
    </row>
    <row r="414" spans="1:13" ht="27.75" customHeight="1">
      <c r="A414" s="198" t="s">
        <v>504</v>
      </c>
      <c r="B414" s="227"/>
      <c r="C414" s="229" t="s">
        <v>505</v>
      </c>
      <c r="D414" s="195">
        <f>(L405+L406+L407+L408+L409)</f>
        <v>300.75</v>
      </c>
      <c r="E414" s="195"/>
      <c r="F414" s="229" t="s">
        <v>506</v>
      </c>
      <c r="G414" s="199">
        <f>D414/500*100</f>
        <v>60.150000000000006</v>
      </c>
      <c r="H414" s="199"/>
      <c r="I414" s="200"/>
      <c r="J414" s="445" t="s">
        <v>507</v>
      </c>
      <c r="K414" s="445"/>
      <c r="L414" s="434" t="str">
        <f>IF(G414&gt;=91,"A1",IF(G414&gt;=81,"A2",IF(G414&gt;=71,"B1",IF(G414&gt;=61,"B2",IF(G414&gt;=51,"C1",IF(G414&gt;=41,"C2",IF(G414&gt;=33,"D","E")))))))</f>
        <v>C1</v>
      </c>
      <c r="M414" s="434" t="str">
        <f t="shared" si="59"/>
        <v>E</v>
      </c>
    </row>
    <row r="415" spans="1:13" ht="18" customHeight="1">
      <c r="A415" s="230" t="s">
        <v>508</v>
      </c>
      <c r="B415" s="230"/>
      <c r="C415" s="230">
        <f>(D413+D414)</f>
        <v>541.75</v>
      </c>
      <c r="D415" s="446"/>
      <c r="E415" s="446"/>
      <c r="F415" s="230" t="s">
        <v>509</v>
      </c>
      <c r="G415" s="230"/>
      <c r="H415" s="230"/>
      <c r="I415" s="290">
        <f>(C415/1000)*100</f>
        <v>54.174999999999997</v>
      </c>
      <c r="J415" s="230" t="s">
        <v>510</v>
      </c>
      <c r="K415" s="230"/>
      <c r="L415" s="446" t="str">
        <f>IF(I415&gt;=91,"A1",IF(I415&gt;=81,"A2",IF(I415&gt;=71,"B1",IF(I415&gt;=61,"B2",IF(I415&gt;=51,"C1",IF(I415&gt;=41,"C2",IF(I415&gt;=33,"D","E")))))))</f>
        <v>C1</v>
      </c>
      <c r="M415" s="446" t="str">
        <f t="shared" si="59"/>
        <v>E</v>
      </c>
    </row>
    <row r="416" spans="1:13" ht="18" customHeight="1">
      <c r="A416" s="447" t="s">
        <v>367</v>
      </c>
      <c r="B416" s="448"/>
      <c r="C416" s="448"/>
      <c r="D416" s="448"/>
      <c r="E416" s="448"/>
      <c r="F416" s="448"/>
      <c r="G416" s="448"/>
      <c r="H416" s="448"/>
      <c r="I416" s="448"/>
      <c r="J416" s="448"/>
      <c r="K416" s="448"/>
      <c r="L416" s="448"/>
      <c r="M416" s="449"/>
    </row>
    <row r="417" spans="1:13" ht="18" customHeight="1">
      <c r="A417" s="428" t="s">
        <v>368</v>
      </c>
      <c r="B417" s="429"/>
      <c r="C417" s="429"/>
      <c r="D417" s="429"/>
      <c r="E417" s="429"/>
      <c r="F417" s="429"/>
      <c r="G417" s="429"/>
      <c r="H417" s="429"/>
      <c r="I417" s="429"/>
      <c r="J417" s="429"/>
      <c r="K417" s="429"/>
      <c r="L417" s="429"/>
      <c r="M417" s="430"/>
    </row>
    <row r="418" spans="1:13" ht="18" customHeight="1">
      <c r="A418" s="428" t="s">
        <v>369</v>
      </c>
      <c r="B418" s="429"/>
      <c r="C418" s="429"/>
      <c r="D418" s="429"/>
      <c r="E418" s="429"/>
      <c r="F418" s="429" t="s">
        <v>370</v>
      </c>
      <c r="G418" s="429"/>
      <c r="H418" s="429"/>
      <c r="I418" s="429"/>
      <c r="J418" s="429"/>
      <c r="K418" s="429" t="s">
        <v>511</v>
      </c>
      <c r="L418" s="429"/>
      <c r="M418" s="430"/>
    </row>
    <row r="419" spans="1:13" ht="18" customHeight="1">
      <c r="A419" s="431" t="s">
        <v>371</v>
      </c>
      <c r="B419" s="432"/>
      <c r="C419" s="432"/>
      <c r="D419" s="432"/>
      <c r="E419" s="432"/>
      <c r="F419" s="433" t="s">
        <v>375</v>
      </c>
      <c r="G419" s="434"/>
      <c r="H419" s="434"/>
      <c r="I419" s="434"/>
      <c r="J419" s="434"/>
      <c r="K419" s="433" t="s">
        <v>372</v>
      </c>
      <c r="L419" s="434"/>
      <c r="M419" s="435"/>
    </row>
    <row r="420" spans="1:13" ht="18" customHeight="1">
      <c r="A420" s="428" t="s">
        <v>373</v>
      </c>
      <c r="B420" s="429"/>
      <c r="C420" s="429"/>
      <c r="D420" s="429"/>
      <c r="E420" s="429"/>
      <c r="F420" s="429"/>
      <c r="G420" s="429"/>
      <c r="H420" s="429"/>
      <c r="I420" s="429"/>
      <c r="J420" s="429"/>
      <c r="K420" s="429"/>
      <c r="L420" s="429"/>
      <c r="M420" s="430"/>
    </row>
    <row r="421" spans="1:13" ht="18" customHeight="1">
      <c r="A421" s="428" t="s">
        <v>369</v>
      </c>
      <c r="B421" s="429"/>
      <c r="C421" s="429"/>
      <c r="D421" s="429"/>
      <c r="E421" s="429"/>
      <c r="F421" s="429" t="s">
        <v>370</v>
      </c>
      <c r="G421" s="429"/>
      <c r="H421" s="429"/>
      <c r="I421" s="429"/>
      <c r="J421" s="429"/>
      <c r="K421" s="429" t="s">
        <v>511</v>
      </c>
      <c r="L421" s="429"/>
      <c r="M421" s="430"/>
    </row>
    <row r="422" spans="1:13" ht="18" customHeight="1">
      <c r="A422" s="439" t="s">
        <v>374</v>
      </c>
      <c r="B422" s="440"/>
      <c r="C422" s="440"/>
      <c r="D422" s="440"/>
      <c r="E422" s="440"/>
      <c r="F422" s="429" t="s">
        <v>375</v>
      </c>
      <c r="G422" s="429"/>
      <c r="H422" s="429"/>
      <c r="I422" s="429"/>
      <c r="J422" s="429"/>
      <c r="K422" s="429" t="s">
        <v>375</v>
      </c>
      <c r="L422" s="429"/>
      <c r="M422" s="430"/>
    </row>
    <row r="423" spans="1:13" ht="18" customHeight="1">
      <c r="A423" s="439" t="s">
        <v>376</v>
      </c>
      <c r="B423" s="440"/>
      <c r="C423" s="440"/>
      <c r="D423" s="440"/>
      <c r="E423" s="440"/>
      <c r="F423" s="433" t="s">
        <v>372</v>
      </c>
      <c r="G423" s="434"/>
      <c r="H423" s="434"/>
      <c r="I423" s="434"/>
      <c r="J423" s="434"/>
      <c r="K423" s="433" t="s">
        <v>375</v>
      </c>
      <c r="L423" s="434"/>
      <c r="M423" s="435"/>
    </row>
    <row r="424" spans="1:13" ht="18" customHeight="1">
      <c r="A424" s="441" t="s">
        <v>377</v>
      </c>
      <c r="B424" s="442"/>
      <c r="C424" s="442"/>
      <c r="D424" s="442"/>
      <c r="E424" s="443"/>
      <c r="F424" s="436" t="s">
        <v>372</v>
      </c>
      <c r="G424" s="437"/>
      <c r="H424" s="437"/>
      <c r="I424" s="437"/>
      <c r="J424" s="444"/>
      <c r="K424" s="436" t="s">
        <v>372</v>
      </c>
      <c r="L424" s="437"/>
      <c r="M424" s="438"/>
    </row>
    <row r="425" spans="1:13" ht="18" customHeight="1">
      <c r="A425" s="441" t="s">
        <v>378</v>
      </c>
      <c r="B425" s="442"/>
      <c r="C425" s="442"/>
      <c r="D425" s="442"/>
      <c r="E425" s="443"/>
      <c r="F425" s="436" t="s">
        <v>372</v>
      </c>
      <c r="G425" s="437"/>
      <c r="H425" s="437"/>
      <c r="I425" s="437"/>
      <c r="J425" s="444"/>
      <c r="K425" s="436" t="s">
        <v>375</v>
      </c>
      <c r="L425" s="437"/>
      <c r="M425" s="438"/>
    </row>
    <row r="426" spans="1:13" ht="18" customHeight="1">
      <c r="A426" s="428" t="s">
        <v>379</v>
      </c>
      <c r="B426" s="429"/>
      <c r="C426" s="429"/>
      <c r="D426" s="429"/>
      <c r="E426" s="429"/>
      <c r="F426" s="429"/>
      <c r="G426" s="429"/>
      <c r="H426" s="429"/>
      <c r="I426" s="429"/>
      <c r="J426" s="429"/>
      <c r="K426" s="429"/>
      <c r="L426" s="429"/>
      <c r="M426" s="430"/>
    </row>
    <row r="427" spans="1:13" ht="18" customHeight="1">
      <c r="A427" s="428" t="s">
        <v>369</v>
      </c>
      <c r="B427" s="429"/>
      <c r="C427" s="429"/>
      <c r="D427" s="429"/>
      <c r="E427" s="429"/>
      <c r="F427" s="429" t="s">
        <v>370</v>
      </c>
      <c r="G427" s="429"/>
      <c r="H427" s="429"/>
      <c r="I427" s="429"/>
      <c r="J427" s="429"/>
      <c r="K427" s="429" t="s">
        <v>511</v>
      </c>
      <c r="L427" s="429"/>
      <c r="M427" s="430"/>
    </row>
    <row r="428" spans="1:13" ht="18" customHeight="1">
      <c r="A428" s="431" t="s">
        <v>380</v>
      </c>
      <c r="B428" s="432"/>
      <c r="C428" s="432"/>
      <c r="D428" s="432"/>
      <c r="E428" s="432"/>
      <c r="F428" s="432"/>
      <c r="G428" s="433" t="s">
        <v>544</v>
      </c>
      <c r="H428" s="434"/>
      <c r="I428" s="434"/>
      <c r="J428" s="434"/>
      <c r="K428" s="434"/>
      <c r="L428" s="434"/>
      <c r="M428" s="435"/>
    </row>
    <row r="429" spans="1:13" ht="18" customHeight="1">
      <c r="A429" s="226" t="s">
        <v>512</v>
      </c>
      <c r="B429" s="436"/>
      <c r="C429" s="437"/>
      <c r="D429" s="437"/>
      <c r="E429" s="437"/>
      <c r="F429" s="437"/>
      <c r="G429" s="437"/>
      <c r="H429" s="437"/>
      <c r="I429" s="437"/>
      <c r="J429" s="437"/>
      <c r="K429" s="437"/>
      <c r="L429" s="437"/>
      <c r="M429" s="438"/>
    </row>
    <row r="430" spans="1:13" ht="18" customHeight="1">
      <c r="A430" s="226" t="s">
        <v>382</v>
      </c>
      <c r="B430" s="436" t="s">
        <v>537</v>
      </c>
      <c r="C430" s="437"/>
      <c r="D430" s="437"/>
      <c r="E430" s="437"/>
      <c r="F430" s="437"/>
      <c r="G430" s="437"/>
      <c r="H430" s="437"/>
      <c r="I430" s="437"/>
      <c r="J430" s="437"/>
      <c r="K430" s="437"/>
      <c r="L430" s="437"/>
      <c r="M430" s="438"/>
    </row>
    <row r="431" spans="1:13" ht="18" customHeight="1">
      <c r="A431" s="428" t="s">
        <v>513</v>
      </c>
      <c r="B431" s="429"/>
      <c r="C431" s="429"/>
      <c r="D431" s="434"/>
      <c r="E431" s="434"/>
      <c r="F431" s="434"/>
      <c r="G431" s="434"/>
      <c r="H431" s="434"/>
      <c r="I431" s="434"/>
      <c r="J431" s="429" t="s">
        <v>514</v>
      </c>
      <c r="K431" s="429"/>
      <c r="L431" s="429"/>
      <c r="M431" s="430"/>
    </row>
    <row r="432" spans="1:13" ht="18" customHeight="1">
      <c r="A432" s="428"/>
      <c r="B432" s="429"/>
      <c r="C432" s="429"/>
      <c r="D432" s="434"/>
      <c r="E432" s="434"/>
      <c r="F432" s="434"/>
      <c r="G432" s="434"/>
      <c r="H432" s="434"/>
      <c r="I432" s="434"/>
      <c r="J432" s="429"/>
      <c r="K432" s="429"/>
      <c r="L432" s="429"/>
      <c r="M432" s="430"/>
    </row>
    <row r="433" spans="1:13" ht="18" customHeight="1">
      <c r="A433" s="428"/>
      <c r="B433" s="429"/>
      <c r="C433" s="429"/>
      <c r="D433" s="434"/>
      <c r="E433" s="434"/>
      <c r="F433" s="434"/>
      <c r="G433" s="434"/>
      <c r="H433" s="434"/>
      <c r="I433" s="434"/>
      <c r="J433" s="429"/>
      <c r="K433" s="429"/>
      <c r="L433" s="429"/>
      <c r="M433" s="430"/>
    </row>
    <row r="434" spans="1:13" ht="18" customHeight="1">
      <c r="A434" s="428"/>
      <c r="B434" s="429"/>
      <c r="C434" s="429"/>
      <c r="D434" s="434"/>
      <c r="E434" s="434"/>
      <c r="F434" s="434"/>
      <c r="G434" s="434"/>
      <c r="H434" s="434"/>
      <c r="I434" s="434"/>
      <c r="J434" s="429"/>
      <c r="K434" s="429"/>
      <c r="L434" s="429"/>
      <c r="M434" s="430"/>
    </row>
    <row r="435" spans="1:13" ht="18" customHeight="1">
      <c r="A435" s="423" t="s">
        <v>383</v>
      </c>
      <c r="B435" s="424"/>
      <c r="C435" s="424"/>
      <c r="D435" s="424"/>
      <c r="E435" s="424"/>
      <c r="F435" s="424"/>
      <c r="G435" s="424"/>
      <c r="H435" s="425" t="s">
        <v>384</v>
      </c>
      <c r="I435" s="426"/>
      <c r="J435" s="426"/>
      <c r="K435" s="426"/>
      <c r="L435" s="426"/>
      <c r="M435" s="427"/>
    </row>
    <row r="436" spans="1:13" ht="18" customHeight="1">
      <c r="A436" s="231" t="s">
        <v>385</v>
      </c>
      <c r="B436" s="424" t="s">
        <v>255</v>
      </c>
      <c r="C436" s="424"/>
      <c r="D436" s="204" t="s">
        <v>385</v>
      </c>
      <c r="E436" s="232"/>
      <c r="F436" s="424" t="s">
        <v>255</v>
      </c>
      <c r="G436" s="424"/>
      <c r="H436" s="206"/>
      <c r="I436" s="206"/>
      <c r="J436" s="207" t="s">
        <v>386</v>
      </c>
      <c r="K436" s="206"/>
      <c r="L436" s="208" t="s">
        <v>255</v>
      </c>
      <c r="M436" s="209"/>
    </row>
    <row r="437" spans="1:13" ht="18" customHeight="1">
      <c r="A437" s="210" t="s">
        <v>387</v>
      </c>
      <c r="B437" s="418" t="s">
        <v>388</v>
      </c>
      <c r="C437" s="418"/>
      <c r="D437" s="418" t="s">
        <v>389</v>
      </c>
      <c r="E437" s="418"/>
      <c r="F437" s="418" t="s">
        <v>390</v>
      </c>
      <c r="G437" s="418"/>
      <c r="H437" s="206"/>
      <c r="I437" s="206"/>
      <c r="J437" s="419">
        <v>3</v>
      </c>
      <c r="K437" s="420"/>
      <c r="L437" s="232" t="s">
        <v>372</v>
      </c>
      <c r="M437" s="209"/>
    </row>
    <row r="438" spans="1:13" ht="18" customHeight="1">
      <c r="A438" s="210" t="s">
        <v>391</v>
      </c>
      <c r="B438" s="418" t="s">
        <v>392</v>
      </c>
      <c r="C438" s="418"/>
      <c r="D438" s="418" t="s">
        <v>393</v>
      </c>
      <c r="E438" s="418"/>
      <c r="F438" s="418" t="s">
        <v>394</v>
      </c>
      <c r="G438" s="418"/>
      <c r="H438" s="206"/>
      <c r="I438" s="206"/>
      <c r="J438" s="419">
        <v>2</v>
      </c>
      <c r="K438" s="420"/>
      <c r="L438" s="232" t="s">
        <v>375</v>
      </c>
      <c r="M438" s="209"/>
    </row>
    <row r="439" spans="1:13" ht="18" customHeight="1">
      <c r="A439" s="210" t="s">
        <v>395</v>
      </c>
      <c r="B439" s="418" t="s">
        <v>396</v>
      </c>
      <c r="C439" s="418"/>
      <c r="D439" s="418" t="s">
        <v>397</v>
      </c>
      <c r="E439" s="418"/>
      <c r="F439" s="418" t="s">
        <v>398</v>
      </c>
      <c r="G439" s="418"/>
      <c r="H439" s="206"/>
      <c r="I439" s="206"/>
      <c r="J439" s="419">
        <v>1</v>
      </c>
      <c r="K439" s="420"/>
      <c r="L439" s="232" t="s">
        <v>399</v>
      </c>
      <c r="M439" s="209"/>
    </row>
    <row r="440" spans="1:13" ht="18" customHeight="1" thickBot="1">
      <c r="A440" s="211" t="s">
        <v>400</v>
      </c>
      <c r="B440" s="421" t="s">
        <v>401</v>
      </c>
      <c r="C440" s="421"/>
      <c r="D440" s="422" t="s">
        <v>402</v>
      </c>
      <c r="E440" s="422"/>
      <c r="F440" s="422" t="s">
        <v>403</v>
      </c>
      <c r="G440" s="422"/>
      <c r="H440" s="212"/>
      <c r="I440" s="212"/>
      <c r="J440" s="212"/>
      <c r="K440" s="212"/>
      <c r="L440" s="212"/>
      <c r="M440" s="213"/>
    </row>
    <row r="441" spans="1:13" ht="18" customHeight="1" thickBot="1"/>
    <row r="442" spans="1:13" ht="18" customHeight="1">
      <c r="A442" s="180"/>
      <c r="B442" s="465" t="s">
        <v>475</v>
      </c>
      <c r="C442" s="465"/>
      <c r="D442" s="465"/>
      <c r="E442" s="465"/>
      <c r="F442" s="465"/>
      <c r="G442" s="465"/>
      <c r="H442" s="465"/>
      <c r="I442" s="466"/>
      <c r="J442" s="467" t="s">
        <v>476</v>
      </c>
      <c r="K442" s="465"/>
      <c r="L442" s="465"/>
      <c r="M442" s="468"/>
    </row>
    <row r="443" spans="1:13" ht="18" customHeight="1">
      <c r="A443" s="454" t="s">
        <v>477</v>
      </c>
      <c r="B443" s="455"/>
      <c r="C443" s="455"/>
      <c r="D443" s="455"/>
      <c r="E443" s="455"/>
      <c r="F443" s="455"/>
      <c r="G443" s="455"/>
      <c r="H443" s="455"/>
      <c r="I443" s="455"/>
      <c r="J443" s="455"/>
      <c r="K443" s="455"/>
      <c r="L443" s="455"/>
      <c r="M443" s="456"/>
    </row>
    <row r="444" spans="1:13" ht="18" customHeight="1">
      <c r="A444" s="181"/>
      <c r="B444" s="457" t="s">
        <v>478</v>
      </c>
      <c r="C444" s="457"/>
      <c r="D444" s="457"/>
      <c r="E444" s="458"/>
      <c r="F444" s="182" t="s">
        <v>479</v>
      </c>
      <c r="G444" s="182"/>
      <c r="H444" s="459" t="s">
        <v>480</v>
      </c>
      <c r="I444" s="460"/>
      <c r="J444" s="461"/>
      <c r="K444" s="183" t="s">
        <v>481</v>
      </c>
      <c r="L444" s="227"/>
      <c r="M444" s="185"/>
    </row>
    <row r="445" spans="1:13" ht="18" customHeight="1">
      <c r="A445" s="462" t="s">
        <v>524</v>
      </c>
      <c r="B445" s="460"/>
      <c r="C445" s="460"/>
      <c r="D445" s="460"/>
      <c r="E445" s="460"/>
      <c r="F445" s="460"/>
      <c r="G445" s="460"/>
      <c r="H445" s="460"/>
      <c r="I445" s="460"/>
      <c r="J445" s="460"/>
      <c r="K445" s="460"/>
      <c r="L445" s="460"/>
      <c r="M445" s="463"/>
    </row>
    <row r="446" spans="1:13" ht="18" customHeight="1">
      <c r="A446" s="441" t="s">
        <v>482</v>
      </c>
      <c r="B446" s="442"/>
      <c r="C446" s="442"/>
      <c r="D446" s="442"/>
      <c r="E446" s="442"/>
      <c r="F446" s="442"/>
      <c r="G446" s="442"/>
      <c r="H446" s="442"/>
      <c r="I446" s="442"/>
      <c r="J446" s="442"/>
      <c r="K446" s="442"/>
      <c r="L446" s="442"/>
      <c r="M446" s="464"/>
    </row>
    <row r="447" spans="1:13" ht="18" customHeight="1">
      <c r="A447" s="439" t="s">
        <v>483</v>
      </c>
      <c r="B447" s="440"/>
      <c r="C447" s="472" t="s">
        <v>115</v>
      </c>
      <c r="D447" s="470"/>
      <c r="E447" s="470"/>
      <c r="F447" s="470"/>
      <c r="G447" s="471"/>
      <c r="H447" s="228" t="s">
        <v>484</v>
      </c>
      <c r="I447" s="187"/>
      <c r="J447" s="448">
        <v>10</v>
      </c>
      <c r="K447" s="448"/>
      <c r="L447" s="448"/>
      <c r="M447" s="449"/>
    </row>
    <row r="448" spans="1:13" ht="18" customHeight="1">
      <c r="A448" s="439" t="s">
        <v>485</v>
      </c>
      <c r="B448" s="440"/>
      <c r="C448" s="472" t="s">
        <v>1</v>
      </c>
      <c r="D448" s="470"/>
      <c r="E448" s="470"/>
      <c r="F448" s="470"/>
      <c r="G448" s="471"/>
      <c r="H448" s="228" t="s">
        <v>486</v>
      </c>
      <c r="I448" s="187"/>
      <c r="J448" s="448">
        <v>1005</v>
      </c>
      <c r="K448" s="448"/>
      <c r="L448" s="448"/>
      <c r="M448" s="449"/>
    </row>
    <row r="449" spans="1:13" ht="18" customHeight="1">
      <c r="A449" s="439" t="s">
        <v>487</v>
      </c>
      <c r="B449" s="440"/>
      <c r="C449" s="469">
        <v>41289</v>
      </c>
      <c r="D449" s="470"/>
      <c r="E449" s="470"/>
      <c r="F449" s="470"/>
      <c r="G449" s="471"/>
      <c r="H449" s="228" t="s">
        <v>488</v>
      </c>
      <c r="I449" s="187"/>
      <c r="J449" s="448">
        <v>9419173745</v>
      </c>
      <c r="K449" s="448"/>
      <c r="L449" s="448"/>
      <c r="M449" s="449"/>
    </row>
    <row r="450" spans="1:13" ht="18" customHeight="1">
      <c r="A450" s="439" t="s">
        <v>489</v>
      </c>
      <c r="B450" s="440"/>
      <c r="C450" s="472" t="s">
        <v>297</v>
      </c>
      <c r="D450" s="470"/>
      <c r="E450" s="470"/>
      <c r="F450" s="470"/>
      <c r="G450" s="471"/>
      <c r="H450" s="431" t="s">
        <v>357</v>
      </c>
      <c r="I450" s="432"/>
      <c r="J450" s="473" t="s">
        <v>296</v>
      </c>
      <c r="K450" s="448"/>
      <c r="L450" s="448"/>
      <c r="M450" s="449"/>
    </row>
    <row r="451" spans="1:13" ht="18" customHeight="1">
      <c r="A451" s="428" t="s">
        <v>490</v>
      </c>
      <c r="B451" s="429"/>
      <c r="C451" s="429"/>
      <c r="D451" s="429"/>
      <c r="E451" s="429"/>
      <c r="F451" s="429"/>
      <c r="G451" s="429"/>
      <c r="H451" s="429"/>
      <c r="I451" s="429"/>
      <c r="J451" s="429"/>
      <c r="K451" s="429"/>
      <c r="L451" s="429"/>
      <c r="M451" s="430"/>
    </row>
    <row r="452" spans="1:13" ht="18" customHeight="1">
      <c r="A452" s="453" t="s">
        <v>491</v>
      </c>
      <c r="B452" s="429" t="s">
        <v>492</v>
      </c>
      <c r="C452" s="429"/>
      <c r="D452" s="429"/>
      <c r="E452" s="429"/>
      <c r="F452" s="429"/>
      <c r="G452" s="429"/>
      <c r="H452" s="429" t="s">
        <v>493</v>
      </c>
      <c r="I452" s="429"/>
      <c r="J452" s="429"/>
      <c r="K452" s="429"/>
      <c r="L452" s="429"/>
      <c r="M452" s="430"/>
    </row>
    <row r="453" spans="1:13" ht="30">
      <c r="A453" s="453"/>
      <c r="B453" s="189" t="s">
        <v>494</v>
      </c>
      <c r="C453" s="189" t="s">
        <v>495</v>
      </c>
      <c r="D453" s="189" t="s">
        <v>496</v>
      </c>
      <c r="E453" s="189" t="s">
        <v>497</v>
      </c>
      <c r="F453" s="189">
        <v>100</v>
      </c>
      <c r="G453" s="190" t="s">
        <v>345</v>
      </c>
      <c r="H453" s="189" t="s">
        <v>498</v>
      </c>
      <c r="I453" s="189" t="s">
        <v>495</v>
      </c>
      <c r="J453" s="189" t="s">
        <v>496</v>
      </c>
      <c r="K453" s="189" t="s">
        <v>515</v>
      </c>
      <c r="L453" s="189">
        <v>100</v>
      </c>
      <c r="M453" s="191" t="s">
        <v>345</v>
      </c>
    </row>
    <row r="454" spans="1:13" ht="18" customHeight="1">
      <c r="A454" s="226" t="s">
        <v>257</v>
      </c>
      <c r="B454" s="272">
        <v>2.5</v>
      </c>
      <c r="C454" s="273">
        <v>4</v>
      </c>
      <c r="D454" s="273">
        <v>4</v>
      </c>
      <c r="E454" s="278">
        <v>22.5</v>
      </c>
      <c r="F454" s="165">
        <f t="shared" ref="F454" si="60">SUM(B454:E454)</f>
        <v>33</v>
      </c>
      <c r="G454" s="269" t="str">
        <f t="shared" ref="G454:G458" si="61">IF(F454&gt;=91,"A1",IF(F454&gt;=81,"A2",IF(F454&gt;=71,"B1",IF(F454&gt;=61,"B2",IF(F454&gt;=51,"C1",IF(F454&gt;=41,"C2",IF(F454&gt;=33,"D","E")))))))</f>
        <v>D</v>
      </c>
      <c r="H454" s="269">
        <v>4.25</v>
      </c>
      <c r="I454" s="269">
        <v>5</v>
      </c>
      <c r="J454" s="269">
        <v>4</v>
      </c>
      <c r="K454" s="165">
        <v>40</v>
      </c>
      <c r="L454" s="165">
        <f t="shared" ref="L454" si="62">SUM(H454:K454)</f>
        <v>53.25</v>
      </c>
      <c r="M454" s="269" t="str">
        <f t="shared" ref="M454:M458" si="63">IF(L454&gt;=91,"A1",IF(L454&gt;=81,"A2",IF(L454&gt;=71,"B1",IF(L454&gt;=61,"B2",IF(L454&gt;=51,"C1",IF(L454&gt;=41,"C2",IF(L454&gt;=33,"D","E")))))))</f>
        <v>C1</v>
      </c>
    </row>
    <row r="455" spans="1:13" ht="18" customHeight="1">
      <c r="A455" s="226" t="s">
        <v>259</v>
      </c>
      <c r="B455" s="272">
        <v>7.25</v>
      </c>
      <c r="C455" s="273">
        <v>4</v>
      </c>
      <c r="D455" s="273">
        <v>4</v>
      </c>
      <c r="E455" s="273">
        <v>37</v>
      </c>
      <c r="F455" s="165">
        <f t="shared" ref="F455:F458" si="64">(B455+C455+D455+E455)</f>
        <v>52.25</v>
      </c>
      <c r="G455" s="269" t="str">
        <f t="shared" si="61"/>
        <v>C1</v>
      </c>
      <c r="H455" s="269">
        <v>2.25</v>
      </c>
      <c r="I455" s="269">
        <v>4</v>
      </c>
      <c r="J455" s="269">
        <v>3.5</v>
      </c>
      <c r="K455" s="269">
        <v>44</v>
      </c>
      <c r="L455" s="165">
        <f t="shared" ref="L455:L458" si="65">SUM(H455:K455)</f>
        <v>53.75</v>
      </c>
      <c r="M455" s="269" t="str">
        <f t="shared" si="63"/>
        <v>C1</v>
      </c>
    </row>
    <row r="456" spans="1:13" ht="18" customHeight="1">
      <c r="A456" s="226" t="s">
        <v>499</v>
      </c>
      <c r="B456" s="272">
        <v>5</v>
      </c>
      <c r="C456" s="273">
        <v>4</v>
      </c>
      <c r="D456" s="273">
        <v>4</v>
      </c>
      <c r="E456" s="273">
        <v>39.5</v>
      </c>
      <c r="F456" s="269">
        <f t="shared" si="64"/>
        <v>52.5</v>
      </c>
      <c r="G456" s="269" t="str">
        <f t="shared" si="61"/>
        <v>C1</v>
      </c>
      <c r="H456" s="269">
        <v>9.25</v>
      </c>
      <c r="I456" s="269">
        <v>5</v>
      </c>
      <c r="J456" s="269">
        <v>5</v>
      </c>
      <c r="K456" s="269">
        <v>69</v>
      </c>
      <c r="L456" s="165">
        <f t="shared" si="65"/>
        <v>88.25</v>
      </c>
      <c r="M456" s="269" t="str">
        <f t="shared" si="63"/>
        <v>A2</v>
      </c>
    </row>
    <row r="457" spans="1:13" ht="18" customHeight="1">
      <c r="A457" s="226" t="s">
        <v>261</v>
      </c>
      <c r="B457" s="274">
        <v>7.75</v>
      </c>
      <c r="C457" s="273">
        <v>3.5</v>
      </c>
      <c r="D457" s="273">
        <v>3</v>
      </c>
      <c r="E457" s="273">
        <v>33</v>
      </c>
      <c r="F457" s="269">
        <f t="shared" si="64"/>
        <v>47.25</v>
      </c>
      <c r="G457" s="269" t="str">
        <f t="shared" si="61"/>
        <v>C2</v>
      </c>
      <c r="H457" s="274">
        <v>4.75</v>
      </c>
      <c r="I457" s="280">
        <v>4.5</v>
      </c>
      <c r="J457" s="281">
        <v>2.5</v>
      </c>
      <c r="K457" s="269">
        <v>32.5</v>
      </c>
      <c r="L457" s="165">
        <f t="shared" si="65"/>
        <v>44.25</v>
      </c>
      <c r="M457" s="165" t="str">
        <f t="shared" si="63"/>
        <v>C2</v>
      </c>
    </row>
    <row r="458" spans="1:13" ht="18" customHeight="1">
      <c r="A458" s="226" t="s">
        <v>361</v>
      </c>
      <c r="B458" s="272">
        <v>6.5</v>
      </c>
      <c r="C458" s="273">
        <v>4</v>
      </c>
      <c r="D458" s="273">
        <v>4</v>
      </c>
      <c r="E458" s="273">
        <v>31</v>
      </c>
      <c r="F458" s="165">
        <f t="shared" si="64"/>
        <v>45.5</v>
      </c>
      <c r="G458" s="269" t="str">
        <f t="shared" si="61"/>
        <v>C2</v>
      </c>
      <c r="H458" s="274">
        <v>4.5</v>
      </c>
      <c r="I458" s="269">
        <v>4.5</v>
      </c>
      <c r="J458" s="269">
        <v>3</v>
      </c>
      <c r="K458" s="269">
        <v>34.5</v>
      </c>
      <c r="L458" s="165">
        <f t="shared" si="65"/>
        <v>46.5</v>
      </c>
      <c r="M458" s="269" t="str">
        <f t="shared" si="63"/>
        <v>C2</v>
      </c>
    </row>
    <row r="459" spans="1:13" ht="18" customHeight="1">
      <c r="A459" s="271" t="s">
        <v>530</v>
      </c>
      <c r="B459" s="269"/>
      <c r="C459" s="269"/>
      <c r="D459" s="269"/>
      <c r="E459" s="275">
        <v>21</v>
      </c>
      <c r="F459" s="160"/>
      <c r="G459" s="269"/>
      <c r="H459" s="269"/>
      <c r="I459" s="269"/>
      <c r="J459" s="269"/>
      <c r="K459" s="269">
        <v>35</v>
      </c>
      <c r="L459" s="269"/>
      <c r="M459" s="270"/>
    </row>
    <row r="460" spans="1:13" ht="18" customHeight="1">
      <c r="A460" s="271" t="s">
        <v>531</v>
      </c>
      <c r="B460" s="269"/>
      <c r="C460" s="269"/>
      <c r="D460" s="269"/>
      <c r="E460" s="276">
        <v>23</v>
      </c>
      <c r="F460" s="269"/>
      <c r="G460" s="269"/>
      <c r="H460" s="269"/>
      <c r="I460" s="269"/>
      <c r="J460" s="269"/>
      <c r="K460" s="276">
        <v>22.5</v>
      </c>
      <c r="L460" s="269"/>
      <c r="M460" s="270"/>
    </row>
    <row r="461" spans="1:13" ht="18" customHeight="1">
      <c r="A461" s="271" t="s">
        <v>532</v>
      </c>
      <c r="B461" s="269"/>
      <c r="C461" s="269"/>
      <c r="D461" s="269"/>
      <c r="E461" s="269">
        <v>32</v>
      </c>
      <c r="F461" s="269"/>
      <c r="G461" s="269"/>
      <c r="H461" s="269"/>
      <c r="I461" s="269"/>
      <c r="J461" s="269"/>
      <c r="K461" s="269">
        <v>38</v>
      </c>
      <c r="L461" s="269"/>
      <c r="M461" s="270"/>
    </row>
    <row r="462" spans="1:13" ht="28.5" customHeight="1">
      <c r="A462" s="227" t="s">
        <v>500</v>
      </c>
      <c r="B462" s="227"/>
      <c r="C462" s="229" t="s">
        <v>501</v>
      </c>
      <c r="D462" s="195">
        <f>(F454+F455+F456+F457+F458)</f>
        <v>230.5</v>
      </c>
      <c r="E462" s="195"/>
      <c r="F462" s="229" t="s">
        <v>502</v>
      </c>
      <c r="G462" s="195">
        <f>(D462/500)*100</f>
        <v>46.1</v>
      </c>
      <c r="H462" s="195"/>
      <c r="I462" s="196"/>
      <c r="J462" s="445" t="s">
        <v>503</v>
      </c>
      <c r="K462" s="445"/>
      <c r="L462" s="434" t="str">
        <f>IF(G462&gt;=91,"A1",IF(G462&gt;=81,"A2",IF(G462&gt;=71,"B1",IF(G462&gt;=61,"B2",IF(G462&gt;=51,"C1",IF(G462&gt;=41,"C2",IF(G462&gt;=33,"D","E")))))))</f>
        <v>C2</v>
      </c>
      <c r="M462" s="434" t="str">
        <f t="shared" ref="M462:M464" si="66">IF(K462&gt;=91,"A1",IF(K462&gt;=81,"A2",IF(K462&gt;=71,"B1",IF(K462&gt;=61,"B2",IF(K462&gt;=51,"C1",IF(K462&gt;=41,"C2",IF(K462&gt;=33,"D","E")))))))</f>
        <v>E</v>
      </c>
    </row>
    <row r="463" spans="1:13" ht="30.75" customHeight="1">
      <c r="A463" s="198" t="s">
        <v>504</v>
      </c>
      <c r="B463" s="227"/>
      <c r="C463" s="229" t="s">
        <v>505</v>
      </c>
      <c r="D463" s="195">
        <f>(L454+L455+L456+L457+L458)</f>
        <v>286</v>
      </c>
      <c r="E463" s="195"/>
      <c r="F463" s="229" t="s">
        <v>506</v>
      </c>
      <c r="G463" s="199">
        <f>D463/500*100</f>
        <v>57.199999999999996</v>
      </c>
      <c r="H463" s="199"/>
      <c r="I463" s="200"/>
      <c r="J463" s="445" t="s">
        <v>507</v>
      </c>
      <c r="K463" s="445"/>
      <c r="L463" s="434" t="str">
        <f>IF(G463&gt;=91,"A1",IF(G463&gt;=81,"A2",IF(G463&gt;=71,"B1",IF(G463&gt;=61,"B2",IF(G463&gt;=51,"C1",IF(G463&gt;=41,"C2",IF(G463&gt;=33,"D","E")))))))</f>
        <v>C1</v>
      </c>
      <c r="M463" s="434" t="str">
        <f t="shared" si="66"/>
        <v>E</v>
      </c>
    </row>
    <row r="464" spans="1:13" ht="18" customHeight="1">
      <c r="A464" s="230" t="s">
        <v>508</v>
      </c>
      <c r="B464" s="230"/>
      <c r="C464" s="230">
        <f>(D462+D463)</f>
        <v>516.5</v>
      </c>
      <c r="D464" s="446"/>
      <c r="E464" s="446"/>
      <c r="F464" s="230" t="s">
        <v>509</v>
      </c>
      <c r="G464" s="230"/>
      <c r="H464" s="230"/>
      <c r="I464" s="230">
        <f>(C464/1000)*100</f>
        <v>51.65</v>
      </c>
      <c r="J464" s="230" t="s">
        <v>510</v>
      </c>
      <c r="K464" s="230"/>
      <c r="L464" s="446" t="str">
        <f>IF(I464&gt;=91,"A1",IF(I464&gt;=81,"A2",IF(I464&gt;=71,"B1",IF(I464&gt;=61,"B2",IF(I464&gt;=51,"C1",IF(I464&gt;=41,"C2",IF(I464&gt;=33,"D","E")))))))</f>
        <v>C1</v>
      </c>
      <c r="M464" s="446" t="str">
        <f t="shared" si="66"/>
        <v>E</v>
      </c>
    </row>
    <row r="465" spans="1:13" ht="18" customHeight="1">
      <c r="A465" s="447" t="s">
        <v>367</v>
      </c>
      <c r="B465" s="448"/>
      <c r="C465" s="448"/>
      <c r="D465" s="448"/>
      <c r="E465" s="448"/>
      <c r="F465" s="448"/>
      <c r="G465" s="448"/>
      <c r="H465" s="448"/>
      <c r="I465" s="448"/>
      <c r="J465" s="448"/>
      <c r="K465" s="448"/>
      <c r="L465" s="448"/>
      <c r="M465" s="449"/>
    </row>
    <row r="466" spans="1:13" ht="18" customHeight="1">
      <c r="A466" s="428" t="s">
        <v>368</v>
      </c>
      <c r="B466" s="429"/>
      <c r="C466" s="429"/>
      <c r="D466" s="429"/>
      <c r="E466" s="429"/>
      <c r="F466" s="429"/>
      <c r="G466" s="429"/>
      <c r="H466" s="429"/>
      <c r="I466" s="429"/>
      <c r="J466" s="429"/>
      <c r="K466" s="429"/>
      <c r="L466" s="429"/>
      <c r="M466" s="430"/>
    </row>
    <row r="467" spans="1:13" ht="18" customHeight="1">
      <c r="A467" s="428" t="s">
        <v>369</v>
      </c>
      <c r="B467" s="429"/>
      <c r="C467" s="429"/>
      <c r="D467" s="429"/>
      <c r="E467" s="429"/>
      <c r="F467" s="429" t="s">
        <v>370</v>
      </c>
      <c r="G467" s="429"/>
      <c r="H467" s="429"/>
      <c r="I467" s="429"/>
      <c r="J467" s="429"/>
      <c r="K467" s="429" t="s">
        <v>511</v>
      </c>
      <c r="L467" s="429"/>
      <c r="M467" s="430"/>
    </row>
    <row r="468" spans="1:13" ht="18" customHeight="1">
      <c r="A468" s="431" t="s">
        <v>371</v>
      </c>
      <c r="B468" s="432"/>
      <c r="C468" s="432"/>
      <c r="D468" s="432"/>
      <c r="E468" s="432"/>
      <c r="F468" s="433" t="s">
        <v>375</v>
      </c>
      <c r="G468" s="434"/>
      <c r="H468" s="434"/>
      <c r="I468" s="434"/>
      <c r="J468" s="434"/>
      <c r="K468" s="433" t="s">
        <v>375</v>
      </c>
      <c r="L468" s="434"/>
      <c r="M468" s="435"/>
    </row>
    <row r="469" spans="1:13" ht="18" customHeight="1">
      <c r="A469" s="428" t="s">
        <v>373</v>
      </c>
      <c r="B469" s="429"/>
      <c r="C469" s="429"/>
      <c r="D469" s="429"/>
      <c r="E469" s="429"/>
      <c r="F469" s="429"/>
      <c r="G469" s="429"/>
      <c r="H469" s="429"/>
      <c r="I469" s="429"/>
      <c r="J469" s="429"/>
      <c r="K469" s="429"/>
      <c r="L469" s="429"/>
      <c r="M469" s="430"/>
    </row>
    <row r="470" spans="1:13" ht="18" customHeight="1">
      <c r="A470" s="428" t="s">
        <v>369</v>
      </c>
      <c r="B470" s="429"/>
      <c r="C470" s="429"/>
      <c r="D470" s="429"/>
      <c r="E470" s="429"/>
      <c r="F470" s="429" t="s">
        <v>370</v>
      </c>
      <c r="G470" s="429"/>
      <c r="H470" s="429"/>
      <c r="I470" s="429"/>
      <c r="J470" s="429"/>
      <c r="K470" s="429" t="s">
        <v>511</v>
      </c>
      <c r="L470" s="429"/>
      <c r="M470" s="430"/>
    </row>
    <row r="471" spans="1:13" ht="18" customHeight="1">
      <c r="A471" s="439" t="s">
        <v>374</v>
      </c>
      <c r="B471" s="440"/>
      <c r="C471" s="440"/>
      <c r="D471" s="440"/>
      <c r="E471" s="440"/>
      <c r="F471" s="429" t="s">
        <v>375</v>
      </c>
      <c r="G471" s="429"/>
      <c r="H471" s="429"/>
      <c r="I471" s="429"/>
      <c r="J471" s="429"/>
      <c r="K471" s="429" t="s">
        <v>399</v>
      </c>
      <c r="L471" s="429"/>
      <c r="M471" s="430"/>
    </row>
    <row r="472" spans="1:13" ht="18" customHeight="1">
      <c r="A472" s="439" t="s">
        <v>376</v>
      </c>
      <c r="B472" s="440"/>
      <c r="C472" s="440"/>
      <c r="D472" s="440"/>
      <c r="E472" s="440"/>
      <c r="F472" s="433" t="s">
        <v>372</v>
      </c>
      <c r="G472" s="434"/>
      <c r="H472" s="434"/>
      <c r="I472" s="434"/>
      <c r="J472" s="434"/>
      <c r="K472" s="433" t="s">
        <v>375</v>
      </c>
      <c r="L472" s="434"/>
      <c r="M472" s="435"/>
    </row>
    <row r="473" spans="1:13" ht="18" customHeight="1">
      <c r="A473" s="441" t="s">
        <v>377</v>
      </c>
      <c r="B473" s="442"/>
      <c r="C473" s="442"/>
      <c r="D473" s="442"/>
      <c r="E473" s="443"/>
      <c r="F473" s="436" t="s">
        <v>375</v>
      </c>
      <c r="G473" s="437"/>
      <c r="H473" s="437"/>
      <c r="I473" s="437"/>
      <c r="J473" s="444"/>
      <c r="K473" s="436" t="s">
        <v>372</v>
      </c>
      <c r="L473" s="437"/>
      <c r="M473" s="438"/>
    </row>
    <row r="474" spans="1:13" ht="18" customHeight="1">
      <c r="A474" s="441" t="s">
        <v>378</v>
      </c>
      <c r="B474" s="442"/>
      <c r="C474" s="442"/>
      <c r="D474" s="442"/>
      <c r="E474" s="443"/>
      <c r="F474" s="436" t="s">
        <v>375</v>
      </c>
      <c r="G474" s="437"/>
      <c r="H474" s="437"/>
      <c r="I474" s="437"/>
      <c r="J474" s="444"/>
      <c r="K474" s="436" t="s">
        <v>375</v>
      </c>
      <c r="L474" s="437"/>
      <c r="M474" s="438"/>
    </row>
    <row r="475" spans="1:13" ht="18" customHeight="1">
      <c r="A475" s="428" t="s">
        <v>379</v>
      </c>
      <c r="B475" s="429"/>
      <c r="C475" s="429"/>
      <c r="D475" s="429"/>
      <c r="E475" s="429"/>
      <c r="F475" s="429"/>
      <c r="G475" s="429"/>
      <c r="H475" s="429"/>
      <c r="I475" s="429"/>
      <c r="J475" s="429"/>
      <c r="K475" s="429"/>
      <c r="L475" s="429"/>
      <c r="M475" s="430"/>
    </row>
    <row r="476" spans="1:13" ht="18" customHeight="1">
      <c r="A476" s="428" t="s">
        <v>369</v>
      </c>
      <c r="B476" s="429"/>
      <c r="C476" s="429"/>
      <c r="D476" s="429"/>
      <c r="E476" s="429"/>
      <c r="F476" s="429" t="s">
        <v>370</v>
      </c>
      <c r="G476" s="429"/>
      <c r="H476" s="429"/>
      <c r="I476" s="429"/>
      <c r="J476" s="429"/>
      <c r="K476" s="429" t="s">
        <v>511</v>
      </c>
      <c r="L476" s="429"/>
      <c r="M476" s="430"/>
    </row>
    <row r="477" spans="1:13" ht="18" customHeight="1">
      <c r="A477" s="431" t="s">
        <v>380</v>
      </c>
      <c r="B477" s="432"/>
      <c r="C477" s="432"/>
      <c r="D477" s="432"/>
      <c r="E477" s="432"/>
      <c r="F477" s="432"/>
      <c r="G477" s="433" t="s">
        <v>545</v>
      </c>
      <c r="H477" s="434"/>
      <c r="I477" s="434"/>
      <c r="J477" s="434"/>
      <c r="K477" s="434"/>
      <c r="L477" s="434"/>
      <c r="M477" s="435"/>
    </row>
    <row r="478" spans="1:13" ht="18" customHeight="1">
      <c r="A478" s="226" t="s">
        <v>512</v>
      </c>
      <c r="B478" s="436"/>
      <c r="C478" s="437"/>
      <c r="D478" s="437"/>
      <c r="E478" s="437"/>
      <c r="F478" s="437"/>
      <c r="G478" s="437"/>
      <c r="H478" s="437"/>
      <c r="I478" s="437"/>
      <c r="J478" s="437"/>
      <c r="K478" s="437"/>
      <c r="L478" s="437"/>
      <c r="M478" s="438"/>
    </row>
    <row r="479" spans="1:13" ht="18" customHeight="1">
      <c r="A479" s="226" t="s">
        <v>382</v>
      </c>
      <c r="B479" s="436" t="s">
        <v>537</v>
      </c>
      <c r="C479" s="437"/>
      <c r="D479" s="437"/>
      <c r="E479" s="437"/>
      <c r="F479" s="437"/>
      <c r="G479" s="437"/>
      <c r="H479" s="437"/>
      <c r="I479" s="437"/>
      <c r="J479" s="437"/>
      <c r="K479" s="437"/>
      <c r="L479" s="437"/>
      <c r="M479" s="438"/>
    </row>
    <row r="480" spans="1:13" ht="18" customHeight="1">
      <c r="A480" s="428" t="s">
        <v>513</v>
      </c>
      <c r="B480" s="429"/>
      <c r="C480" s="429"/>
      <c r="D480" s="434"/>
      <c r="E480" s="434"/>
      <c r="F480" s="434"/>
      <c r="G480" s="434"/>
      <c r="H480" s="434"/>
      <c r="I480" s="434"/>
      <c r="J480" s="429" t="s">
        <v>514</v>
      </c>
      <c r="K480" s="429"/>
      <c r="L480" s="429"/>
      <c r="M480" s="430"/>
    </row>
    <row r="481" spans="1:13" ht="18" customHeight="1">
      <c r="A481" s="428"/>
      <c r="B481" s="429"/>
      <c r="C481" s="429"/>
      <c r="D481" s="434"/>
      <c r="E481" s="434"/>
      <c r="F481" s="434"/>
      <c r="G481" s="434"/>
      <c r="H481" s="434"/>
      <c r="I481" s="434"/>
      <c r="J481" s="429"/>
      <c r="K481" s="429"/>
      <c r="L481" s="429"/>
      <c r="M481" s="430"/>
    </row>
    <row r="482" spans="1:13" ht="18" customHeight="1">
      <c r="A482" s="428"/>
      <c r="B482" s="429"/>
      <c r="C482" s="429"/>
      <c r="D482" s="434"/>
      <c r="E482" s="434"/>
      <c r="F482" s="434"/>
      <c r="G482" s="434"/>
      <c r="H482" s="434"/>
      <c r="I482" s="434"/>
      <c r="J482" s="429"/>
      <c r="K482" s="429"/>
      <c r="L482" s="429"/>
      <c r="M482" s="430"/>
    </row>
    <row r="483" spans="1:13" ht="18" customHeight="1">
      <c r="A483" s="428"/>
      <c r="B483" s="429"/>
      <c r="C483" s="429"/>
      <c r="D483" s="434"/>
      <c r="E483" s="434"/>
      <c r="F483" s="434"/>
      <c r="G483" s="434"/>
      <c r="H483" s="434"/>
      <c r="I483" s="434"/>
      <c r="J483" s="429"/>
      <c r="K483" s="429"/>
      <c r="L483" s="429"/>
      <c r="M483" s="430"/>
    </row>
    <row r="484" spans="1:13" ht="18" customHeight="1">
      <c r="A484" s="423" t="s">
        <v>383</v>
      </c>
      <c r="B484" s="424"/>
      <c r="C484" s="424"/>
      <c r="D484" s="424"/>
      <c r="E484" s="424"/>
      <c r="F484" s="424"/>
      <c r="G484" s="424"/>
      <c r="H484" s="425" t="s">
        <v>384</v>
      </c>
      <c r="I484" s="426"/>
      <c r="J484" s="426"/>
      <c r="K484" s="426"/>
      <c r="L484" s="426"/>
      <c r="M484" s="427"/>
    </row>
    <row r="485" spans="1:13" ht="18" customHeight="1">
      <c r="A485" s="231" t="s">
        <v>385</v>
      </c>
      <c r="B485" s="424" t="s">
        <v>255</v>
      </c>
      <c r="C485" s="424"/>
      <c r="D485" s="204" t="s">
        <v>385</v>
      </c>
      <c r="E485" s="232"/>
      <c r="F485" s="424" t="s">
        <v>255</v>
      </c>
      <c r="G485" s="424"/>
      <c r="H485" s="206"/>
      <c r="I485" s="206"/>
      <c r="J485" s="207" t="s">
        <v>386</v>
      </c>
      <c r="K485" s="206"/>
      <c r="L485" s="208" t="s">
        <v>255</v>
      </c>
      <c r="M485" s="209"/>
    </row>
    <row r="486" spans="1:13" ht="18" customHeight="1">
      <c r="A486" s="210" t="s">
        <v>387</v>
      </c>
      <c r="B486" s="418" t="s">
        <v>388</v>
      </c>
      <c r="C486" s="418"/>
      <c r="D486" s="418" t="s">
        <v>389</v>
      </c>
      <c r="E486" s="418"/>
      <c r="F486" s="418" t="s">
        <v>390</v>
      </c>
      <c r="G486" s="418"/>
      <c r="H486" s="206"/>
      <c r="I486" s="206"/>
      <c r="J486" s="419">
        <v>3</v>
      </c>
      <c r="K486" s="420"/>
      <c r="L486" s="232" t="s">
        <v>372</v>
      </c>
      <c r="M486" s="209"/>
    </row>
    <row r="487" spans="1:13" ht="18" customHeight="1">
      <c r="A487" s="210" t="s">
        <v>391</v>
      </c>
      <c r="B487" s="418" t="s">
        <v>392</v>
      </c>
      <c r="C487" s="418"/>
      <c r="D487" s="418" t="s">
        <v>393</v>
      </c>
      <c r="E487" s="418"/>
      <c r="F487" s="418" t="s">
        <v>394</v>
      </c>
      <c r="G487" s="418"/>
      <c r="H487" s="206"/>
      <c r="I487" s="206"/>
      <c r="J487" s="419">
        <v>2</v>
      </c>
      <c r="K487" s="420"/>
      <c r="L487" s="232" t="s">
        <v>375</v>
      </c>
      <c r="M487" s="209"/>
    </row>
    <row r="488" spans="1:13" ht="18" customHeight="1">
      <c r="A488" s="210" t="s">
        <v>395</v>
      </c>
      <c r="B488" s="418" t="s">
        <v>396</v>
      </c>
      <c r="C488" s="418"/>
      <c r="D488" s="418" t="s">
        <v>397</v>
      </c>
      <c r="E488" s="418"/>
      <c r="F488" s="418" t="s">
        <v>398</v>
      </c>
      <c r="G488" s="418"/>
      <c r="H488" s="206"/>
      <c r="I488" s="206"/>
      <c r="J488" s="419">
        <v>1</v>
      </c>
      <c r="K488" s="420"/>
      <c r="L488" s="232" t="s">
        <v>399</v>
      </c>
      <c r="M488" s="209"/>
    </row>
    <row r="489" spans="1:13" ht="18" customHeight="1" thickBot="1">
      <c r="A489" s="211" t="s">
        <v>400</v>
      </c>
      <c r="B489" s="421" t="s">
        <v>401</v>
      </c>
      <c r="C489" s="421"/>
      <c r="D489" s="422" t="s">
        <v>402</v>
      </c>
      <c r="E489" s="422"/>
      <c r="F489" s="422" t="s">
        <v>403</v>
      </c>
      <c r="G489" s="422"/>
      <c r="H489" s="212"/>
      <c r="I489" s="212"/>
      <c r="J489" s="212"/>
      <c r="K489" s="212"/>
      <c r="L489" s="212"/>
      <c r="M489" s="213"/>
    </row>
    <row r="490" spans="1:13" ht="18" customHeight="1" thickBot="1"/>
    <row r="491" spans="1:13" ht="18" customHeight="1">
      <c r="A491" s="180"/>
      <c r="B491" s="465" t="s">
        <v>475</v>
      </c>
      <c r="C491" s="465"/>
      <c r="D491" s="465"/>
      <c r="E491" s="465"/>
      <c r="F491" s="465"/>
      <c r="G491" s="465"/>
      <c r="H491" s="465"/>
      <c r="I491" s="466"/>
      <c r="J491" s="467" t="s">
        <v>476</v>
      </c>
      <c r="K491" s="465"/>
      <c r="L491" s="465"/>
      <c r="M491" s="468"/>
    </row>
    <row r="492" spans="1:13" ht="18" customHeight="1">
      <c r="A492" s="454" t="s">
        <v>477</v>
      </c>
      <c r="B492" s="455"/>
      <c r="C492" s="455"/>
      <c r="D492" s="455"/>
      <c r="E492" s="455"/>
      <c r="F492" s="455"/>
      <c r="G492" s="455"/>
      <c r="H492" s="455"/>
      <c r="I492" s="455"/>
      <c r="J492" s="455"/>
      <c r="K492" s="455"/>
      <c r="L492" s="455"/>
      <c r="M492" s="456"/>
    </row>
    <row r="493" spans="1:13" ht="18" customHeight="1">
      <c r="A493" s="181"/>
      <c r="B493" s="457" t="s">
        <v>478</v>
      </c>
      <c r="C493" s="457"/>
      <c r="D493" s="457"/>
      <c r="E493" s="458"/>
      <c r="F493" s="182" t="s">
        <v>479</v>
      </c>
      <c r="G493" s="182"/>
      <c r="H493" s="459" t="s">
        <v>480</v>
      </c>
      <c r="I493" s="460"/>
      <c r="J493" s="461"/>
      <c r="K493" s="183" t="s">
        <v>481</v>
      </c>
      <c r="L493" s="227"/>
      <c r="M493" s="185"/>
    </row>
    <row r="494" spans="1:13" ht="18" customHeight="1">
      <c r="A494" s="462" t="s">
        <v>524</v>
      </c>
      <c r="B494" s="460"/>
      <c r="C494" s="460"/>
      <c r="D494" s="460"/>
      <c r="E494" s="460"/>
      <c r="F494" s="460"/>
      <c r="G494" s="460"/>
      <c r="H494" s="460"/>
      <c r="I494" s="460"/>
      <c r="J494" s="460"/>
      <c r="K494" s="460"/>
      <c r="L494" s="460"/>
      <c r="M494" s="463"/>
    </row>
    <row r="495" spans="1:13" ht="18" customHeight="1">
      <c r="A495" s="441" t="s">
        <v>482</v>
      </c>
      <c r="B495" s="442"/>
      <c r="C495" s="442"/>
      <c r="D495" s="442"/>
      <c r="E495" s="442"/>
      <c r="F495" s="442"/>
      <c r="G495" s="442"/>
      <c r="H495" s="442"/>
      <c r="I495" s="442"/>
      <c r="J495" s="442"/>
      <c r="K495" s="442"/>
      <c r="L495" s="442"/>
      <c r="M495" s="464"/>
    </row>
    <row r="496" spans="1:13" ht="18" customHeight="1">
      <c r="A496" s="439" t="s">
        <v>483</v>
      </c>
      <c r="B496" s="440"/>
      <c r="C496" s="472" t="s">
        <v>124</v>
      </c>
      <c r="D496" s="470"/>
      <c r="E496" s="470"/>
      <c r="F496" s="470"/>
      <c r="G496" s="471"/>
      <c r="H496" s="228" t="s">
        <v>484</v>
      </c>
      <c r="I496" s="187"/>
      <c r="J496" s="448">
        <v>11</v>
      </c>
      <c r="K496" s="448"/>
      <c r="L496" s="448"/>
      <c r="M496" s="449"/>
    </row>
    <row r="497" spans="1:13" ht="18" customHeight="1">
      <c r="A497" s="439" t="s">
        <v>485</v>
      </c>
      <c r="B497" s="440"/>
      <c r="C497" s="472" t="s">
        <v>1</v>
      </c>
      <c r="D497" s="470"/>
      <c r="E497" s="470"/>
      <c r="F497" s="470"/>
      <c r="G497" s="471"/>
      <c r="H497" s="228" t="s">
        <v>486</v>
      </c>
      <c r="I497" s="187"/>
      <c r="J497" s="448">
        <v>1183</v>
      </c>
      <c r="K497" s="448"/>
      <c r="L497" s="448"/>
      <c r="M497" s="449"/>
    </row>
    <row r="498" spans="1:13" ht="18" customHeight="1">
      <c r="A498" s="439" t="s">
        <v>487</v>
      </c>
      <c r="B498" s="440"/>
      <c r="C498" s="469">
        <v>41250</v>
      </c>
      <c r="D498" s="470"/>
      <c r="E498" s="470"/>
      <c r="F498" s="470"/>
      <c r="G498" s="471"/>
      <c r="H498" s="228" t="s">
        <v>488</v>
      </c>
      <c r="I498" s="187"/>
      <c r="J498" s="448">
        <v>9419156254</v>
      </c>
      <c r="K498" s="448"/>
      <c r="L498" s="448"/>
      <c r="M498" s="449"/>
    </row>
    <row r="499" spans="1:13" ht="18" customHeight="1">
      <c r="A499" s="439" t="s">
        <v>489</v>
      </c>
      <c r="B499" s="440"/>
      <c r="C499" s="472" t="s">
        <v>525</v>
      </c>
      <c r="D499" s="470"/>
      <c r="E499" s="470"/>
      <c r="F499" s="470"/>
      <c r="G499" s="471"/>
      <c r="H499" s="431" t="s">
        <v>357</v>
      </c>
      <c r="I499" s="432"/>
      <c r="J499" s="473" t="s">
        <v>298</v>
      </c>
      <c r="K499" s="448"/>
      <c r="L499" s="448"/>
      <c r="M499" s="449"/>
    </row>
    <row r="500" spans="1:13" ht="18" customHeight="1">
      <c r="A500" s="428" t="s">
        <v>490</v>
      </c>
      <c r="B500" s="429"/>
      <c r="C500" s="429"/>
      <c r="D500" s="429"/>
      <c r="E500" s="429"/>
      <c r="F500" s="429"/>
      <c r="G500" s="429"/>
      <c r="H500" s="429"/>
      <c r="I500" s="429"/>
      <c r="J500" s="429"/>
      <c r="K500" s="429"/>
      <c r="L500" s="429"/>
      <c r="M500" s="430"/>
    </row>
    <row r="501" spans="1:13" ht="18" customHeight="1">
      <c r="A501" s="453" t="s">
        <v>491</v>
      </c>
      <c r="B501" s="429" t="s">
        <v>492</v>
      </c>
      <c r="C501" s="429"/>
      <c r="D501" s="429"/>
      <c r="E501" s="429"/>
      <c r="F501" s="429"/>
      <c r="G501" s="429"/>
      <c r="H501" s="429" t="s">
        <v>493</v>
      </c>
      <c r="I501" s="429"/>
      <c r="J501" s="429"/>
      <c r="K501" s="429"/>
      <c r="L501" s="429"/>
      <c r="M501" s="430"/>
    </row>
    <row r="502" spans="1:13" ht="30">
      <c r="A502" s="453"/>
      <c r="B502" s="189" t="s">
        <v>494</v>
      </c>
      <c r="C502" s="189" t="s">
        <v>495</v>
      </c>
      <c r="D502" s="189" t="s">
        <v>496</v>
      </c>
      <c r="E502" s="189" t="s">
        <v>497</v>
      </c>
      <c r="F502" s="189">
        <v>100</v>
      </c>
      <c r="G502" s="190" t="s">
        <v>345</v>
      </c>
      <c r="H502" s="189" t="s">
        <v>498</v>
      </c>
      <c r="I502" s="189" t="s">
        <v>495</v>
      </c>
      <c r="J502" s="189" t="s">
        <v>496</v>
      </c>
      <c r="K502" s="189" t="s">
        <v>515</v>
      </c>
      <c r="L502" s="189">
        <v>100</v>
      </c>
      <c r="M502" s="191" t="s">
        <v>345</v>
      </c>
    </row>
    <row r="503" spans="1:13" ht="18" customHeight="1">
      <c r="A503" s="226" t="s">
        <v>257</v>
      </c>
      <c r="B503" s="272">
        <v>8</v>
      </c>
      <c r="C503" s="273">
        <v>5</v>
      </c>
      <c r="D503" s="273">
        <v>5</v>
      </c>
      <c r="E503" s="278">
        <v>63</v>
      </c>
      <c r="F503" s="165">
        <f t="shared" ref="F503" si="67">SUM(B503:E503)</f>
        <v>81</v>
      </c>
      <c r="G503" s="269" t="str">
        <f t="shared" ref="G503:G507" si="68">IF(F503&gt;=91,"A1",IF(F503&gt;=81,"A2",IF(F503&gt;=71,"B1",IF(F503&gt;=61,"B2",IF(F503&gt;=51,"C1",IF(F503&gt;=41,"C2",IF(F503&gt;=33,"D","E")))))))</f>
        <v>A2</v>
      </c>
      <c r="H503" s="160">
        <v>8.75</v>
      </c>
      <c r="I503" s="269">
        <v>5</v>
      </c>
      <c r="J503" s="269">
        <v>5</v>
      </c>
      <c r="K503" s="165">
        <v>65.5</v>
      </c>
      <c r="L503" s="165">
        <f t="shared" ref="L503" si="69">SUM(H503:K503)</f>
        <v>84.25</v>
      </c>
      <c r="M503" s="269" t="str">
        <f t="shared" ref="M503:M507" si="70">IF(L503&gt;=91,"A1",IF(L503&gt;=81,"A2",IF(L503&gt;=71,"B1",IF(L503&gt;=61,"B2",IF(L503&gt;=51,"C1",IF(L503&gt;=41,"C2",IF(L503&gt;=33,"D","E")))))))</f>
        <v>A2</v>
      </c>
    </row>
    <row r="504" spans="1:13" ht="18" customHeight="1">
      <c r="A504" s="226" t="s">
        <v>259</v>
      </c>
      <c r="B504" s="272">
        <v>8.25</v>
      </c>
      <c r="C504" s="273">
        <v>5</v>
      </c>
      <c r="D504" s="273">
        <v>5</v>
      </c>
      <c r="E504" s="273">
        <v>59</v>
      </c>
      <c r="F504" s="165">
        <f t="shared" ref="F504:F507" si="71">(B504+C504+D504+E504)</f>
        <v>77.25</v>
      </c>
      <c r="G504" s="269" t="str">
        <f t="shared" si="68"/>
        <v>B1</v>
      </c>
      <c r="H504" s="160">
        <v>8.75</v>
      </c>
      <c r="I504" s="269">
        <v>5</v>
      </c>
      <c r="J504" s="269">
        <v>4</v>
      </c>
      <c r="K504" s="269">
        <v>67.5</v>
      </c>
      <c r="L504" s="165">
        <f t="shared" ref="L504:L507" si="72">SUM(H504:K504)</f>
        <v>85.25</v>
      </c>
      <c r="M504" s="269" t="str">
        <f t="shared" si="70"/>
        <v>A2</v>
      </c>
    </row>
    <row r="505" spans="1:13" ht="18" customHeight="1">
      <c r="A505" s="226" t="s">
        <v>499</v>
      </c>
      <c r="B505" s="272">
        <v>8.75</v>
      </c>
      <c r="C505" s="273">
        <v>5</v>
      </c>
      <c r="D505" s="273">
        <v>5</v>
      </c>
      <c r="E505" s="273">
        <v>58</v>
      </c>
      <c r="F505" s="269">
        <f t="shared" si="71"/>
        <v>76.75</v>
      </c>
      <c r="G505" s="269" t="str">
        <f t="shared" si="68"/>
        <v>B1</v>
      </c>
      <c r="H505" s="160">
        <v>8.25</v>
      </c>
      <c r="I505" s="269">
        <v>5</v>
      </c>
      <c r="J505" s="269">
        <v>4</v>
      </c>
      <c r="K505" s="269">
        <v>63</v>
      </c>
      <c r="L505" s="165">
        <f t="shared" si="72"/>
        <v>80.25</v>
      </c>
      <c r="M505" s="269" t="str">
        <f t="shared" si="70"/>
        <v>B1</v>
      </c>
    </row>
    <row r="506" spans="1:13" ht="18" customHeight="1">
      <c r="A506" s="226" t="s">
        <v>261</v>
      </c>
      <c r="B506" s="274">
        <v>8.75</v>
      </c>
      <c r="C506" s="273">
        <v>4.5</v>
      </c>
      <c r="D506" s="273">
        <v>5</v>
      </c>
      <c r="E506" s="273">
        <v>72.5</v>
      </c>
      <c r="F506" s="269">
        <f t="shared" si="71"/>
        <v>90.75</v>
      </c>
      <c r="G506" s="269" t="str">
        <f t="shared" si="68"/>
        <v>A2</v>
      </c>
      <c r="H506" s="274">
        <v>8.75</v>
      </c>
      <c r="I506" s="280">
        <v>5</v>
      </c>
      <c r="J506" s="281">
        <v>4.5</v>
      </c>
      <c r="K506" s="269">
        <v>64.5</v>
      </c>
      <c r="L506" s="165">
        <f t="shared" si="72"/>
        <v>82.75</v>
      </c>
      <c r="M506" s="165" t="str">
        <f t="shared" si="70"/>
        <v>A2</v>
      </c>
    </row>
    <row r="507" spans="1:13" ht="18" customHeight="1">
      <c r="A507" s="226" t="s">
        <v>361</v>
      </c>
      <c r="B507" s="272">
        <v>7.25</v>
      </c>
      <c r="C507" s="273">
        <v>4.5</v>
      </c>
      <c r="D507" s="273">
        <v>5</v>
      </c>
      <c r="E507" s="273">
        <v>53.5</v>
      </c>
      <c r="F507" s="165">
        <f t="shared" si="71"/>
        <v>70.25</v>
      </c>
      <c r="G507" s="269" t="str">
        <f t="shared" si="68"/>
        <v>B2</v>
      </c>
      <c r="H507" s="274">
        <v>7.75</v>
      </c>
      <c r="I507" s="269">
        <v>4</v>
      </c>
      <c r="J507" s="269">
        <v>3</v>
      </c>
      <c r="K507" s="269">
        <v>64.5</v>
      </c>
      <c r="L507" s="165">
        <f t="shared" si="72"/>
        <v>79.25</v>
      </c>
      <c r="M507" s="269" t="str">
        <f t="shared" si="70"/>
        <v>B1</v>
      </c>
    </row>
    <row r="508" spans="1:13" ht="18" customHeight="1">
      <c r="A508" s="271" t="s">
        <v>530</v>
      </c>
      <c r="B508" s="269"/>
      <c r="C508" s="269"/>
      <c r="D508" s="269"/>
      <c r="E508" s="275">
        <v>43</v>
      </c>
      <c r="F508" s="160"/>
      <c r="G508" s="269"/>
      <c r="H508" s="269"/>
      <c r="I508" s="269"/>
      <c r="J508" s="269"/>
      <c r="K508" s="269">
        <v>50</v>
      </c>
      <c r="L508" s="269"/>
      <c r="M508" s="270"/>
    </row>
    <row r="509" spans="1:13" ht="18" customHeight="1">
      <c r="A509" s="271" t="s">
        <v>531</v>
      </c>
      <c r="B509" s="269"/>
      <c r="C509" s="269"/>
      <c r="D509" s="269"/>
      <c r="E509" s="276">
        <v>42.5</v>
      </c>
      <c r="F509" s="269"/>
      <c r="G509" s="269"/>
      <c r="H509" s="269"/>
      <c r="I509" s="269"/>
      <c r="J509" s="269"/>
      <c r="K509" s="276">
        <v>41.5</v>
      </c>
      <c r="L509" s="269"/>
      <c r="M509" s="270"/>
    </row>
    <row r="510" spans="1:13" ht="18" customHeight="1">
      <c r="A510" s="271" t="s">
        <v>532</v>
      </c>
      <c r="B510" s="269"/>
      <c r="C510" s="269"/>
      <c r="D510" s="269"/>
      <c r="E510" s="269">
        <v>47</v>
      </c>
      <c r="F510" s="269"/>
      <c r="G510" s="269"/>
      <c r="H510" s="269"/>
      <c r="I510" s="269"/>
      <c r="J510" s="269"/>
      <c r="K510" s="269">
        <v>30</v>
      </c>
      <c r="L510" s="269"/>
      <c r="M510" s="270"/>
    </row>
    <row r="511" spans="1:13" ht="26.25" customHeight="1">
      <c r="A511" s="227" t="s">
        <v>500</v>
      </c>
      <c r="B511" s="227"/>
      <c r="C511" s="229" t="s">
        <v>501</v>
      </c>
      <c r="D511" s="195">
        <f>(F503+F504+F505+F506+F507)</f>
        <v>396</v>
      </c>
      <c r="E511" s="195"/>
      <c r="F511" s="229" t="s">
        <v>502</v>
      </c>
      <c r="G511" s="195">
        <f>(D511/500)*100</f>
        <v>79.2</v>
      </c>
      <c r="H511" s="195"/>
      <c r="I511" s="196"/>
      <c r="J511" s="445" t="s">
        <v>503</v>
      </c>
      <c r="K511" s="445"/>
      <c r="L511" s="434" t="str">
        <f>IF(G511&gt;=91,"A1",IF(G511&gt;=81,"A2",IF(G511&gt;=71,"B1",IF(G511&gt;=61,"B2",IF(G511&gt;=51,"C1",IF(G511&gt;=41,"C2",IF(G511&gt;=33,"D","E")))))))</f>
        <v>B1</v>
      </c>
      <c r="M511" s="434" t="str">
        <f t="shared" ref="M511:M513" si="73">IF(K511&gt;=91,"A1",IF(K511&gt;=81,"A2",IF(K511&gt;=71,"B1",IF(K511&gt;=61,"B2",IF(K511&gt;=51,"C1",IF(K511&gt;=41,"C2",IF(K511&gt;=33,"D","E")))))))</f>
        <v>E</v>
      </c>
    </row>
    <row r="512" spans="1:13" ht="29.25" customHeight="1">
      <c r="A512" s="198" t="s">
        <v>504</v>
      </c>
      <c r="B512" s="227"/>
      <c r="C512" s="229" t="s">
        <v>505</v>
      </c>
      <c r="D512" s="195">
        <f>(L503+L504+L505+L506+L507)</f>
        <v>411.75</v>
      </c>
      <c r="E512" s="195"/>
      <c r="F512" s="229" t="s">
        <v>506</v>
      </c>
      <c r="G512" s="199">
        <f>D512/500*100</f>
        <v>82.35</v>
      </c>
      <c r="H512" s="199"/>
      <c r="I512" s="200"/>
      <c r="J512" s="445" t="s">
        <v>507</v>
      </c>
      <c r="K512" s="445"/>
      <c r="L512" s="434" t="str">
        <f>IF(G512&gt;=91,"A1",IF(G512&gt;=81,"A2",IF(G512&gt;=71,"B1",IF(G512&gt;=61,"B2",IF(G512&gt;=51,"C1",IF(G512&gt;=41,"C2",IF(G512&gt;=33,"D","E")))))))</f>
        <v>A2</v>
      </c>
      <c r="M512" s="434" t="str">
        <f t="shared" si="73"/>
        <v>E</v>
      </c>
    </row>
    <row r="513" spans="1:13" ht="18" customHeight="1">
      <c r="A513" s="230" t="s">
        <v>508</v>
      </c>
      <c r="B513" s="230"/>
      <c r="C513" s="230">
        <f>(D511+D512)</f>
        <v>807.75</v>
      </c>
      <c r="D513" s="446"/>
      <c r="E513" s="446"/>
      <c r="F513" s="230" t="s">
        <v>509</v>
      </c>
      <c r="G513" s="230"/>
      <c r="H513" s="230"/>
      <c r="I513" s="290">
        <f>(C513/1000)*100</f>
        <v>80.774999999999991</v>
      </c>
      <c r="J513" s="230" t="s">
        <v>510</v>
      </c>
      <c r="K513" s="230"/>
      <c r="L513" s="446" t="str">
        <f>IF(I513&gt;=91,"A1",IF(I513&gt;=81,"A2",IF(I513&gt;=71,"B1",IF(I513&gt;=61,"B2",IF(I513&gt;=51,"C1",IF(I513&gt;=41,"C2",IF(I513&gt;=33,"D","E")))))))</f>
        <v>B1</v>
      </c>
      <c r="M513" s="446" t="str">
        <f t="shared" si="73"/>
        <v>E</v>
      </c>
    </row>
    <row r="514" spans="1:13" ht="18" customHeight="1">
      <c r="A514" s="447" t="s">
        <v>367</v>
      </c>
      <c r="B514" s="448"/>
      <c r="C514" s="448"/>
      <c r="D514" s="448"/>
      <c r="E514" s="448"/>
      <c r="F514" s="448"/>
      <c r="G514" s="448"/>
      <c r="H514" s="448"/>
      <c r="I514" s="448"/>
      <c r="J514" s="448"/>
      <c r="K514" s="448"/>
      <c r="L514" s="448"/>
      <c r="M514" s="449"/>
    </row>
    <row r="515" spans="1:13" ht="18" customHeight="1">
      <c r="A515" s="428" t="s">
        <v>368</v>
      </c>
      <c r="B515" s="429"/>
      <c r="C515" s="429"/>
      <c r="D515" s="429"/>
      <c r="E515" s="429"/>
      <c r="F515" s="429"/>
      <c r="G515" s="429"/>
      <c r="H515" s="429"/>
      <c r="I515" s="429"/>
      <c r="J515" s="429"/>
      <c r="K515" s="429"/>
      <c r="L515" s="429"/>
      <c r="M515" s="430"/>
    </row>
    <row r="516" spans="1:13" ht="18" customHeight="1">
      <c r="A516" s="428" t="s">
        <v>369</v>
      </c>
      <c r="B516" s="429"/>
      <c r="C516" s="429"/>
      <c r="D516" s="429"/>
      <c r="E516" s="429"/>
      <c r="F516" s="429" t="s">
        <v>370</v>
      </c>
      <c r="G516" s="429"/>
      <c r="H516" s="429"/>
      <c r="I516" s="429"/>
      <c r="J516" s="429"/>
      <c r="K516" s="429" t="s">
        <v>511</v>
      </c>
      <c r="L516" s="429"/>
      <c r="M516" s="430"/>
    </row>
    <row r="517" spans="1:13" ht="18" customHeight="1">
      <c r="A517" s="431" t="s">
        <v>371</v>
      </c>
      <c r="B517" s="432"/>
      <c r="C517" s="432"/>
      <c r="D517" s="432"/>
      <c r="E517" s="432"/>
      <c r="F517" s="433" t="s">
        <v>375</v>
      </c>
      <c r="G517" s="434"/>
      <c r="H517" s="434"/>
      <c r="I517" s="434"/>
      <c r="J517" s="434"/>
      <c r="K517" s="433" t="s">
        <v>372</v>
      </c>
      <c r="L517" s="434"/>
      <c r="M517" s="435"/>
    </row>
    <row r="518" spans="1:13" ht="18" customHeight="1">
      <c r="A518" s="428" t="s">
        <v>373</v>
      </c>
      <c r="B518" s="429"/>
      <c r="C518" s="429"/>
      <c r="D518" s="429"/>
      <c r="E518" s="429"/>
      <c r="F518" s="429"/>
      <c r="G518" s="429"/>
      <c r="H518" s="429"/>
      <c r="I518" s="429"/>
      <c r="J518" s="429"/>
      <c r="K518" s="429"/>
      <c r="L518" s="429"/>
      <c r="M518" s="430"/>
    </row>
    <row r="519" spans="1:13" ht="18" customHeight="1">
      <c r="A519" s="428" t="s">
        <v>369</v>
      </c>
      <c r="B519" s="429"/>
      <c r="C519" s="429"/>
      <c r="D519" s="429"/>
      <c r="E519" s="429"/>
      <c r="F519" s="429" t="s">
        <v>370</v>
      </c>
      <c r="G519" s="429"/>
      <c r="H519" s="429"/>
      <c r="I519" s="429"/>
      <c r="J519" s="429"/>
      <c r="K519" s="429" t="s">
        <v>511</v>
      </c>
      <c r="L519" s="429"/>
      <c r="M519" s="430"/>
    </row>
    <row r="520" spans="1:13" ht="18" customHeight="1">
      <c r="A520" s="439" t="s">
        <v>374</v>
      </c>
      <c r="B520" s="440"/>
      <c r="C520" s="440"/>
      <c r="D520" s="440"/>
      <c r="E520" s="440"/>
      <c r="F520" s="429" t="s">
        <v>375</v>
      </c>
      <c r="G520" s="429"/>
      <c r="H520" s="429"/>
      <c r="I520" s="429"/>
      <c r="J520" s="429"/>
      <c r="K520" s="429" t="s">
        <v>372</v>
      </c>
      <c r="L520" s="429"/>
      <c r="M520" s="430"/>
    </row>
    <row r="521" spans="1:13" ht="18" customHeight="1">
      <c r="A521" s="439" t="s">
        <v>376</v>
      </c>
      <c r="B521" s="440"/>
      <c r="C521" s="440"/>
      <c r="D521" s="440"/>
      <c r="E521" s="440"/>
      <c r="F521" s="433" t="s">
        <v>372</v>
      </c>
      <c r="G521" s="434"/>
      <c r="H521" s="434"/>
      <c r="I521" s="434"/>
      <c r="J521" s="434"/>
      <c r="K521" s="433" t="s">
        <v>375</v>
      </c>
      <c r="L521" s="434"/>
      <c r="M521" s="435"/>
    </row>
    <row r="522" spans="1:13" ht="18" customHeight="1">
      <c r="A522" s="441" t="s">
        <v>377</v>
      </c>
      <c r="B522" s="442"/>
      <c r="C522" s="442"/>
      <c r="D522" s="442"/>
      <c r="E522" s="443"/>
      <c r="F522" s="436" t="s">
        <v>372</v>
      </c>
      <c r="G522" s="437"/>
      <c r="H522" s="437"/>
      <c r="I522" s="437"/>
      <c r="J522" s="444"/>
      <c r="K522" s="436" t="s">
        <v>372</v>
      </c>
      <c r="L522" s="437"/>
      <c r="M522" s="438"/>
    </row>
    <row r="523" spans="1:13" ht="18" customHeight="1">
      <c r="A523" s="441" t="s">
        <v>378</v>
      </c>
      <c r="B523" s="442"/>
      <c r="C523" s="442"/>
      <c r="D523" s="442"/>
      <c r="E523" s="443"/>
      <c r="F523" s="436" t="s">
        <v>372</v>
      </c>
      <c r="G523" s="437"/>
      <c r="H523" s="437"/>
      <c r="I523" s="437"/>
      <c r="J523" s="444"/>
      <c r="K523" s="436" t="s">
        <v>90</v>
      </c>
      <c r="L523" s="437"/>
      <c r="M523" s="438"/>
    </row>
    <row r="524" spans="1:13" ht="18" customHeight="1">
      <c r="A524" s="428" t="s">
        <v>379</v>
      </c>
      <c r="B524" s="429"/>
      <c r="C524" s="429"/>
      <c r="D524" s="429"/>
      <c r="E524" s="429"/>
      <c r="F524" s="429"/>
      <c r="G524" s="429"/>
      <c r="H524" s="429"/>
      <c r="I524" s="429"/>
      <c r="J524" s="429"/>
      <c r="K524" s="429"/>
      <c r="L524" s="429"/>
      <c r="M524" s="430"/>
    </row>
    <row r="525" spans="1:13" ht="18" customHeight="1">
      <c r="A525" s="428" t="s">
        <v>369</v>
      </c>
      <c r="B525" s="429"/>
      <c r="C525" s="429"/>
      <c r="D525" s="429"/>
      <c r="E525" s="429"/>
      <c r="F525" s="429" t="s">
        <v>370</v>
      </c>
      <c r="G525" s="429"/>
      <c r="H525" s="429"/>
      <c r="I525" s="429"/>
      <c r="J525" s="429"/>
      <c r="K525" s="429" t="s">
        <v>511</v>
      </c>
      <c r="L525" s="429"/>
      <c r="M525" s="430"/>
    </row>
    <row r="526" spans="1:13" ht="18" customHeight="1">
      <c r="A526" s="431" t="s">
        <v>380</v>
      </c>
      <c r="B526" s="432"/>
      <c r="C526" s="432"/>
      <c r="D526" s="432"/>
      <c r="E526" s="432"/>
      <c r="F526" s="432"/>
      <c r="G526" s="433" t="s">
        <v>539</v>
      </c>
      <c r="H526" s="434"/>
      <c r="I526" s="434"/>
      <c r="J526" s="434"/>
      <c r="K526" s="434"/>
      <c r="L526" s="434"/>
      <c r="M526" s="435"/>
    </row>
    <row r="527" spans="1:13" ht="18" customHeight="1">
      <c r="A527" s="226" t="s">
        <v>512</v>
      </c>
      <c r="B527" s="436" t="s">
        <v>281</v>
      </c>
      <c r="C527" s="437"/>
      <c r="D527" s="437"/>
      <c r="E527" s="437"/>
      <c r="F527" s="437"/>
      <c r="G527" s="437"/>
      <c r="H527" s="437"/>
      <c r="I527" s="437"/>
      <c r="J527" s="437"/>
      <c r="K527" s="437"/>
      <c r="L527" s="437"/>
      <c r="M527" s="438"/>
    </row>
    <row r="528" spans="1:13" ht="18" customHeight="1">
      <c r="A528" s="226" t="s">
        <v>382</v>
      </c>
      <c r="B528" s="436" t="s">
        <v>537</v>
      </c>
      <c r="C528" s="437"/>
      <c r="D528" s="437"/>
      <c r="E528" s="437"/>
      <c r="F528" s="437"/>
      <c r="G528" s="437"/>
      <c r="H528" s="437"/>
      <c r="I528" s="437"/>
      <c r="J528" s="437"/>
      <c r="K528" s="437"/>
      <c r="L528" s="437"/>
      <c r="M528" s="438"/>
    </row>
    <row r="529" spans="1:13" ht="18" customHeight="1">
      <c r="A529" s="428" t="s">
        <v>513</v>
      </c>
      <c r="B529" s="429"/>
      <c r="C529" s="429"/>
      <c r="D529" s="434"/>
      <c r="E529" s="434"/>
      <c r="F529" s="434"/>
      <c r="G529" s="434"/>
      <c r="H529" s="434"/>
      <c r="I529" s="434"/>
      <c r="J529" s="429" t="s">
        <v>514</v>
      </c>
      <c r="K529" s="429"/>
      <c r="L529" s="429"/>
      <c r="M529" s="430"/>
    </row>
    <row r="530" spans="1:13" ht="18" customHeight="1">
      <c r="A530" s="428"/>
      <c r="B530" s="429"/>
      <c r="C530" s="429"/>
      <c r="D530" s="434"/>
      <c r="E530" s="434"/>
      <c r="F530" s="434"/>
      <c r="G530" s="434"/>
      <c r="H530" s="434"/>
      <c r="I530" s="434"/>
      <c r="J530" s="429"/>
      <c r="K530" s="429"/>
      <c r="L530" s="429"/>
      <c r="M530" s="430"/>
    </row>
    <row r="531" spans="1:13" ht="18" customHeight="1">
      <c r="A531" s="428"/>
      <c r="B531" s="429"/>
      <c r="C531" s="429"/>
      <c r="D531" s="434"/>
      <c r="E531" s="434"/>
      <c r="F531" s="434"/>
      <c r="G531" s="434"/>
      <c r="H531" s="434"/>
      <c r="I531" s="434"/>
      <c r="J531" s="429"/>
      <c r="K531" s="429"/>
      <c r="L531" s="429"/>
      <c r="M531" s="430"/>
    </row>
    <row r="532" spans="1:13" ht="18" customHeight="1">
      <c r="A532" s="428"/>
      <c r="B532" s="429"/>
      <c r="C532" s="429"/>
      <c r="D532" s="434"/>
      <c r="E532" s="434"/>
      <c r="F532" s="434"/>
      <c r="G532" s="434"/>
      <c r="H532" s="434"/>
      <c r="I532" s="434"/>
      <c r="J532" s="429"/>
      <c r="K532" s="429"/>
      <c r="L532" s="429"/>
      <c r="M532" s="430"/>
    </row>
    <row r="533" spans="1:13" ht="18" customHeight="1">
      <c r="A533" s="423" t="s">
        <v>383</v>
      </c>
      <c r="B533" s="424"/>
      <c r="C533" s="424"/>
      <c r="D533" s="424"/>
      <c r="E533" s="424"/>
      <c r="F533" s="424"/>
      <c r="G533" s="424"/>
      <c r="H533" s="425" t="s">
        <v>384</v>
      </c>
      <c r="I533" s="426"/>
      <c r="J533" s="426"/>
      <c r="K533" s="426"/>
      <c r="L533" s="426"/>
      <c r="M533" s="427"/>
    </row>
    <row r="534" spans="1:13" ht="18" customHeight="1">
      <c r="A534" s="231" t="s">
        <v>385</v>
      </c>
      <c r="B534" s="424" t="s">
        <v>255</v>
      </c>
      <c r="C534" s="424"/>
      <c r="D534" s="204" t="s">
        <v>385</v>
      </c>
      <c r="E534" s="232"/>
      <c r="F534" s="424" t="s">
        <v>255</v>
      </c>
      <c r="G534" s="424"/>
      <c r="H534" s="206"/>
      <c r="I534" s="206"/>
      <c r="J534" s="207" t="s">
        <v>386</v>
      </c>
      <c r="K534" s="206"/>
      <c r="L534" s="208" t="s">
        <v>255</v>
      </c>
      <c r="M534" s="209"/>
    </row>
    <row r="535" spans="1:13" ht="18" customHeight="1">
      <c r="A535" s="210" t="s">
        <v>387</v>
      </c>
      <c r="B535" s="418" t="s">
        <v>388</v>
      </c>
      <c r="C535" s="418"/>
      <c r="D535" s="418" t="s">
        <v>389</v>
      </c>
      <c r="E535" s="418"/>
      <c r="F535" s="418" t="s">
        <v>390</v>
      </c>
      <c r="G535" s="418"/>
      <c r="H535" s="206"/>
      <c r="I535" s="206"/>
      <c r="J535" s="419">
        <v>3</v>
      </c>
      <c r="K535" s="420"/>
      <c r="L535" s="232" t="s">
        <v>372</v>
      </c>
      <c r="M535" s="209"/>
    </row>
    <row r="536" spans="1:13" ht="18" customHeight="1">
      <c r="A536" s="210" t="s">
        <v>391</v>
      </c>
      <c r="B536" s="418" t="s">
        <v>392</v>
      </c>
      <c r="C536" s="418"/>
      <c r="D536" s="418" t="s">
        <v>393</v>
      </c>
      <c r="E536" s="418"/>
      <c r="F536" s="418" t="s">
        <v>394</v>
      </c>
      <c r="G536" s="418"/>
      <c r="H536" s="206"/>
      <c r="I536" s="206"/>
      <c r="J536" s="419">
        <v>2</v>
      </c>
      <c r="K536" s="420"/>
      <c r="L536" s="232" t="s">
        <v>375</v>
      </c>
      <c r="M536" s="209"/>
    </row>
    <row r="537" spans="1:13" ht="18" customHeight="1">
      <c r="A537" s="210" t="s">
        <v>395</v>
      </c>
      <c r="B537" s="418" t="s">
        <v>396</v>
      </c>
      <c r="C537" s="418"/>
      <c r="D537" s="418" t="s">
        <v>397</v>
      </c>
      <c r="E537" s="418"/>
      <c r="F537" s="418" t="s">
        <v>398</v>
      </c>
      <c r="G537" s="418"/>
      <c r="H537" s="206"/>
      <c r="I537" s="206"/>
      <c r="J537" s="419">
        <v>1</v>
      </c>
      <c r="K537" s="420"/>
      <c r="L537" s="232" t="s">
        <v>399</v>
      </c>
      <c r="M537" s="209"/>
    </row>
    <row r="538" spans="1:13" ht="18" customHeight="1" thickBot="1">
      <c r="A538" s="211" t="s">
        <v>400</v>
      </c>
      <c r="B538" s="421" t="s">
        <v>401</v>
      </c>
      <c r="C538" s="421"/>
      <c r="D538" s="422" t="s">
        <v>402</v>
      </c>
      <c r="E538" s="422"/>
      <c r="F538" s="422" t="s">
        <v>403</v>
      </c>
      <c r="G538" s="422"/>
      <c r="H538" s="212"/>
      <c r="I538" s="212"/>
      <c r="J538" s="212"/>
      <c r="K538" s="212"/>
      <c r="L538" s="212"/>
      <c r="M538" s="213"/>
    </row>
    <row r="539" spans="1:13" ht="18" customHeight="1" thickBot="1"/>
    <row r="540" spans="1:13" ht="18" customHeight="1">
      <c r="A540" s="180"/>
      <c r="B540" s="465" t="s">
        <v>475</v>
      </c>
      <c r="C540" s="465"/>
      <c r="D540" s="465"/>
      <c r="E540" s="465"/>
      <c r="F540" s="465"/>
      <c r="G540" s="465"/>
      <c r="H540" s="465"/>
      <c r="I540" s="466"/>
      <c r="J540" s="467" t="s">
        <v>476</v>
      </c>
      <c r="K540" s="465"/>
      <c r="L540" s="465"/>
      <c r="M540" s="468"/>
    </row>
    <row r="541" spans="1:13" ht="18" customHeight="1">
      <c r="A541" s="454" t="s">
        <v>477</v>
      </c>
      <c r="B541" s="455"/>
      <c r="C541" s="455"/>
      <c r="D541" s="455"/>
      <c r="E541" s="455"/>
      <c r="F541" s="455"/>
      <c r="G541" s="455"/>
      <c r="H541" s="455"/>
      <c r="I541" s="455"/>
      <c r="J541" s="455"/>
      <c r="K541" s="455"/>
      <c r="L541" s="455"/>
      <c r="M541" s="456"/>
    </row>
    <row r="542" spans="1:13" ht="18" customHeight="1">
      <c r="A542" s="181"/>
      <c r="B542" s="457" t="s">
        <v>478</v>
      </c>
      <c r="C542" s="457"/>
      <c r="D542" s="457"/>
      <c r="E542" s="458"/>
      <c r="F542" s="182" t="s">
        <v>479</v>
      </c>
      <c r="G542" s="182"/>
      <c r="H542" s="459" t="s">
        <v>480</v>
      </c>
      <c r="I542" s="460"/>
      <c r="J542" s="461"/>
      <c r="K542" s="183" t="s">
        <v>481</v>
      </c>
      <c r="L542" s="227"/>
      <c r="M542" s="185"/>
    </row>
    <row r="543" spans="1:13" ht="18" customHeight="1">
      <c r="A543" s="462" t="s">
        <v>524</v>
      </c>
      <c r="B543" s="460"/>
      <c r="C543" s="460"/>
      <c r="D543" s="460"/>
      <c r="E543" s="460"/>
      <c r="F543" s="460"/>
      <c r="G543" s="460"/>
      <c r="H543" s="460"/>
      <c r="I543" s="460"/>
      <c r="J543" s="460"/>
      <c r="K543" s="460"/>
      <c r="L543" s="460"/>
      <c r="M543" s="463"/>
    </row>
    <row r="544" spans="1:13" ht="18" customHeight="1">
      <c r="A544" s="441" t="s">
        <v>482</v>
      </c>
      <c r="B544" s="442"/>
      <c r="C544" s="442"/>
      <c r="D544" s="442"/>
      <c r="E544" s="442"/>
      <c r="F544" s="442"/>
      <c r="G544" s="442"/>
      <c r="H544" s="442"/>
      <c r="I544" s="442"/>
      <c r="J544" s="442"/>
      <c r="K544" s="442"/>
      <c r="L544" s="442"/>
      <c r="M544" s="464"/>
    </row>
    <row r="545" spans="1:13" ht="18" customHeight="1">
      <c r="A545" s="439" t="s">
        <v>483</v>
      </c>
      <c r="B545" s="440"/>
      <c r="C545" s="472" t="s">
        <v>133</v>
      </c>
      <c r="D545" s="470"/>
      <c r="E545" s="470"/>
      <c r="F545" s="470"/>
      <c r="G545" s="471"/>
      <c r="H545" s="228" t="s">
        <v>484</v>
      </c>
      <c r="I545" s="187"/>
      <c r="J545" s="448">
        <v>12</v>
      </c>
      <c r="K545" s="448"/>
      <c r="L545" s="448"/>
      <c r="M545" s="449"/>
    </row>
    <row r="546" spans="1:13" ht="18" customHeight="1">
      <c r="A546" s="439" t="s">
        <v>485</v>
      </c>
      <c r="B546" s="440"/>
      <c r="C546" s="472" t="s">
        <v>1</v>
      </c>
      <c r="D546" s="470"/>
      <c r="E546" s="470"/>
      <c r="F546" s="470"/>
      <c r="G546" s="471"/>
      <c r="H546" s="228" t="s">
        <v>486</v>
      </c>
      <c r="I546" s="187"/>
      <c r="J546" s="448">
        <v>1439</v>
      </c>
      <c r="K546" s="448"/>
      <c r="L546" s="448"/>
      <c r="M546" s="449"/>
    </row>
    <row r="547" spans="1:13" ht="18" customHeight="1">
      <c r="A547" s="439" t="s">
        <v>487</v>
      </c>
      <c r="B547" s="440"/>
      <c r="C547" s="469">
        <v>41236</v>
      </c>
      <c r="D547" s="470"/>
      <c r="E547" s="470"/>
      <c r="F547" s="470"/>
      <c r="G547" s="471"/>
      <c r="H547" s="228" t="s">
        <v>488</v>
      </c>
      <c r="I547" s="187"/>
      <c r="J547" s="448">
        <v>6005068375</v>
      </c>
      <c r="K547" s="448"/>
      <c r="L547" s="448"/>
      <c r="M547" s="449"/>
    </row>
    <row r="548" spans="1:13" ht="18" customHeight="1">
      <c r="A548" s="439" t="s">
        <v>489</v>
      </c>
      <c r="B548" s="440"/>
      <c r="C548" s="472" t="s">
        <v>301</v>
      </c>
      <c r="D548" s="470"/>
      <c r="E548" s="470"/>
      <c r="F548" s="470"/>
      <c r="G548" s="471"/>
      <c r="H548" s="431" t="s">
        <v>357</v>
      </c>
      <c r="I548" s="432"/>
      <c r="J548" s="473" t="s">
        <v>300</v>
      </c>
      <c r="K548" s="448"/>
      <c r="L548" s="448"/>
      <c r="M548" s="449"/>
    </row>
    <row r="549" spans="1:13" ht="18" customHeight="1">
      <c r="A549" s="428" t="s">
        <v>490</v>
      </c>
      <c r="B549" s="429"/>
      <c r="C549" s="429"/>
      <c r="D549" s="429"/>
      <c r="E549" s="429"/>
      <c r="F549" s="429"/>
      <c r="G549" s="429"/>
      <c r="H549" s="429"/>
      <c r="I549" s="429"/>
      <c r="J549" s="429"/>
      <c r="K549" s="429"/>
      <c r="L549" s="429"/>
      <c r="M549" s="430"/>
    </row>
    <row r="550" spans="1:13" ht="18" customHeight="1">
      <c r="A550" s="453" t="s">
        <v>491</v>
      </c>
      <c r="B550" s="429" t="s">
        <v>492</v>
      </c>
      <c r="C550" s="429"/>
      <c r="D550" s="429"/>
      <c r="E550" s="429"/>
      <c r="F550" s="429"/>
      <c r="G550" s="429"/>
      <c r="H550" s="429" t="s">
        <v>493</v>
      </c>
      <c r="I550" s="429"/>
      <c r="J550" s="429"/>
      <c r="K550" s="429"/>
      <c r="L550" s="429"/>
      <c r="M550" s="430"/>
    </row>
    <row r="551" spans="1:13" ht="30">
      <c r="A551" s="453"/>
      <c r="B551" s="189" t="s">
        <v>494</v>
      </c>
      <c r="C551" s="189" t="s">
        <v>495</v>
      </c>
      <c r="D551" s="189" t="s">
        <v>496</v>
      </c>
      <c r="E551" s="189" t="s">
        <v>497</v>
      </c>
      <c r="F551" s="189">
        <v>100</v>
      </c>
      <c r="G551" s="190" t="s">
        <v>345</v>
      </c>
      <c r="H551" s="189" t="s">
        <v>498</v>
      </c>
      <c r="I551" s="189" t="s">
        <v>495</v>
      </c>
      <c r="J551" s="189" t="s">
        <v>496</v>
      </c>
      <c r="K551" s="189" t="s">
        <v>515</v>
      </c>
      <c r="L551" s="189">
        <v>100</v>
      </c>
      <c r="M551" s="191" t="s">
        <v>345</v>
      </c>
    </row>
    <row r="552" spans="1:13" ht="18" customHeight="1">
      <c r="A552" s="226" t="s">
        <v>257</v>
      </c>
      <c r="B552" s="272">
        <v>8.5</v>
      </c>
      <c r="C552" s="273">
        <v>5</v>
      </c>
      <c r="D552" s="273">
        <v>5</v>
      </c>
      <c r="E552" s="278">
        <v>62</v>
      </c>
      <c r="F552" s="165">
        <f t="shared" ref="F552" si="74">SUM(B552:E552)</f>
        <v>80.5</v>
      </c>
      <c r="G552" s="269" t="str">
        <f t="shared" ref="G552:G556" si="75">IF(F552&gt;=91,"A1",IF(F552&gt;=81,"A2",IF(F552&gt;=71,"B1",IF(F552&gt;=61,"B2",IF(F552&gt;=51,"C1",IF(F552&gt;=41,"C2",IF(F552&gt;=33,"D","E")))))))</f>
        <v>B1</v>
      </c>
      <c r="H552" s="269">
        <v>7</v>
      </c>
      <c r="I552" s="269">
        <v>5</v>
      </c>
      <c r="J552" s="269">
        <v>5</v>
      </c>
      <c r="K552" s="165">
        <v>66.5</v>
      </c>
      <c r="L552" s="165">
        <f t="shared" ref="L552" si="76">SUM(H552:K552)</f>
        <v>83.5</v>
      </c>
      <c r="M552" s="269" t="str">
        <f t="shared" ref="M552:M556" si="77">IF(L552&gt;=91,"A1",IF(L552&gt;=81,"A2",IF(L552&gt;=71,"B1",IF(L552&gt;=61,"B2",IF(L552&gt;=51,"C1",IF(L552&gt;=41,"C2",IF(L552&gt;=33,"D","E")))))))</f>
        <v>A2</v>
      </c>
    </row>
    <row r="553" spans="1:13" ht="18" customHeight="1">
      <c r="A553" s="226" t="s">
        <v>259</v>
      </c>
      <c r="B553" s="272">
        <v>9.25</v>
      </c>
      <c r="C553" s="273">
        <v>5</v>
      </c>
      <c r="D553" s="273">
        <v>5</v>
      </c>
      <c r="E553" s="273">
        <v>64.5</v>
      </c>
      <c r="F553" s="165">
        <f t="shared" ref="F553:F556" si="78">(B553+C553+D553+E553)</f>
        <v>83.75</v>
      </c>
      <c r="G553" s="269" t="str">
        <f t="shared" si="75"/>
        <v>A2</v>
      </c>
      <c r="H553" s="269">
        <v>9.25</v>
      </c>
      <c r="I553" s="269">
        <v>5</v>
      </c>
      <c r="J553" s="269">
        <v>5</v>
      </c>
      <c r="K553" s="269">
        <v>72</v>
      </c>
      <c r="L553" s="165">
        <f t="shared" ref="L553:L556" si="79">SUM(H553:K553)</f>
        <v>91.25</v>
      </c>
      <c r="M553" s="269" t="str">
        <f t="shared" si="77"/>
        <v>A1</v>
      </c>
    </row>
    <row r="554" spans="1:13" ht="18" customHeight="1">
      <c r="A554" s="226" t="s">
        <v>499</v>
      </c>
      <c r="B554" s="272">
        <v>8.75</v>
      </c>
      <c r="C554" s="273">
        <v>5</v>
      </c>
      <c r="D554" s="273">
        <v>5</v>
      </c>
      <c r="E554" s="273">
        <v>53</v>
      </c>
      <c r="F554" s="269">
        <f t="shared" si="78"/>
        <v>71.75</v>
      </c>
      <c r="G554" s="269" t="str">
        <f t="shared" si="75"/>
        <v>B1</v>
      </c>
      <c r="H554" s="269">
        <v>7</v>
      </c>
      <c r="I554" s="269">
        <v>5</v>
      </c>
      <c r="J554" s="269">
        <v>4</v>
      </c>
      <c r="K554" s="269">
        <v>53</v>
      </c>
      <c r="L554" s="165">
        <f t="shared" si="79"/>
        <v>69</v>
      </c>
      <c r="M554" s="269" t="str">
        <f t="shared" si="77"/>
        <v>B2</v>
      </c>
    </row>
    <row r="555" spans="1:13" ht="18" customHeight="1">
      <c r="A555" s="226" t="s">
        <v>261</v>
      </c>
      <c r="B555" s="274">
        <v>9.25</v>
      </c>
      <c r="C555" s="273">
        <v>5</v>
      </c>
      <c r="D555" s="273">
        <v>4.5</v>
      </c>
      <c r="E555" s="273">
        <v>63</v>
      </c>
      <c r="F555" s="269">
        <f t="shared" si="78"/>
        <v>81.75</v>
      </c>
      <c r="G555" s="269" t="str">
        <f t="shared" si="75"/>
        <v>A2</v>
      </c>
      <c r="H555" s="274">
        <v>8</v>
      </c>
      <c r="I555" s="279">
        <v>5</v>
      </c>
      <c r="J555" s="165">
        <v>4.5</v>
      </c>
      <c r="K555" s="269">
        <v>62</v>
      </c>
      <c r="L555" s="165">
        <f t="shared" si="79"/>
        <v>79.5</v>
      </c>
      <c r="M555" s="165" t="str">
        <f t="shared" si="77"/>
        <v>B1</v>
      </c>
    </row>
    <row r="556" spans="1:13" ht="18" customHeight="1">
      <c r="A556" s="226" t="s">
        <v>361</v>
      </c>
      <c r="B556" s="272">
        <v>9</v>
      </c>
      <c r="C556" s="273">
        <v>4.5</v>
      </c>
      <c r="D556" s="273">
        <v>5</v>
      </c>
      <c r="E556" s="273">
        <v>47.5</v>
      </c>
      <c r="F556" s="165">
        <f t="shared" si="78"/>
        <v>66</v>
      </c>
      <c r="G556" s="269" t="str">
        <f t="shared" si="75"/>
        <v>B2</v>
      </c>
      <c r="H556" s="274">
        <v>8.5</v>
      </c>
      <c r="I556" s="269">
        <v>5</v>
      </c>
      <c r="J556" s="269">
        <v>4</v>
      </c>
      <c r="K556" s="269">
        <v>54</v>
      </c>
      <c r="L556" s="165">
        <f t="shared" si="79"/>
        <v>71.5</v>
      </c>
      <c r="M556" s="269" t="str">
        <f t="shared" si="77"/>
        <v>B1</v>
      </c>
    </row>
    <row r="557" spans="1:13" ht="18" customHeight="1">
      <c r="A557" s="271" t="s">
        <v>530</v>
      </c>
      <c r="B557" s="269"/>
      <c r="C557" s="269"/>
      <c r="D557" s="269"/>
      <c r="E557" s="275">
        <v>49</v>
      </c>
      <c r="F557" s="160"/>
      <c r="G557" s="269"/>
      <c r="H557" s="269"/>
      <c r="I557" s="269"/>
      <c r="J557" s="269"/>
      <c r="K557" s="269">
        <v>46.5</v>
      </c>
      <c r="L557" s="269"/>
      <c r="M557" s="270"/>
    </row>
    <row r="558" spans="1:13" ht="18" customHeight="1">
      <c r="A558" s="271" t="s">
        <v>531</v>
      </c>
      <c r="B558" s="269"/>
      <c r="C558" s="269"/>
      <c r="D558" s="269"/>
      <c r="E558" s="276">
        <v>45</v>
      </c>
      <c r="F558" s="269"/>
      <c r="G558" s="269"/>
      <c r="H558" s="269"/>
      <c r="I558" s="269"/>
      <c r="J558" s="269"/>
      <c r="K558" s="276">
        <v>32</v>
      </c>
      <c r="L558" s="269"/>
      <c r="M558" s="270"/>
    </row>
    <row r="559" spans="1:13" ht="18" customHeight="1">
      <c r="A559" s="271" t="s">
        <v>532</v>
      </c>
      <c r="B559" s="269"/>
      <c r="C559" s="269"/>
      <c r="D559" s="269"/>
      <c r="E559" s="269">
        <v>40</v>
      </c>
      <c r="F559" s="269"/>
      <c r="G559" s="269"/>
      <c r="H559" s="269"/>
      <c r="I559" s="269"/>
      <c r="J559" s="269"/>
      <c r="K559" s="269">
        <v>39.5</v>
      </c>
      <c r="L559" s="269"/>
      <c r="M559" s="270"/>
    </row>
    <row r="560" spans="1:13" ht="27.75" customHeight="1">
      <c r="A560" s="227" t="s">
        <v>500</v>
      </c>
      <c r="B560" s="227"/>
      <c r="C560" s="229" t="s">
        <v>501</v>
      </c>
      <c r="D560" s="195">
        <f>(F552+F553+F554+F555+F556)</f>
        <v>383.75</v>
      </c>
      <c r="E560" s="195"/>
      <c r="F560" s="229" t="s">
        <v>502</v>
      </c>
      <c r="G560" s="195">
        <f>(D560/500)*100</f>
        <v>76.75</v>
      </c>
      <c r="H560" s="195"/>
      <c r="I560" s="196"/>
      <c r="J560" s="445" t="s">
        <v>503</v>
      </c>
      <c r="K560" s="445"/>
      <c r="L560" s="434" t="str">
        <f>IF(G560&gt;=91,"A1",IF(G560&gt;=81,"A2",IF(G560&gt;=71,"B1",IF(G560&gt;=61,"B2",IF(G560&gt;=51,"C1",IF(G560&gt;=41,"C2",IF(G560&gt;=33,"D","E")))))))</f>
        <v>B1</v>
      </c>
      <c r="M560" s="434" t="str">
        <f t="shared" ref="M560:M562" si="80">IF(K560&gt;=91,"A1",IF(K560&gt;=81,"A2",IF(K560&gt;=71,"B1",IF(K560&gt;=61,"B2",IF(K560&gt;=51,"C1",IF(K560&gt;=41,"C2",IF(K560&gt;=33,"D","E")))))))</f>
        <v>E</v>
      </c>
    </row>
    <row r="561" spans="1:13" ht="30.75" customHeight="1">
      <c r="A561" s="198" t="s">
        <v>504</v>
      </c>
      <c r="B561" s="227"/>
      <c r="C561" s="229" t="s">
        <v>505</v>
      </c>
      <c r="D561" s="195">
        <f>(L552+L553+L554+L555+L556)</f>
        <v>394.75</v>
      </c>
      <c r="E561" s="195"/>
      <c r="F561" s="229" t="s">
        <v>506</v>
      </c>
      <c r="G561" s="199">
        <f>D561/500*100</f>
        <v>78.95</v>
      </c>
      <c r="H561" s="199"/>
      <c r="I561" s="200"/>
      <c r="J561" s="445" t="s">
        <v>507</v>
      </c>
      <c r="K561" s="445"/>
      <c r="L561" s="434" t="str">
        <f>IF(G561&gt;=91,"A1",IF(G561&gt;=81,"A2",IF(G561&gt;=71,"B1",IF(G561&gt;=61,"B2",IF(G561&gt;=51,"C1",IF(G561&gt;=41,"C2",IF(G561&gt;=33,"D","E")))))))</f>
        <v>B1</v>
      </c>
      <c r="M561" s="434" t="str">
        <f t="shared" si="80"/>
        <v>E</v>
      </c>
    </row>
    <row r="562" spans="1:13" ht="18" customHeight="1">
      <c r="A562" s="230" t="s">
        <v>508</v>
      </c>
      <c r="B562" s="230"/>
      <c r="C562" s="230">
        <f>(D560+D561)</f>
        <v>778.5</v>
      </c>
      <c r="D562" s="446"/>
      <c r="E562" s="446"/>
      <c r="F562" s="230" t="s">
        <v>509</v>
      </c>
      <c r="G562" s="230"/>
      <c r="H562" s="230"/>
      <c r="I562" s="230">
        <f>(C562/1000)*100</f>
        <v>77.849999999999994</v>
      </c>
      <c r="J562" s="230" t="s">
        <v>510</v>
      </c>
      <c r="K562" s="230"/>
      <c r="L562" s="446" t="str">
        <f>IF(I562&gt;=91,"A1",IF(I562&gt;=81,"A2",IF(I562&gt;=71,"B1",IF(I562&gt;=61,"B2",IF(I562&gt;=51,"C1",IF(I562&gt;=41,"C2",IF(I562&gt;=33,"D","E")))))))</f>
        <v>B1</v>
      </c>
      <c r="M562" s="446" t="str">
        <f t="shared" si="80"/>
        <v>E</v>
      </c>
    </row>
    <row r="563" spans="1:13" ht="18" customHeight="1">
      <c r="A563" s="447" t="s">
        <v>367</v>
      </c>
      <c r="B563" s="448"/>
      <c r="C563" s="448"/>
      <c r="D563" s="448"/>
      <c r="E563" s="448"/>
      <c r="F563" s="448"/>
      <c r="G563" s="448"/>
      <c r="H563" s="448"/>
      <c r="I563" s="448"/>
      <c r="J563" s="448"/>
      <c r="K563" s="448"/>
      <c r="L563" s="448"/>
      <c r="M563" s="449"/>
    </row>
    <row r="564" spans="1:13" ht="18" customHeight="1">
      <c r="A564" s="428" t="s">
        <v>368</v>
      </c>
      <c r="B564" s="429"/>
      <c r="C564" s="429"/>
      <c r="D564" s="429"/>
      <c r="E564" s="429"/>
      <c r="F564" s="429"/>
      <c r="G564" s="429"/>
      <c r="H564" s="429"/>
      <c r="I564" s="429"/>
      <c r="J564" s="429"/>
      <c r="K564" s="429"/>
      <c r="L564" s="429"/>
      <c r="M564" s="430"/>
    </row>
    <row r="565" spans="1:13" ht="18" customHeight="1">
      <c r="A565" s="428" t="s">
        <v>369</v>
      </c>
      <c r="B565" s="429"/>
      <c r="C565" s="429"/>
      <c r="D565" s="429"/>
      <c r="E565" s="429"/>
      <c r="F565" s="429" t="s">
        <v>370</v>
      </c>
      <c r="G565" s="429"/>
      <c r="H565" s="429"/>
      <c r="I565" s="429"/>
      <c r="J565" s="429"/>
      <c r="K565" s="429" t="s">
        <v>511</v>
      </c>
      <c r="L565" s="429"/>
      <c r="M565" s="430"/>
    </row>
    <row r="566" spans="1:13" ht="18" customHeight="1">
      <c r="A566" s="431" t="s">
        <v>371</v>
      </c>
      <c r="B566" s="432"/>
      <c r="C566" s="432"/>
      <c r="D566" s="432"/>
      <c r="E566" s="432"/>
      <c r="F566" s="433" t="s">
        <v>372</v>
      </c>
      <c r="G566" s="434"/>
      <c r="H566" s="434"/>
      <c r="I566" s="434"/>
      <c r="J566" s="434"/>
      <c r="K566" s="433" t="s">
        <v>372</v>
      </c>
      <c r="L566" s="434"/>
      <c r="M566" s="435"/>
    </row>
    <row r="567" spans="1:13" ht="18" customHeight="1">
      <c r="A567" s="428" t="s">
        <v>373</v>
      </c>
      <c r="B567" s="429"/>
      <c r="C567" s="429"/>
      <c r="D567" s="429"/>
      <c r="E567" s="429"/>
      <c r="F567" s="429"/>
      <c r="G567" s="429"/>
      <c r="H567" s="429"/>
      <c r="I567" s="429"/>
      <c r="J567" s="429"/>
      <c r="K567" s="429"/>
      <c r="L567" s="429"/>
      <c r="M567" s="430"/>
    </row>
    <row r="568" spans="1:13" ht="18" customHeight="1">
      <c r="A568" s="428" t="s">
        <v>369</v>
      </c>
      <c r="B568" s="429"/>
      <c r="C568" s="429"/>
      <c r="D568" s="429"/>
      <c r="E568" s="429"/>
      <c r="F568" s="429" t="s">
        <v>370</v>
      </c>
      <c r="G568" s="429"/>
      <c r="H568" s="429"/>
      <c r="I568" s="429"/>
      <c r="J568" s="429"/>
      <c r="K568" s="429" t="s">
        <v>511</v>
      </c>
      <c r="L568" s="429"/>
      <c r="M568" s="430"/>
    </row>
    <row r="569" spans="1:13" ht="18" customHeight="1">
      <c r="A569" s="439" t="s">
        <v>374</v>
      </c>
      <c r="B569" s="440"/>
      <c r="C569" s="440"/>
      <c r="D569" s="440"/>
      <c r="E569" s="440"/>
      <c r="F569" s="429" t="s">
        <v>372</v>
      </c>
      <c r="G569" s="429"/>
      <c r="H569" s="429"/>
      <c r="I569" s="429"/>
      <c r="J569" s="429"/>
      <c r="K569" s="429" t="s">
        <v>372</v>
      </c>
      <c r="L569" s="429"/>
      <c r="M569" s="430"/>
    </row>
    <row r="570" spans="1:13" ht="18" customHeight="1">
      <c r="A570" s="439" t="s">
        <v>376</v>
      </c>
      <c r="B570" s="440"/>
      <c r="C570" s="440"/>
      <c r="D570" s="440"/>
      <c r="E570" s="440"/>
      <c r="F570" s="433" t="s">
        <v>372</v>
      </c>
      <c r="G570" s="434"/>
      <c r="H570" s="434"/>
      <c r="I570" s="434"/>
      <c r="J570" s="434"/>
      <c r="K570" s="433" t="s">
        <v>375</v>
      </c>
      <c r="L570" s="434"/>
      <c r="M570" s="435"/>
    </row>
    <row r="571" spans="1:13" ht="18" customHeight="1">
      <c r="A571" s="441" t="s">
        <v>377</v>
      </c>
      <c r="B571" s="442"/>
      <c r="C571" s="442"/>
      <c r="D571" s="442"/>
      <c r="E571" s="443"/>
      <c r="F571" s="436" t="s">
        <v>372</v>
      </c>
      <c r="G571" s="437"/>
      <c r="H571" s="437"/>
      <c r="I571" s="437"/>
      <c r="J571" s="444"/>
      <c r="K571" s="436" t="s">
        <v>372</v>
      </c>
      <c r="L571" s="437"/>
      <c r="M571" s="438"/>
    </row>
    <row r="572" spans="1:13" ht="18" customHeight="1">
      <c r="A572" s="441" t="s">
        <v>378</v>
      </c>
      <c r="B572" s="442"/>
      <c r="C572" s="442"/>
      <c r="D572" s="442"/>
      <c r="E572" s="443"/>
      <c r="F572" s="436" t="s">
        <v>372</v>
      </c>
      <c r="G572" s="437"/>
      <c r="H572" s="437"/>
      <c r="I572" s="437"/>
      <c r="J572" s="444"/>
      <c r="K572" s="436" t="s">
        <v>90</v>
      </c>
      <c r="L572" s="437"/>
      <c r="M572" s="438"/>
    </row>
    <row r="573" spans="1:13" ht="18" customHeight="1">
      <c r="A573" s="428" t="s">
        <v>379</v>
      </c>
      <c r="B573" s="429"/>
      <c r="C573" s="429"/>
      <c r="D573" s="429"/>
      <c r="E573" s="429"/>
      <c r="F573" s="429"/>
      <c r="G573" s="429"/>
      <c r="H573" s="429"/>
      <c r="I573" s="429"/>
      <c r="J573" s="429"/>
      <c r="K573" s="429"/>
      <c r="L573" s="429"/>
      <c r="M573" s="430"/>
    </row>
    <row r="574" spans="1:13" ht="18" customHeight="1">
      <c r="A574" s="428" t="s">
        <v>369</v>
      </c>
      <c r="B574" s="429"/>
      <c r="C574" s="429"/>
      <c r="D574" s="429"/>
      <c r="E574" s="429"/>
      <c r="F574" s="429" t="s">
        <v>370</v>
      </c>
      <c r="G574" s="429"/>
      <c r="H574" s="429"/>
      <c r="I574" s="429"/>
      <c r="J574" s="429"/>
      <c r="K574" s="429" t="s">
        <v>511</v>
      </c>
      <c r="L574" s="429"/>
      <c r="M574" s="430"/>
    </row>
    <row r="575" spans="1:13" ht="18" customHeight="1">
      <c r="A575" s="431" t="s">
        <v>380</v>
      </c>
      <c r="B575" s="432"/>
      <c r="C575" s="432"/>
      <c r="D575" s="432"/>
      <c r="E575" s="432"/>
      <c r="F575" s="432"/>
      <c r="G575" s="433" t="s">
        <v>546</v>
      </c>
      <c r="H575" s="434"/>
      <c r="I575" s="434"/>
      <c r="J575" s="434"/>
      <c r="K575" s="434"/>
      <c r="L575" s="434"/>
      <c r="M575" s="435"/>
    </row>
    <row r="576" spans="1:13" ht="18" customHeight="1">
      <c r="A576" s="226" t="s">
        <v>512</v>
      </c>
      <c r="B576" s="436" t="s">
        <v>449</v>
      </c>
      <c r="C576" s="437"/>
      <c r="D576" s="437"/>
      <c r="E576" s="437"/>
      <c r="F576" s="437"/>
      <c r="G576" s="437"/>
      <c r="H576" s="437"/>
      <c r="I576" s="437"/>
      <c r="J576" s="437"/>
      <c r="K576" s="437"/>
      <c r="L576" s="437"/>
      <c r="M576" s="438"/>
    </row>
    <row r="577" spans="1:13" ht="18" customHeight="1">
      <c r="A577" s="226" t="s">
        <v>382</v>
      </c>
      <c r="B577" s="436" t="s">
        <v>537</v>
      </c>
      <c r="C577" s="437"/>
      <c r="D577" s="437"/>
      <c r="E577" s="437"/>
      <c r="F577" s="437"/>
      <c r="G577" s="437"/>
      <c r="H577" s="437"/>
      <c r="I577" s="437"/>
      <c r="J577" s="437"/>
      <c r="K577" s="437"/>
      <c r="L577" s="437"/>
      <c r="M577" s="438"/>
    </row>
    <row r="578" spans="1:13" ht="18" customHeight="1">
      <c r="A578" s="428" t="s">
        <v>513</v>
      </c>
      <c r="B578" s="429"/>
      <c r="C578" s="429"/>
      <c r="D578" s="434"/>
      <c r="E578" s="434"/>
      <c r="F578" s="434"/>
      <c r="G578" s="434"/>
      <c r="H578" s="434"/>
      <c r="I578" s="434"/>
      <c r="J578" s="429" t="s">
        <v>514</v>
      </c>
      <c r="K578" s="429"/>
      <c r="L578" s="429"/>
      <c r="M578" s="430"/>
    </row>
    <row r="579" spans="1:13" ht="18" customHeight="1">
      <c r="A579" s="428"/>
      <c r="B579" s="429"/>
      <c r="C579" s="429"/>
      <c r="D579" s="434"/>
      <c r="E579" s="434"/>
      <c r="F579" s="434"/>
      <c r="G579" s="434"/>
      <c r="H579" s="434"/>
      <c r="I579" s="434"/>
      <c r="J579" s="429"/>
      <c r="K579" s="429"/>
      <c r="L579" s="429"/>
      <c r="M579" s="430"/>
    </row>
    <row r="580" spans="1:13" ht="18" customHeight="1">
      <c r="A580" s="428"/>
      <c r="B580" s="429"/>
      <c r="C580" s="429"/>
      <c r="D580" s="434"/>
      <c r="E580" s="434"/>
      <c r="F580" s="434"/>
      <c r="G580" s="434"/>
      <c r="H580" s="434"/>
      <c r="I580" s="434"/>
      <c r="J580" s="429"/>
      <c r="K580" s="429"/>
      <c r="L580" s="429"/>
      <c r="M580" s="430"/>
    </row>
    <row r="581" spans="1:13" ht="18" customHeight="1">
      <c r="A581" s="428"/>
      <c r="B581" s="429"/>
      <c r="C581" s="429"/>
      <c r="D581" s="434"/>
      <c r="E581" s="434"/>
      <c r="F581" s="434"/>
      <c r="G581" s="434"/>
      <c r="H581" s="434"/>
      <c r="I581" s="434"/>
      <c r="J581" s="429"/>
      <c r="K581" s="429"/>
      <c r="L581" s="429"/>
      <c r="M581" s="430"/>
    </row>
    <row r="582" spans="1:13" ht="18" customHeight="1">
      <c r="A582" s="423" t="s">
        <v>383</v>
      </c>
      <c r="B582" s="424"/>
      <c r="C582" s="424"/>
      <c r="D582" s="424"/>
      <c r="E582" s="424"/>
      <c r="F582" s="424"/>
      <c r="G582" s="424"/>
      <c r="H582" s="425" t="s">
        <v>384</v>
      </c>
      <c r="I582" s="426"/>
      <c r="J582" s="426"/>
      <c r="K582" s="426"/>
      <c r="L582" s="426"/>
      <c r="M582" s="427"/>
    </row>
    <row r="583" spans="1:13" ht="18" customHeight="1">
      <c r="A583" s="231" t="s">
        <v>385</v>
      </c>
      <c r="B583" s="424" t="s">
        <v>255</v>
      </c>
      <c r="C583" s="424"/>
      <c r="D583" s="204" t="s">
        <v>385</v>
      </c>
      <c r="E583" s="232"/>
      <c r="F583" s="424" t="s">
        <v>255</v>
      </c>
      <c r="G583" s="424"/>
      <c r="H583" s="206"/>
      <c r="I583" s="206"/>
      <c r="J583" s="207" t="s">
        <v>386</v>
      </c>
      <c r="K583" s="206"/>
      <c r="L583" s="208" t="s">
        <v>255</v>
      </c>
      <c r="M583" s="209"/>
    </row>
    <row r="584" spans="1:13" ht="18" customHeight="1">
      <c r="A584" s="210" t="s">
        <v>387</v>
      </c>
      <c r="B584" s="418" t="s">
        <v>388</v>
      </c>
      <c r="C584" s="418"/>
      <c r="D584" s="418" t="s">
        <v>389</v>
      </c>
      <c r="E584" s="418"/>
      <c r="F584" s="418" t="s">
        <v>390</v>
      </c>
      <c r="G584" s="418"/>
      <c r="H584" s="206"/>
      <c r="I584" s="206"/>
      <c r="J584" s="419">
        <v>3</v>
      </c>
      <c r="K584" s="420"/>
      <c r="L584" s="232" t="s">
        <v>372</v>
      </c>
      <c r="M584" s="209"/>
    </row>
    <row r="585" spans="1:13" ht="18" customHeight="1">
      <c r="A585" s="210" t="s">
        <v>391</v>
      </c>
      <c r="B585" s="418" t="s">
        <v>392</v>
      </c>
      <c r="C585" s="418"/>
      <c r="D585" s="418" t="s">
        <v>393</v>
      </c>
      <c r="E585" s="418"/>
      <c r="F585" s="418" t="s">
        <v>394</v>
      </c>
      <c r="G585" s="418"/>
      <c r="H585" s="206"/>
      <c r="I585" s="206"/>
      <c r="J585" s="419">
        <v>2</v>
      </c>
      <c r="K585" s="420"/>
      <c r="L585" s="232" t="s">
        <v>375</v>
      </c>
      <c r="M585" s="209"/>
    </row>
    <row r="586" spans="1:13" ht="18" customHeight="1">
      <c r="A586" s="210" t="s">
        <v>395</v>
      </c>
      <c r="B586" s="418" t="s">
        <v>396</v>
      </c>
      <c r="C586" s="418"/>
      <c r="D586" s="418" t="s">
        <v>397</v>
      </c>
      <c r="E586" s="418"/>
      <c r="F586" s="418" t="s">
        <v>398</v>
      </c>
      <c r="G586" s="418"/>
      <c r="H586" s="206"/>
      <c r="I586" s="206"/>
      <c r="J586" s="419">
        <v>1</v>
      </c>
      <c r="K586" s="420"/>
      <c r="L586" s="232" t="s">
        <v>399</v>
      </c>
      <c r="M586" s="209"/>
    </row>
    <row r="587" spans="1:13" ht="18" customHeight="1" thickBot="1">
      <c r="A587" s="211" t="s">
        <v>400</v>
      </c>
      <c r="B587" s="421" t="s">
        <v>401</v>
      </c>
      <c r="C587" s="421"/>
      <c r="D587" s="422" t="s">
        <v>402</v>
      </c>
      <c r="E587" s="422"/>
      <c r="F587" s="422" t="s">
        <v>403</v>
      </c>
      <c r="G587" s="422"/>
      <c r="H587" s="212"/>
      <c r="I587" s="212"/>
      <c r="J587" s="212"/>
      <c r="K587" s="212"/>
      <c r="L587" s="212"/>
      <c r="M587" s="213"/>
    </row>
    <row r="588" spans="1:13" ht="18" customHeight="1" thickBot="1"/>
    <row r="589" spans="1:13" ht="18" customHeight="1">
      <c r="A589" s="180"/>
      <c r="B589" s="465" t="s">
        <v>475</v>
      </c>
      <c r="C589" s="465"/>
      <c r="D589" s="465"/>
      <c r="E589" s="465"/>
      <c r="F589" s="465"/>
      <c r="G589" s="465"/>
      <c r="H589" s="465"/>
      <c r="I589" s="466"/>
      <c r="J589" s="467" t="s">
        <v>476</v>
      </c>
      <c r="K589" s="465"/>
      <c r="L589" s="465"/>
      <c r="M589" s="468"/>
    </row>
    <row r="590" spans="1:13" ht="18" customHeight="1">
      <c r="A590" s="454" t="s">
        <v>477</v>
      </c>
      <c r="B590" s="455"/>
      <c r="C590" s="455"/>
      <c r="D590" s="455"/>
      <c r="E590" s="455"/>
      <c r="F590" s="455"/>
      <c r="G590" s="455"/>
      <c r="H590" s="455"/>
      <c r="I590" s="455"/>
      <c r="J590" s="455"/>
      <c r="K590" s="455"/>
      <c r="L590" s="455"/>
      <c r="M590" s="456"/>
    </row>
    <row r="591" spans="1:13" ht="18" customHeight="1">
      <c r="A591" s="181"/>
      <c r="B591" s="457" t="s">
        <v>478</v>
      </c>
      <c r="C591" s="457"/>
      <c r="D591" s="457"/>
      <c r="E591" s="458"/>
      <c r="F591" s="182" t="s">
        <v>479</v>
      </c>
      <c r="G591" s="182"/>
      <c r="H591" s="459" t="s">
        <v>480</v>
      </c>
      <c r="I591" s="460"/>
      <c r="J591" s="461"/>
      <c r="K591" s="183" t="s">
        <v>481</v>
      </c>
      <c r="L591" s="227"/>
      <c r="M591" s="185"/>
    </row>
    <row r="592" spans="1:13" ht="18" customHeight="1">
      <c r="A592" s="462" t="s">
        <v>524</v>
      </c>
      <c r="B592" s="460"/>
      <c r="C592" s="460"/>
      <c r="D592" s="460"/>
      <c r="E592" s="460"/>
      <c r="F592" s="460"/>
      <c r="G592" s="460"/>
      <c r="H592" s="460"/>
      <c r="I592" s="460"/>
      <c r="J592" s="460"/>
      <c r="K592" s="460"/>
      <c r="L592" s="460"/>
      <c r="M592" s="463"/>
    </row>
    <row r="593" spans="1:13" ht="18" customHeight="1">
      <c r="A593" s="441" t="s">
        <v>482</v>
      </c>
      <c r="B593" s="442"/>
      <c r="C593" s="442"/>
      <c r="D593" s="442"/>
      <c r="E593" s="442"/>
      <c r="F593" s="442"/>
      <c r="G593" s="442"/>
      <c r="H593" s="442"/>
      <c r="I593" s="442"/>
      <c r="J593" s="442"/>
      <c r="K593" s="442"/>
      <c r="L593" s="442"/>
      <c r="M593" s="464"/>
    </row>
    <row r="594" spans="1:13" ht="18" customHeight="1">
      <c r="A594" s="439" t="s">
        <v>483</v>
      </c>
      <c r="B594" s="440"/>
      <c r="C594" s="472" t="s">
        <v>140</v>
      </c>
      <c r="D594" s="470"/>
      <c r="E594" s="470"/>
      <c r="F594" s="470"/>
      <c r="G594" s="471"/>
      <c r="H594" s="228" t="s">
        <v>484</v>
      </c>
      <c r="I594" s="187"/>
      <c r="J594" s="448">
        <v>13</v>
      </c>
      <c r="K594" s="448"/>
      <c r="L594" s="448"/>
      <c r="M594" s="449"/>
    </row>
    <row r="595" spans="1:13" ht="18" customHeight="1">
      <c r="A595" s="439" t="s">
        <v>485</v>
      </c>
      <c r="B595" s="440"/>
      <c r="C595" s="472" t="s">
        <v>1</v>
      </c>
      <c r="D595" s="470"/>
      <c r="E595" s="470"/>
      <c r="F595" s="470"/>
      <c r="G595" s="471"/>
      <c r="H595" s="228" t="s">
        <v>486</v>
      </c>
      <c r="I595" s="187"/>
      <c r="J595" s="448">
        <v>1147</v>
      </c>
      <c r="K595" s="448"/>
      <c r="L595" s="448"/>
      <c r="M595" s="449"/>
    </row>
    <row r="596" spans="1:13" ht="18" customHeight="1">
      <c r="A596" s="439" t="s">
        <v>487</v>
      </c>
      <c r="B596" s="440"/>
      <c r="C596" s="469">
        <v>41473</v>
      </c>
      <c r="D596" s="470"/>
      <c r="E596" s="470"/>
      <c r="F596" s="470"/>
      <c r="G596" s="471"/>
      <c r="H596" s="228" t="s">
        <v>488</v>
      </c>
      <c r="I596" s="187"/>
      <c r="J596" s="448">
        <v>9797651623</v>
      </c>
      <c r="K596" s="448"/>
      <c r="L596" s="448"/>
      <c r="M596" s="449"/>
    </row>
    <row r="597" spans="1:13" ht="18" customHeight="1">
      <c r="A597" s="439" t="s">
        <v>489</v>
      </c>
      <c r="B597" s="440"/>
      <c r="C597" s="472" t="s">
        <v>303</v>
      </c>
      <c r="D597" s="470"/>
      <c r="E597" s="470"/>
      <c r="F597" s="470"/>
      <c r="G597" s="471"/>
      <c r="H597" s="431" t="s">
        <v>357</v>
      </c>
      <c r="I597" s="432"/>
      <c r="J597" s="473" t="s">
        <v>302</v>
      </c>
      <c r="K597" s="448"/>
      <c r="L597" s="448"/>
      <c r="M597" s="449"/>
    </row>
    <row r="598" spans="1:13" ht="18" customHeight="1">
      <c r="A598" s="428" t="s">
        <v>490</v>
      </c>
      <c r="B598" s="429"/>
      <c r="C598" s="429"/>
      <c r="D598" s="429"/>
      <c r="E598" s="429"/>
      <c r="F598" s="429"/>
      <c r="G598" s="429"/>
      <c r="H598" s="429"/>
      <c r="I598" s="429"/>
      <c r="J598" s="429"/>
      <c r="K598" s="429"/>
      <c r="L598" s="429"/>
      <c r="M598" s="430"/>
    </row>
    <row r="599" spans="1:13" ht="18" customHeight="1">
      <c r="A599" s="453" t="s">
        <v>491</v>
      </c>
      <c r="B599" s="429" t="s">
        <v>492</v>
      </c>
      <c r="C599" s="429"/>
      <c r="D599" s="429"/>
      <c r="E599" s="429"/>
      <c r="F599" s="429"/>
      <c r="G599" s="429"/>
      <c r="H599" s="429" t="s">
        <v>493</v>
      </c>
      <c r="I599" s="429"/>
      <c r="J599" s="429"/>
      <c r="K599" s="429"/>
      <c r="L599" s="429"/>
      <c r="M599" s="430"/>
    </row>
    <row r="600" spans="1:13" ht="30">
      <c r="A600" s="453"/>
      <c r="B600" s="189" t="s">
        <v>494</v>
      </c>
      <c r="C600" s="189" t="s">
        <v>495</v>
      </c>
      <c r="D600" s="189" t="s">
        <v>496</v>
      </c>
      <c r="E600" s="189" t="s">
        <v>497</v>
      </c>
      <c r="F600" s="189">
        <v>100</v>
      </c>
      <c r="G600" s="190" t="s">
        <v>345</v>
      </c>
      <c r="H600" s="189" t="s">
        <v>498</v>
      </c>
      <c r="I600" s="189" t="s">
        <v>495</v>
      </c>
      <c r="J600" s="189" t="s">
        <v>496</v>
      </c>
      <c r="K600" s="189" t="s">
        <v>515</v>
      </c>
      <c r="L600" s="189">
        <v>100</v>
      </c>
      <c r="M600" s="191" t="s">
        <v>345</v>
      </c>
    </row>
    <row r="601" spans="1:13" ht="18" customHeight="1">
      <c r="A601" s="226" t="s">
        <v>257</v>
      </c>
      <c r="B601" s="272">
        <v>9</v>
      </c>
      <c r="C601" s="273">
        <v>5</v>
      </c>
      <c r="D601" s="273">
        <v>4</v>
      </c>
      <c r="E601" s="278">
        <v>48</v>
      </c>
      <c r="F601" s="165">
        <f t="shared" ref="F601" si="81">SUM(B601:E601)</f>
        <v>66</v>
      </c>
      <c r="G601" s="269" t="str">
        <f t="shared" ref="G601:G605" si="82">IF(F601&gt;=91,"A1",IF(F601&gt;=81,"A2",IF(F601&gt;=71,"B1",IF(F601&gt;=61,"B2",IF(F601&gt;=51,"C1",IF(F601&gt;=41,"C2",IF(F601&gt;=33,"D","E")))))))</f>
        <v>B2</v>
      </c>
      <c r="H601" s="269">
        <v>8.5</v>
      </c>
      <c r="I601" s="269">
        <v>5</v>
      </c>
      <c r="J601" s="269">
        <v>5</v>
      </c>
      <c r="K601" s="165">
        <v>62</v>
      </c>
      <c r="L601" s="165">
        <f t="shared" ref="L601" si="83">SUM(H601:K601)</f>
        <v>80.5</v>
      </c>
      <c r="M601" s="269" t="str">
        <f t="shared" ref="M601:M603" si="84">IF(L601&gt;=91,"A1",IF(L601&gt;=81,"A2",IF(L601&gt;=71,"B1",IF(L601&gt;=61,"B2",IF(L601&gt;=51,"C1",IF(L601&gt;=41,"C2",IF(L601&gt;=33,"D","E")))))))</f>
        <v>B1</v>
      </c>
    </row>
    <row r="602" spans="1:13" ht="18" customHeight="1">
      <c r="A602" s="226" t="s">
        <v>259</v>
      </c>
      <c r="B602" s="272">
        <v>8.5</v>
      </c>
      <c r="C602" s="273">
        <v>4</v>
      </c>
      <c r="D602" s="273">
        <v>4</v>
      </c>
      <c r="E602" s="273">
        <v>55</v>
      </c>
      <c r="F602" s="165">
        <f t="shared" ref="F602:F605" si="85">(B602+C602+D602+E602)</f>
        <v>71.5</v>
      </c>
      <c r="G602" s="269" t="str">
        <f t="shared" si="82"/>
        <v>B1</v>
      </c>
      <c r="H602" s="269">
        <v>7.5</v>
      </c>
      <c r="I602" s="269">
        <v>4</v>
      </c>
      <c r="J602" s="269">
        <v>4</v>
      </c>
      <c r="K602" s="269">
        <v>66.5</v>
      </c>
      <c r="L602" s="165">
        <f t="shared" ref="L602:L605" si="86">SUM(H602:K602)</f>
        <v>82</v>
      </c>
      <c r="M602" s="269" t="str">
        <f t="shared" si="84"/>
        <v>A2</v>
      </c>
    </row>
    <row r="603" spans="1:13" ht="18" customHeight="1">
      <c r="A603" s="226" t="s">
        <v>499</v>
      </c>
      <c r="B603" s="272">
        <v>10</v>
      </c>
      <c r="C603" s="273">
        <v>5</v>
      </c>
      <c r="D603" s="273">
        <v>5</v>
      </c>
      <c r="E603" s="273">
        <v>67</v>
      </c>
      <c r="F603" s="269">
        <f t="shared" si="85"/>
        <v>87</v>
      </c>
      <c r="G603" s="269" t="str">
        <f t="shared" si="82"/>
        <v>A2</v>
      </c>
      <c r="H603" s="269">
        <v>7.25</v>
      </c>
      <c r="I603" s="269">
        <v>5</v>
      </c>
      <c r="J603" s="269">
        <v>5</v>
      </c>
      <c r="K603" s="269">
        <v>67.5</v>
      </c>
      <c r="L603" s="165">
        <f t="shared" si="86"/>
        <v>84.75</v>
      </c>
      <c r="M603" s="269" t="str">
        <f t="shared" si="84"/>
        <v>A2</v>
      </c>
    </row>
    <row r="604" spans="1:13" ht="18" customHeight="1">
      <c r="A604" s="226" t="s">
        <v>261</v>
      </c>
      <c r="B604" s="274">
        <v>9</v>
      </c>
      <c r="C604" s="273">
        <v>5</v>
      </c>
      <c r="D604" s="273">
        <v>5</v>
      </c>
      <c r="E604" s="273">
        <v>64</v>
      </c>
      <c r="F604" s="269">
        <f t="shared" si="85"/>
        <v>83</v>
      </c>
      <c r="G604" s="269" t="str">
        <f t="shared" si="82"/>
        <v>A2</v>
      </c>
      <c r="H604" s="274">
        <v>8.75</v>
      </c>
      <c r="I604" s="280">
        <v>5</v>
      </c>
      <c r="J604" s="281">
        <v>4.5</v>
      </c>
      <c r="K604" s="269">
        <v>67</v>
      </c>
      <c r="L604" s="165">
        <f t="shared" si="86"/>
        <v>85.25</v>
      </c>
      <c r="M604" s="165" t="str">
        <f t="shared" ref="M604:M605" si="87">IF(L604&gt;=91,"A1",IF(L604&gt;=81,"A2",IF(L604&gt;=71,"B1",IF(L604&gt;=61,"B2",IF(L604&gt;=51,"C1",IF(L604&gt;=41,"C2",IF(L604&gt;=33,"D","E")))))))</f>
        <v>A2</v>
      </c>
    </row>
    <row r="605" spans="1:13" ht="18" customHeight="1">
      <c r="A605" s="226" t="s">
        <v>361</v>
      </c>
      <c r="B605" s="272">
        <v>9.25</v>
      </c>
      <c r="C605" s="273">
        <v>4.5</v>
      </c>
      <c r="D605" s="273">
        <v>5</v>
      </c>
      <c r="E605" s="273">
        <v>49</v>
      </c>
      <c r="F605" s="165">
        <f t="shared" si="85"/>
        <v>67.75</v>
      </c>
      <c r="G605" s="269" t="str">
        <f t="shared" si="82"/>
        <v>B2</v>
      </c>
      <c r="H605" s="274">
        <v>7.25</v>
      </c>
      <c r="I605" s="269">
        <v>5</v>
      </c>
      <c r="J605" s="269">
        <v>5</v>
      </c>
      <c r="K605" s="269">
        <v>58.5</v>
      </c>
      <c r="L605" s="165">
        <f t="shared" si="86"/>
        <v>75.75</v>
      </c>
      <c r="M605" s="269" t="str">
        <f t="shared" si="87"/>
        <v>B1</v>
      </c>
    </row>
    <row r="606" spans="1:13" ht="18" customHeight="1">
      <c r="A606" s="271" t="s">
        <v>530</v>
      </c>
      <c r="B606" s="269"/>
      <c r="C606" s="269"/>
      <c r="D606" s="269"/>
      <c r="E606" s="275">
        <v>39.5</v>
      </c>
      <c r="F606" s="160"/>
      <c r="G606" s="269"/>
      <c r="H606" s="269"/>
      <c r="I606" s="269"/>
      <c r="J606" s="269"/>
      <c r="K606" s="269">
        <v>41</v>
      </c>
      <c r="L606" s="269"/>
      <c r="M606" s="270"/>
    </row>
    <row r="607" spans="1:13" ht="18" customHeight="1">
      <c r="A607" s="271" t="s">
        <v>531</v>
      </c>
      <c r="B607" s="269"/>
      <c r="C607" s="269"/>
      <c r="D607" s="269"/>
      <c r="E607" s="276">
        <v>34.5</v>
      </c>
      <c r="F607" s="269"/>
      <c r="G607" s="269"/>
      <c r="H607" s="269"/>
      <c r="I607" s="269"/>
      <c r="J607" s="269"/>
      <c r="K607" s="276">
        <v>36.5</v>
      </c>
      <c r="L607" s="269"/>
      <c r="M607" s="270"/>
    </row>
    <row r="608" spans="1:13" ht="18" customHeight="1">
      <c r="A608" s="271" t="s">
        <v>532</v>
      </c>
      <c r="B608" s="269"/>
      <c r="C608" s="269"/>
      <c r="D608" s="269"/>
      <c r="E608" s="269">
        <v>31</v>
      </c>
      <c r="F608" s="269"/>
      <c r="G608" s="269"/>
      <c r="H608" s="269"/>
      <c r="I608" s="269"/>
      <c r="J608" s="269"/>
      <c r="K608" s="269">
        <v>35</v>
      </c>
      <c r="L608" s="269"/>
      <c r="M608" s="270"/>
    </row>
    <row r="609" spans="1:13" ht="31.5" customHeight="1">
      <c r="A609" s="227" t="s">
        <v>500</v>
      </c>
      <c r="B609" s="227"/>
      <c r="C609" s="229" t="s">
        <v>501</v>
      </c>
      <c r="D609" s="195">
        <f>(F601+F602+F603+F604+F605)</f>
        <v>375.25</v>
      </c>
      <c r="E609" s="195"/>
      <c r="F609" s="229" t="s">
        <v>502</v>
      </c>
      <c r="G609" s="195">
        <f>(D609/500)*100</f>
        <v>75.05</v>
      </c>
      <c r="H609" s="195"/>
      <c r="I609" s="196"/>
      <c r="J609" s="445" t="s">
        <v>503</v>
      </c>
      <c r="K609" s="445"/>
      <c r="L609" s="434" t="str">
        <f>IF(G609&gt;=91,"A1",IF(G609&gt;=81,"A2",IF(G609&gt;=71,"B1",IF(G609&gt;=61,"B2",IF(G609&gt;=51,"C1",IF(G609&gt;=41,"C2",IF(G609&gt;=33,"D","E")))))))</f>
        <v>B1</v>
      </c>
      <c r="M609" s="434" t="str">
        <f t="shared" ref="M609:M611" si="88">IF(K609&gt;=91,"A1",IF(K609&gt;=81,"A2",IF(K609&gt;=71,"B1",IF(K609&gt;=61,"B2",IF(K609&gt;=51,"C1",IF(K609&gt;=41,"C2",IF(K609&gt;=33,"D","E")))))))</f>
        <v>E</v>
      </c>
    </row>
    <row r="610" spans="1:13" ht="29.25" customHeight="1">
      <c r="A610" s="198" t="s">
        <v>504</v>
      </c>
      <c r="B610" s="227"/>
      <c r="C610" s="229" t="s">
        <v>505</v>
      </c>
      <c r="D610" s="195">
        <f>(L601+L602+L603+L604+L605)</f>
        <v>408.25</v>
      </c>
      <c r="E610" s="195"/>
      <c r="F610" s="229" t="s">
        <v>506</v>
      </c>
      <c r="G610" s="199">
        <f>D610/500*100</f>
        <v>81.650000000000006</v>
      </c>
      <c r="H610" s="199"/>
      <c r="I610" s="200"/>
      <c r="J610" s="445" t="s">
        <v>507</v>
      </c>
      <c r="K610" s="445"/>
      <c r="L610" s="434" t="str">
        <f>IF(G610&gt;=91,"A1",IF(G610&gt;=81,"A2",IF(G610&gt;=71,"B1",IF(G610&gt;=61,"B2",IF(G610&gt;=51,"C1",IF(G610&gt;=41,"C2",IF(G610&gt;=33,"D","E")))))))</f>
        <v>A2</v>
      </c>
      <c r="M610" s="434" t="str">
        <f t="shared" si="88"/>
        <v>E</v>
      </c>
    </row>
    <row r="611" spans="1:13" ht="18" customHeight="1">
      <c r="A611" s="230" t="s">
        <v>508</v>
      </c>
      <c r="B611" s="230"/>
      <c r="C611" s="230">
        <f>(D609+D610)</f>
        <v>783.5</v>
      </c>
      <c r="D611" s="446"/>
      <c r="E611" s="446"/>
      <c r="F611" s="230" t="s">
        <v>509</v>
      </c>
      <c r="G611" s="230"/>
      <c r="H611" s="230"/>
      <c r="I611" s="230">
        <f>(C611/1000)*100</f>
        <v>78.349999999999994</v>
      </c>
      <c r="J611" s="230" t="s">
        <v>510</v>
      </c>
      <c r="K611" s="230"/>
      <c r="L611" s="446" t="str">
        <f>IF(I611&gt;=91,"A1",IF(I611&gt;=81,"A2",IF(I611&gt;=71,"B1",IF(I611&gt;=61,"B2",IF(I611&gt;=51,"C1",IF(I611&gt;=41,"C2",IF(I611&gt;=33,"D","E")))))))</f>
        <v>B1</v>
      </c>
      <c r="M611" s="446" t="str">
        <f t="shared" si="88"/>
        <v>E</v>
      </c>
    </row>
    <row r="612" spans="1:13" ht="18" customHeight="1">
      <c r="A612" s="447" t="s">
        <v>367</v>
      </c>
      <c r="B612" s="448"/>
      <c r="C612" s="448"/>
      <c r="D612" s="448"/>
      <c r="E612" s="448"/>
      <c r="F612" s="448"/>
      <c r="G612" s="448"/>
      <c r="H612" s="448"/>
      <c r="I612" s="448"/>
      <c r="J612" s="448"/>
      <c r="K612" s="448"/>
      <c r="L612" s="448"/>
      <c r="M612" s="449"/>
    </row>
    <row r="613" spans="1:13" ht="18" customHeight="1">
      <c r="A613" s="428" t="s">
        <v>368</v>
      </c>
      <c r="B613" s="429"/>
      <c r="C613" s="429"/>
      <c r="D613" s="429"/>
      <c r="E613" s="429"/>
      <c r="F613" s="429"/>
      <c r="G613" s="429"/>
      <c r="H613" s="429"/>
      <c r="I613" s="429"/>
      <c r="J613" s="429"/>
      <c r="K613" s="429"/>
      <c r="L613" s="429"/>
      <c r="M613" s="430"/>
    </row>
    <row r="614" spans="1:13" ht="18" customHeight="1">
      <c r="A614" s="428" t="s">
        <v>369</v>
      </c>
      <c r="B614" s="429"/>
      <c r="C614" s="429"/>
      <c r="D614" s="429"/>
      <c r="E614" s="429"/>
      <c r="F614" s="429" t="s">
        <v>370</v>
      </c>
      <c r="G614" s="429"/>
      <c r="H614" s="429"/>
      <c r="I614" s="429"/>
      <c r="J614" s="429"/>
      <c r="K614" s="429" t="s">
        <v>511</v>
      </c>
      <c r="L614" s="429"/>
      <c r="M614" s="430"/>
    </row>
    <row r="615" spans="1:13" ht="18" customHeight="1">
      <c r="A615" s="431" t="s">
        <v>371</v>
      </c>
      <c r="B615" s="432"/>
      <c r="C615" s="432"/>
      <c r="D615" s="432"/>
      <c r="E615" s="432"/>
      <c r="F615" s="433" t="s">
        <v>375</v>
      </c>
      <c r="G615" s="434"/>
      <c r="H615" s="434"/>
      <c r="I615" s="434"/>
      <c r="J615" s="434"/>
      <c r="K615" s="433" t="s">
        <v>372</v>
      </c>
      <c r="L615" s="434"/>
      <c r="M615" s="435"/>
    </row>
    <row r="616" spans="1:13" ht="18" customHeight="1">
      <c r="A616" s="428" t="s">
        <v>373</v>
      </c>
      <c r="B616" s="429"/>
      <c r="C616" s="429"/>
      <c r="D616" s="429"/>
      <c r="E616" s="429"/>
      <c r="F616" s="429"/>
      <c r="G616" s="429"/>
      <c r="H616" s="429"/>
      <c r="I616" s="429"/>
      <c r="J616" s="429"/>
      <c r="K616" s="429"/>
      <c r="L616" s="429"/>
      <c r="M616" s="430"/>
    </row>
    <row r="617" spans="1:13" ht="18" customHeight="1">
      <c r="A617" s="428" t="s">
        <v>369</v>
      </c>
      <c r="B617" s="429"/>
      <c r="C617" s="429"/>
      <c r="D617" s="429"/>
      <c r="E617" s="429"/>
      <c r="F617" s="429" t="s">
        <v>370</v>
      </c>
      <c r="G617" s="429"/>
      <c r="H617" s="429"/>
      <c r="I617" s="429"/>
      <c r="J617" s="429"/>
      <c r="K617" s="429" t="s">
        <v>511</v>
      </c>
      <c r="L617" s="429"/>
      <c r="M617" s="430"/>
    </row>
    <row r="618" spans="1:13" ht="18" customHeight="1">
      <c r="A618" s="439" t="s">
        <v>374</v>
      </c>
      <c r="B618" s="440"/>
      <c r="C618" s="440"/>
      <c r="D618" s="440"/>
      <c r="E618" s="440"/>
      <c r="F618" s="429" t="s">
        <v>372</v>
      </c>
      <c r="G618" s="429"/>
      <c r="H618" s="429"/>
      <c r="I618" s="429"/>
      <c r="J618" s="429"/>
      <c r="K618" s="429" t="s">
        <v>372</v>
      </c>
      <c r="L618" s="429"/>
      <c r="M618" s="430"/>
    </row>
    <row r="619" spans="1:13" ht="18" customHeight="1">
      <c r="A619" s="439" t="s">
        <v>376</v>
      </c>
      <c r="B619" s="440"/>
      <c r="C619" s="440"/>
      <c r="D619" s="440"/>
      <c r="E619" s="440"/>
      <c r="F619" s="433" t="s">
        <v>372</v>
      </c>
      <c r="G619" s="434"/>
      <c r="H619" s="434"/>
      <c r="I619" s="434"/>
      <c r="J619" s="434"/>
      <c r="K619" s="433" t="s">
        <v>375</v>
      </c>
      <c r="L619" s="434"/>
      <c r="M619" s="435"/>
    </row>
    <row r="620" spans="1:13" ht="18" customHeight="1">
      <c r="A620" s="441" t="s">
        <v>377</v>
      </c>
      <c r="B620" s="442"/>
      <c r="C620" s="442"/>
      <c r="D620" s="442"/>
      <c r="E620" s="443"/>
      <c r="F620" s="436" t="s">
        <v>372</v>
      </c>
      <c r="G620" s="437"/>
      <c r="H620" s="437"/>
      <c r="I620" s="437"/>
      <c r="J620" s="444"/>
      <c r="K620" s="436" t="s">
        <v>372</v>
      </c>
      <c r="L620" s="437"/>
      <c r="M620" s="438"/>
    </row>
    <row r="621" spans="1:13" ht="18" customHeight="1">
      <c r="A621" s="441" t="s">
        <v>378</v>
      </c>
      <c r="B621" s="442"/>
      <c r="C621" s="442"/>
      <c r="D621" s="442"/>
      <c r="E621" s="443"/>
      <c r="F621" s="436" t="s">
        <v>372</v>
      </c>
      <c r="G621" s="437"/>
      <c r="H621" s="437"/>
      <c r="I621" s="437"/>
      <c r="J621" s="444"/>
      <c r="K621" s="436" t="s">
        <v>372</v>
      </c>
      <c r="L621" s="437"/>
      <c r="M621" s="438"/>
    </row>
    <row r="622" spans="1:13" ht="18" customHeight="1">
      <c r="A622" s="428" t="s">
        <v>379</v>
      </c>
      <c r="B622" s="429"/>
      <c r="C622" s="429"/>
      <c r="D622" s="429"/>
      <c r="E622" s="429"/>
      <c r="F622" s="429"/>
      <c r="G622" s="429"/>
      <c r="H622" s="429"/>
      <c r="I622" s="429"/>
      <c r="J622" s="429"/>
      <c r="K622" s="429"/>
      <c r="L622" s="429"/>
      <c r="M622" s="430"/>
    </row>
    <row r="623" spans="1:13" ht="18" customHeight="1">
      <c r="A623" s="428" t="s">
        <v>369</v>
      </c>
      <c r="B623" s="429"/>
      <c r="C623" s="429"/>
      <c r="D623" s="429"/>
      <c r="E623" s="429"/>
      <c r="F623" s="429" t="s">
        <v>370</v>
      </c>
      <c r="G623" s="429"/>
      <c r="H623" s="429"/>
      <c r="I623" s="429"/>
      <c r="J623" s="429"/>
      <c r="K623" s="429" t="s">
        <v>511</v>
      </c>
      <c r="L623" s="429"/>
      <c r="M623" s="430"/>
    </row>
    <row r="624" spans="1:13" ht="18" customHeight="1">
      <c r="A624" s="431" t="s">
        <v>380</v>
      </c>
      <c r="B624" s="432"/>
      <c r="C624" s="432"/>
      <c r="D624" s="432"/>
      <c r="E624" s="432"/>
      <c r="F624" s="432"/>
      <c r="G624" s="433" t="s">
        <v>547</v>
      </c>
      <c r="H624" s="434"/>
      <c r="I624" s="434"/>
      <c r="J624" s="434"/>
      <c r="K624" s="434"/>
      <c r="L624" s="434"/>
      <c r="M624" s="435"/>
    </row>
    <row r="625" spans="1:13" ht="18" customHeight="1">
      <c r="A625" s="226" t="s">
        <v>512</v>
      </c>
      <c r="B625" s="436" t="s">
        <v>449</v>
      </c>
      <c r="C625" s="437"/>
      <c r="D625" s="437"/>
      <c r="E625" s="437"/>
      <c r="F625" s="437"/>
      <c r="G625" s="437"/>
      <c r="H625" s="437"/>
      <c r="I625" s="437"/>
      <c r="J625" s="437"/>
      <c r="K625" s="437"/>
      <c r="L625" s="437"/>
      <c r="M625" s="438"/>
    </row>
    <row r="626" spans="1:13" ht="18" customHeight="1">
      <c r="A626" s="226" t="s">
        <v>382</v>
      </c>
      <c r="B626" s="436" t="s">
        <v>537</v>
      </c>
      <c r="C626" s="437"/>
      <c r="D626" s="437"/>
      <c r="E626" s="437"/>
      <c r="F626" s="437"/>
      <c r="G626" s="437"/>
      <c r="H626" s="437"/>
      <c r="I626" s="437"/>
      <c r="J626" s="437"/>
      <c r="K626" s="437"/>
      <c r="L626" s="437"/>
      <c r="M626" s="438"/>
    </row>
    <row r="627" spans="1:13" ht="18" customHeight="1">
      <c r="A627" s="428" t="s">
        <v>513</v>
      </c>
      <c r="B627" s="429"/>
      <c r="C627" s="429"/>
      <c r="D627" s="434"/>
      <c r="E627" s="434"/>
      <c r="F627" s="434"/>
      <c r="G627" s="434"/>
      <c r="H627" s="434"/>
      <c r="I627" s="434"/>
      <c r="J627" s="429" t="s">
        <v>514</v>
      </c>
      <c r="K627" s="429"/>
      <c r="L627" s="429"/>
      <c r="M627" s="430"/>
    </row>
    <row r="628" spans="1:13" ht="18" customHeight="1">
      <c r="A628" s="428"/>
      <c r="B628" s="429"/>
      <c r="C628" s="429"/>
      <c r="D628" s="434"/>
      <c r="E628" s="434"/>
      <c r="F628" s="434"/>
      <c r="G628" s="434"/>
      <c r="H628" s="434"/>
      <c r="I628" s="434"/>
      <c r="J628" s="429"/>
      <c r="K628" s="429"/>
      <c r="L628" s="429"/>
      <c r="M628" s="430"/>
    </row>
    <row r="629" spans="1:13" ht="18" customHeight="1">
      <c r="A629" s="428"/>
      <c r="B629" s="429"/>
      <c r="C629" s="429"/>
      <c r="D629" s="434"/>
      <c r="E629" s="434"/>
      <c r="F629" s="434"/>
      <c r="G629" s="434"/>
      <c r="H629" s="434"/>
      <c r="I629" s="434"/>
      <c r="J629" s="429"/>
      <c r="K629" s="429"/>
      <c r="L629" s="429"/>
      <c r="M629" s="430"/>
    </row>
    <row r="630" spans="1:13" ht="18" customHeight="1">
      <c r="A630" s="428"/>
      <c r="B630" s="429"/>
      <c r="C630" s="429"/>
      <c r="D630" s="434"/>
      <c r="E630" s="434"/>
      <c r="F630" s="434"/>
      <c r="G630" s="434"/>
      <c r="H630" s="434"/>
      <c r="I630" s="434"/>
      <c r="J630" s="429"/>
      <c r="K630" s="429"/>
      <c r="L630" s="429"/>
      <c r="M630" s="430"/>
    </row>
    <row r="631" spans="1:13" ht="18" customHeight="1">
      <c r="A631" s="423" t="s">
        <v>383</v>
      </c>
      <c r="B631" s="424"/>
      <c r="C631" s="424"/>
      <c r="D631" s="424"/>
      <c r="E631" s="424"/>
      <c r="F631" s="424"/>
      <c r="G631" s="424"/>
      <c r="H631" s="425" t="s">
        <v>384</v>
      </c>
      <c r="I631" s="426"/>
      <c r="J631" s="426"/>
      <c r="K631" s="426"/>
      <c r="L631" s="426"/>
      <c r="M631" s="427"/>
    </row>
    <row r="632" spans="1:13" ht="18" customHeight="1">
      <c r="A632" s="231" t="s">
        <v>385</v>
      </c>
      <c r="B632" s="424" t="s">
        <v>255</v>
      </c>
      <c r="C632" s="424"/>
      <c r="D632" s="204" t="s">
        <v>385</v>
      </c>
      <c r="E632" s="232"/>
      <c r="F632" s="424" t="s">
        <v>255</v>
      </c>
      <c r="G632" s="424"/>
      <c r="H632" s="206"/>
      <c r="I632" s="206"/>
      <c r="J632" s="207" t="s">
        <v>386</v>
      </c>
      <c r="K632" s="206"/>
      <c r="L632" s="208" t="s">
        <v>255</v>
      </c>
      <c r="M632" s="209"/>
    </row>
    <row r="633" spans="1:13" ht="18" customHeight="1">
      <c r="A633" s="210" t="s">
        <v>387</v>
      </c>
      <c r="B633" s="418" t="s">
        <v>388</v>
      </c>
      <c r="C633" s="418"/>
      <c r="D633" s="418" t="s">
        <v>389</v>
      </c>
      <c r="E633" s="418"/>
      <c r="F633" s="418" t="s">
        <v>390</v>
      </c>
      <c r="G633" s="418"/>
      <c r="H633" s="206"/>
      <c r="I633" s="206"/>
      <c r="J633" s="419">
        <v>3</v>
      </c>
      <c r="K633" s="420"/>
      <c r="L633" s="232" t="s">
        <v>372</v>
      </c>
      <c r="M633" s="209"/>
    </row>
    <row r="634" spans="1:13" ht="18" customHeight="1">
      <c r="A634" s="210" t="s">
        <v>391</v>
      </c>
      <c r="B634" s="418" t="s">
        <v>392</v>
      </c>
      <c r="C634" s="418"/>
      <c r="D634" s="418" t="s">
        <v>393</v>
      </c>
      <c r="E634" s="418"/>
      <c r="F634" s="418" t="s">
        <v>394</v>
      </c>
      <c r="G634" s="418"/>
      <c r="H634" s="206"/>
      <c r="I634" s="206"/>
      <c r="J634" s="419">
        <v>2</v>
      </c>
      <c r="K634" s="420"/>
      <c r="L634" s="232" t="s">
        <v>375</v>
      </c>
      <c r="M634" s="209"/>
    </row>
    <row r="635" spans="1:13" ht="18" customHeight="1">
      <c r="A635" s="210" t="s">
        <v>395</v>
      </c>
      <c r="B635" s="418" t="s">
        <v>396</v>
      </c>
      <c r="C635" s="418"/>
      <c r="D635" s="418" t="s">
        <v>397</v>
      </c>
      <c r="E635" s="418"/>
      <c r="F635" s="418" t="s">
        <v>398</v>
      </c>
      <c r="G635" s="418"/>
      <c r="H635" s="206"/>
      <c r="I635" s="206"/>
      <c r="J635" s="419">
        <v>1</v>
      </c>
      <c r="K635" s="420"/>
      <c r="L635" s="232" t="s">
        <v>399</v>
      </c>
      <c r="M635" s="209"/>
    </row>
    <row r="636" spans="1:13" ht="18" customHeight="1" thickBot="1">
      <c r="A636" s="211" t="s">
        <v>400</v>
      </c>
      <c r="B636" s="421" t="s">
        <v>401</v>
      </c>
      <c r="C636" s="421"/>
      <c r="D636" s="422" t="s">
        <v>402</v>
      </c>
      <c r="E636" s="422"/>
      <c r="F636" s="422" t="s">
        <v>403</v>
      </c>
      <c r="G636" s="422"/>
      <c r="H636" s="212"/>
      <c r="I636" s="212"/>
      <c r="J636" s="212"/>
      <c r="K636" s="212"/>
      <c r="L636" s="212"/>
      <c r="M636" s="213"/>
    </row>
    <row r="637" spans="1:13" ht="18" customHeight="1" thickBot="1"/>
    <row r="638" spans="1:13" ht="18" customHeight="1">
      <c r="A638" s="180"/>
      <c r="B638" s="465" t="s">
        <v>475</v>
      </c>
      <c r="C638" s="465"/>
      <c r="D638" s="465"/>
      <c r="E638" s="465"/>
      <c r="F638" s="465"/>
      <c r="G638" s="465"/>
      <c r="H638" s="465"/>
      <c r="I638" s="466"/>
      <c r="J638" s="467" t="s">
        <v>476</v>
      </c>
      <c r="K638" s="465"/>
      <c r="L638" s="465"/>
      <c r="M638" s="468"/>
    </row>
    <row r="639" spans="1:13" ht="18" customHeight="1">
      <c r="A639" s="454" t="s">
        <v>477</v>
      </c>
      <c r="B639" s="455"/>
      <c r="C639" s="455"/>
      <c r="D639" s="455"/>
      <c r="E639" s="455"/>
      <c r="F639" s="455"/>
      <c r="G639" s="455"/>
      <c r="H639" s="455"/>
      <c r="I639" s="455"/>
      <c r="J639" s="455"/>
      <c r="K639" s="455"/>
      <c r="L639" s="455"/>
      <c r="M639" s="456"/>
    </row>
    <row r="640" spans="1:13" ht="18" customHeight="1">
      <c r="A640" s="181"/>
      <c r="B640" s="457" t="s">
        <v>478</v>
      </c>
      <c r="C640" s="457"/>
      <c r="D640" s="457"/>
      <c r="E640" s="458"/>
      <c r="F640" s="182" t="s">
        <v>479</v>
      </c>
      <c r="G640" s="182"/>
      <c r="H640" s="459" t="s">
        <v>480</v>
      </c>
      <c r="I640" s="460"/>
      <c r="J640" s="461"/>
      <c r="K640" s="183" t="s">
        <v>481</v>
      </c>
      <c r="L640" s="227"/>
      <c r="M640" s="185"/>
    </row>
    <row r="641" spans="1:13" ht="18" customHeight="1">
      <c r="A641" s="462" t="s">
        <v>524</v>
      </c>
      <c r="B641" s="460"/>
      <c r="C641" s="460"/>
      <c r="D641" s="460"/>
      <c r="E641" s="460"/>
      <c r="F641" s="460"/>
      <c r="G641" s="460"/>
      <c r="H641" s="460"/>
      <c r="I641" s="460"/>
      <c r="J641" s="460"/>
      <c r="K641" s="460"/>
      <c r="L641" s="460"/>
      <c r="M641" s="463"/>
    </row>
    <row r="642" spans="1:13" ht="18" customHeight="1">
      <c r="A642" s="441" t="s">
        <v>482</v>
      </c>
      <c r="B642" s="442"/>
      <c r="C642" s="442"/>
      <c r="D642" s="442"/>
      <c r="E642" s="442"/>
      <c r="F642" s="442"/>
      <c r="G642" s="442"/>
      <c r="H642" s="442"/>
      <c r="I642" s="442"/>
      <c r="J642" s="442"/>
      <c r="K642" s="442"/>
      <c r="L642" s="442"/>
      <c r="M642" s="464"/>
    </row>
    <row r="643" spans="1:13" ht="18" customHeight="1">
      <c r="A643" s="439" t="s">
        <v>483</v>
      </c>
      <c r="B643" s="440"/>
      <c r="C643" s="472" t="s">
        <v>304</v>
      </c>
      <c r="D643" s="470"/>
      <c r="E643" s="470"/>
      <c r="F643" s="470"/>
      <c r="G643" s="471"/>
      <c r="H643" s="228" t="s">
        <v>484</v>
      </c>
      <c r="I643" s="187"/>
      <c r="J643" s="448">
        <v>14</v>
      </c>
      <c r="K643" s="448"/>
      <c r="L643" s="448"/>
      <c r="M643" s="449"/>
    </row>
    <row r="644" spans="1:13" ht="18" customHeight="1">
      <c r="A644" s="439" t="s">
        <v>485</v>
      </c>
      <c r="B644" s="440"/>
      <c r="C644" s="472" t="s">
        <v>1</v>
      </c>
      <c r="D644" s="470"/>
      <c r="E644" s="470"/>
      <c r="F644" s="470"/>
      <c r="G644" s="471"/>
      <c r="H644" s="228" t="s">
        <v>486</v>
      </c>
      <c r="I644" s="187"/>
      <c r="J644" s="448">
        <v>1782</v>
      </c>
      <c r="K644" s="448"/>
      <c r="L644" s="448"/>
      <c r="M644" s="449"/>
    </row>
    <row r="645" spans="1:13" ht="18" customHeight="1">
      <c r="A645" s="439" t="s">
        <v>487</v>
      </c>
      <c r="B645" s="440"/>
      <c r="C645" s="469">
        <v>41357</v>
      </c>
      <c r="D645" s="470"/>
      <c r="E645" s="470"/>
      <c r="F645" s="470"/>
      <c r="G645" s="471"/>
      <c r="H645" s="228" t="s">
        <v>488</v>
      </c>
      <c r="I645" s="187"/>
      <c r="J645" s="448">
        <v>9682198886</v>
      </c>
      <c r="K645" s="448"/>
      <c r="L645" s="448"/>
      <c r="M645" s="449"/>
    </row>
    <row r="646" spans="1:13" ht="18" customHeight="1">
      <c r="A646" s="439" t="s">
        <v>489</v>
      </c>
      <c r="B646" s="440"/>
      <c r="C646" s="472" t="s">
        <v>306</v>
      </c>
      <c r="D646" s="470"/>
      <c r="E646" s="470"/>
      <c r="F646" s="470"/>
      <c r="G646" s="471"/>
      <c r="H646" s="431" t="s">
        <v>357</v>
      </c>
      <c r="I646" s="432"/>
      <c r="J646" s="473" t="s">
        <v>526</v>
      </c>
      <c r="K646" s="448"/>
      <c r="L646" s="448"/>
      <c r="M646" s="449"/>
    </row>
    <row r="647" spans="1:13" ht="18" customHeight="1">
      <c r="A647" s="428" t="s">
        <v>490</v>
      </c>
      <c r="B647" s="429"/>
      <c r="C647" s="429"/>
      <c r="D647" s="429"/>
      <c r="E647" s="429"/>
      <c r="F647" s="429"/>
      <c r="G647" s="429"/>
      <c r="H647" s="429"/>
      <c r="I647" s="429"/>
      <c r="J647" s="429"/>
      <c r="K647" s="429"/>
      <c r="L647" s="429"/>
      <c r="M647" s="430"/>
    </row>
    <row r="648" spans="1:13" ht="18" customHeight="1">
      <c r="A648" s="453" t="s">
        <v>491</v>
      </c>
      <c r="B648" s="429" t="s">
        <v>492</v>
      </c>
      <c r="C648" s="429"/>
      <c r="D648" s="429"/>
      <c r="E648" s="429"/>
      <c r="F648" s="429"/>
      <c r="G648" s="429"/>
      <c r="H648" s="429" t="s">
        <v>493</v>
      </c>
      <c r="I648" s="429"/>
      <c r="J648" s="429"/>
      <c r="K648" s="429"/>
      <c r="L648" s="429"/>
      <c r="M648" s="430"/>
    </row>
    <row r="649" spans="1:13" ht="30">
      <c r="A649" s="453"/>
      <c r="B649" s="189" t="s">
        <v>494</v>
      </c>
      <c r="C649" s="189" t="s">
        <v>495</v>
      </c>
      <c r="D649" s="189" t="s">
        <v>496</v>
      </c>
      <c r="E649" s="189" t="s">
        <v>497</v>
      </c>
      <c r="F649" s="189">
        <v>100</v>
      </c>
      <c r="G649" s="190" t="s">
        <v>345</v>
      </c>
      <c r="H649" s="189" t="s">
        <v>498</v>
      </c>
      <c r="I649" s="189" t="s">
        <v>495</v>
      </c>
      <c r="J649" s="189" t="s">
        <v>496</v>
      </c>
      <c r="K649" s="189" t="s">
        <v>515</v>
      </c>
      <c r="L649" s="189">
        <v>100</v>
      </c>
      <c r="M649" s="191" t="s">
        <v>345</v>
      </c>
    </row>
    <row r="650" spans="1:13" ht="18" customHeight="1">
      <c r="A650" s="226" t="s">
        <v>257</v>
      </c>
      <c r="B650" s="272">
        <v>9.25</v>
      </c>
      <c r="C650" s="273">
        <v>5</v>
      </c>
      <c r="D650" s="273">
        <v>5</v>
      </c>
      <c r="E650" s="278">
        <v>66</v>
      </c>
      <c r="F650" s="165">
        <f t="shared" ref="F650" si="89">SUM(B650:E650)</f>
        <v>85.25</v>
      </c>
      <c r="G650" s="269" t="str">
        <f t="shared" ref="G650:G654" si="90">IF(F650&gt;=91,"A1",IF(F650&gt;=81,"A2",IF(F650&gt;=71,"B1",IF(F650&gt;=61,"B2",IF(F650&gt;=51,"C1",IF(F650&gt;=41,"C2",IF(F650&gt;=33,"D","E")))))))</f>
        <v>A2</v>
      </c>
      <c r="H650" s="269">
        <v>8.5</v>
      </c>
      <c r="I650" s="281">
        <v>5</v>
      </c>
      <c r="J650" s="281">
        <v>5</v>
      </c>
      <c r="K650" s="165">
        <v>65</v>
      </c>
      <c r="L650" s="165">
        <f t="shared" ref="L650" si="91">SUM(H650:K650)</f>
        <v>83.5</v>
      </c>
      <c r="M650" s="269" t="str">
        <f t="shared" ref="M650:M654" si="92">IF(L650&gt;=91,"A1",IF(L650&gt;=81,"A2",IF(L650&gt;=71,"B1",IF(L650&gt;=61,"B2",IF(L650&gt;=51,"C1",IF(L650&gt;=41,"C2",IF(L650&gt;=33,"D","E")))))))</f>
        <v>A2</v>
      </c>
    </row>
    <row r="651" spans="1:13" ht="18" customHeight="1">
      <c r="A651" s="226" t="s">
        <v>259</v>
      </c>
      <c r="B651" s="272">
        <v>8.75</v>
      </c>
      <c r="C651" s="273">
        <v>4</v>
      </c>
      <c r="D651" s="273">
        <v>4</v>
      </c>
      <c r="E651" s="273">
        <v>60.5</v>
      </c>
      <c r="F651" s="165">
        <f t="shared" ref="F651:F654" si="93">(B651+C651+D651+E651)</f>
        <v>77.25</v>
      </c>
      <c r="G651" s="269" t="str">
        <f t="shared" si="90"/>
        <v>B1</v>
      </c>
      <c r="H651" s="269">
        <v>8.25</v>
      </c>
      <c r="I651" s="281">
        <v>5</v>
      </c>
      <c r="J651" s="281">
        <v>5</v>
      </c>
      <c r="K651" s="269">
        <v>70</v>
      </c>
      <c r="L651" s="165">
        <f t="shared" ref="L651:L654" si="94">SUM(H651:K651)</f>
        <v>88.25</v>
      </c>
      <c r="M651" s="269" t="str">
        <f t="shared" si="92"/>
        <v>A2</v>
      </c>
    </row>
    <row r="652" spans="1:13" ht="18" customHeight="1">
      <c r="A652" s="226" t="s">
        <v>499</v>
      </c>
      <c r="B652" s="272">
        <v>8</v>
      </c>
      <c r="C652" s="273">
        <v>5</v>
      </c>
      <c r="D652" s="273">
        <v>5</v>
      </c>
      <c r="E652" s="273">
        <v>63</v>
      </c>
      <c r="F652" s="269">
        <f t="shared" si="93"/>
        <v>81</v>
      </c>
      <c r="G652" s="269" t="str">
        <f t="shared" si="90"/>
        <v>A2</v>
      </c>
      <c r="H652" s="269">
        <v>8.5</v>
      </c>
      <c r="I652" s="281">
        <v>5</v>
      </c>
      <c r="J652" s="281">
        <v>5</v>
      </c>
      <c r="K652" s="269">
        <v>72.5</v>
      </c>
      <c r="L652" s="165">
        <f t="shared" si="94"/>
        <v>91</v>
      </c>
      <c r="M652" s="269" t="str">
        <f t="shared" si="92"/>
        <v>A1</v>
      </c>
    </row>
    <row r="653" spans="1:13" ht="18" customHeight="1">
      <c r="A653" s="226" t="s">
        <v>261</v>
      </c>
      <c r="B653" s="274">
        <v>9.5</v>
      </c>
      <c r="C653" s="273">
        <v>5</v>
      </c>
      <c r="D653" s="273">
        <v>5</v>
      </c>
      <c r="E653" s="273">
        <v>73.5</v>
      </c>
      <c r="F653" s="269">
        <f t="shared" si="93"/>
        <v>93</v>
      </c>
      <c r="G653" s="269" t="str">
        <f t="shared" si="90"/>
        <v>A1</v>
      </c>
      <c r="H653" s="274">
        <v>8.75</v>
      </c>
      <c r="I653" s="280">
        <v>5</v>
      </c>
      <c r="J653" s="281">
        <v>4.5</v>
      </c>
      <c r="K653" s="269">
        <v>64.5</v>
      </c>
      <c r="L653" s="165">
        <f t="shared" si="94"/>
        <v>82.75</v>
      </c>
      <c r="M653" s="165" t="str">
        <f t="shared" si="92"/>
        <v>A2</v>
      </c>
    </row>
    <row r="654" spans="1:13" ht="18" customHeight="1">
      <c r="A654" s="226" t="s">
        <v>361</v>
      </c>
      <c r="B654" s="272">
        <v>9.25</v>
      </c>
      <c r="C654" s="273">
        <v>4.5</v>
      </c>
      <c r="D654" s="273">
        <v>5</v>
      </c>
      <c r="E654" s="273">
        <v>68.5</v>
      </c>
      <c r="F654" s="165">
        <f t="shared" si="93"/>
        <v>87.25</v>
      </c>
      <c r="G654" s="269" t="str">
        <f t="shared" si="90"/>
        <v>A2</v>
      </c>
      <c r="H654" s="274">
        <v>9.25</v>
      </c>
      <c r="I654" s="281">
        <v>5</v>
      </c>
      <c r="J654" s="281">
        <v>5</v>
      </c>
      <c r="K654" s="269">
        <v>67.5</v>
      </c>
      <c r="L654" s="165">
        <f t="shared" si="94"/>
        <v>86.75</v>
      </c>
      <c r="M654" s="269" t="str">
        <f t="shared" si="92"/>
        <v>A2</v>
      </c>
    </row>
    <row r="655" spans="1:13" ht="18" customHeight="1">
      <c r="A655" s="271" t="s">
        <v>530</v>
      </c>
      <c r="B655" s="269"/>
      <c r="C655" s="269"/>
      <c r="D655" s="269"/>
      <c r="E655" s="275">
        <v>48.5</v>
      </c>
      <c r="F655" s="160"/>
      <c r="G655" s="269"/>
      <c r="H655" s="269"/>
      <c r="I655" s="269"/>
      <c r="J655" s="269"/>
      <c r="K655" s="269">
        <v>48.5</v>
      </c>
      <c r="L655" s="269"/>
      <c r="M655" s="270"/>
    </row>
    <row r="656" spans="1:13" ht="18" customHeight="1">
      <c r="A656" s="271" t="s">
        <v>531</v>
      </c>
      <c r="B656" s="269"/>
      <c r="C656" s="269"/>
      <c r="D656" s="269"/>
      <c r="E656" s="276">
        <v>43</v>
      </c>
      <c r="F656" s="269"/>
      <c r="G656" s="269"/>
      <c r="H656" s="269"/>
      <c r="I656" s="269"/>
      <c r="J656" s="269"/>
      <c r="K656" s="276">
        <v>42</v>
      </c>
      <c r="L656" s="269"/>
      <c r="M656" s="270"/>
    </row>
    <row r="657" spans="1:13" ht="18" customHeight="1">
      <c r="A657" s="271" t="s">
        <v>532</v>
      </c>
      <c r="B657" s="269"/>
      <c r="C657" s="269"/>
      <c r="D657" s="269"/>
      <c r="E657" s="269">
        <v>47.5</v>
      </c>
      <c r="F657" s="269"/>
      <c r="G657" s="269"/>
      <c r="H657" s="269"/>
      <c r="I657" s="269"/>
      <c r="J657" s="269"/>
      <c r="K657" s="269">
        <v>44</v>
      </c>
      <c r="L657" s="269"/>
      <c r="M657" s="270"/>
    </row>
    <row r="658" spans="1:13" ht="27" customHeight="1">
      <c r="A658" s="227" t="s">
        <v>500</v>
      </c>
      <c r="B658" s="227"/>
      <c r="C658" s="229" t="s">
        <v>501</v>
      </c>
      <c r="D658" s="195">
        <f>(F650+F651+F652+F653+F654)</f>
        <v>423.75</v>
      </c>
      <c r="E658" s="195"/>
      <c r="F658" s="229" t="s">
        <v>502</v>
      </c>
      <c r="G658" s="195">
        <f>(D658/500)*100</f>
        <v>84.75</v>
      </c>
      <c r="H658" s="195"/>
      <c r="I658" s="196"/>
      <c r="J658" s="445" t="s">
        <v>503</v>
      </c>
      <c r="K658" s="445"/>
      <c r="L658" s="434" t="str">
        <f>IF(G658&gt;=91,"A1",IF(G658&gt;=81,"A2",IF(G658&gt;=71,"B1",IF(G658&gt;=61,"B2",IF(G658&gt;=51,"C1",IF(G658&gt;=41,"C2",IF(G658&gt;=33,"D","E")))))))</f>
        <v>A2</v>
      </c>
      <c r="M658" s="434" t="str">
        <f t="shared" ref="M658:M660" si="95">IF(K658&gt;=91,"A1",IF(K658&gt;=81,"A2",IF(K658&gt;=71,"B1",IF(K658&gt;=61,"B2",IF(K658&gt;=51,"C1",IF(K658&gt;=41,"C2",IF(K658&gt;=33,"D","E")))))))</f>
        <v>E</v>
      </c>
    </row>
    <row r="659" spans="1:13" ht="29.25" customHeight="1">
      <c r="A659" s="198" t="s">
        <v>504</v>
      </c>
      <c r="B659" s="227"/>
      <c r="C659" s="229" t="s">
        <v>505</v>
      </c>
      <c r="D659" s="195">
        <f>(L650+L651+L652+L653+L654)</f>
        <v>432.25</v>
      </c>
      <c r="E659" s="195"/>
      <c r="F659" s="229" t="s">
        <v>506</v>
      </c>
      <c r="G659" s="199">
        <f>D659/500*100</f>
        <v>86.45</v>
      </c>
      <c r="H659" s="199"/>
      <c r="I659" s="200"/>
      <c r="J659" s="445" t="s">
        <v>507</v>
      </c>
      <c r="K659" s="445"/>
      <c r="L659" s="434" t="str">
        <f>IF(G659&gt;=91,"A1",IF(G659&gt;=81,"A2",IF(G659&gt;=71,"B1",IF(G659&gt;=61,"B2",IF(G659&gt;=51,"C1",IF(G659&gt;=41,"C2",IF(G659&gt;=33,"D","E")))))))</f>
        <v>A2</v>
      </c>
      <c r="M659" s="434" t="str">
        <f t="shared" si="95"/>
        <v>E</v>
      </c>
    </row>
    <row r="660" spans="1:13" ht="18" customHeight="1">
      <c r="A660" s="230" t="s">
        <v>508</v>
      </c>
      <c r="B660" s="230"/>
      <c r="C660" s="230">
        <f>(D658+D659)</f>
        <v>856</v>
      </c>
      <c r="D660" s="446"/>
      <c r="E660" s="446"/>
      <c r="F660" s="230" t="s">
        <v>509</v>
      </c>
      <c r="G660" s="230"/>
      <c r="H660" s="230"/>
      <c r="I660" s="290">
        <f>(C660/1000)*100</f>
        <v>85.6</v>
      </c>
      <c r="J660" s="230" t="s">
        <v>510</v>
      </c>
      <c r="K660" s="230"/>
      <c r="L660" s="446" t="str">
        <f>IF(I660&gt;=91,"A1",IF(I660&gt;=81,"A2",IF(I660&gt;=71,"B1",IF(I660&gt;=61,"B2",IF(I660&gt;=51,"C1",IF(I660&gt;=41,"C2",IF(I660&gt;=33,"D","E")))))))</f>
        <v>A2</v>
      </c>
      <c r="M660" s="446" t="str">
        <f t="shared" si="95"/>
        <v>E</v>
      </c>
    </row>
    <row r="661" spans="1:13" ht="18" customHeight="1">
      <c r="A661" s="447" t="s">
        <v>367</v>
      </c>
      <c r="B661" s="448"/>
      <c r="C661" s="448"/>
      <c r="D661" s="448"/>
      <c r="E661" s="448"/>
      <c r="F661" s="448"/>
      <c r="G661" s="448"/>
      <c r="H661" s="448"/>
      <c r="I661" s="448"/>
      <c r="J661" s="448"/>
      <c r="K661" s="448"/>
      <c r="L661" s="448"/>
      <c r="M661" s="449"/>
    </row>
    <row r="662" spans="1:13" ht="18" customHeight="1">
      <c r="A662" s="428" t="s">
        <v>368</v>
      </c>
      <c r="B662" s="429"/>
      <c r="C662" s="429"/>
      <c r="D662" s="429"/>
      <c r="E662" s="429"/>
      <c r="F662" s="429"/>
      <c r="G662" s="429"/>
      <c r="H662" s="429"/>
      <c r="I662" s="429"/>
      <c r="J662" s="429"/>
      <c r="K662" s="429"/>
      <c r="L662" s="429"/>
      <c r="M662" s="430"/>
    </row>
    <row r="663" spans="1:13" ht="18" customHeight="1">
      <c r="A663" s="428" t="s">
        <v>369</v>
      </c>
      <c r="B663" s="429"/>
      <c r="C663" s="429"/>
      <c r="D663" s="429"/>
      <c r="E663" s="429"/>
      <c r="F663" s="429" t="s">
        <v>370</v>
      </c>
      <c r="G663" s="429"/>
      <c r="H663" s="429"/>
      <c r="I663" s="429"/>
      <c r="J663" s="429"/>
      <c r="K663" s="429" t="s">
        <v>511</v>
      </c>
      <c r="L663" s="429"/>
      <c r="M663" s="430"/>
    </row>
    <row r="664" spans="1:13" ht="18" customHeight="1">
      <c r="A664" s="431" t="s">
        <v>371</v>
      </c>
      <c r="B664" s="432"/>
      <c r="C664" s="432"/>
      <c r="D664" s="432"/>
      <c r="E664" s="432"/>
      <c r="F664" s="433" t="s">
        <v>375</v>
      </c>
      <c r="G664" s="434"/>
      <c r="H664" s="434"/>
      <c r="I664" s="434"/>
      <c r="J664" s="434"/>
      <c r="K664" s="433" t="s">
        <v>372</v>
      </c>
      <c r="L664" s="434"/>
      <c r="M664" s="435"/>
    </row>
    <row r="665" spans="1:13" ht="18" customHeight="1">
      <c r="A665" s="428" t="s">
        <v>373</v>
      </c>
      <c r="B665" s="429"/>
      <c r="C665" s="429"/>
      <c r="D665" s="429"/>
      <c r="E665" s="429"/>
      <c r="F665" s="429"/>
      <c r="G665" s="429"/>
      <c r="H665" s="429"/>
      <c r="I665" s="429"/>
      <c r="J665" s="429"/>
      <c r="K665" s="429"/>
      <c r="L665" s="429"/>
      <c r="M665" s="430"/>
    </row>
    <row r="666" spans="1:13" ht="18" customHeight="1">
      <c r="A666" s="428" t="s">
        <v>369</v>
      </c>
      <c r="B666" s="429"/>
      <c r="C666" s="429"/>
      <c r="D666" s="429"/>
      <c r="E666" s="429"/>
      <c r="F666" s="429" t="s">
        <v>370</v>
      </c>
      <c r="G666" s="429"/>
      <c r="H666" s="429"/>
      <c r="I666" s="429"/>
      <c r="J666" s="429"/>
      <c r="K666" s="429" t="s">
        <v>511</v>
      </c>
      <c r="L666" s="429"/>
      <c r="M666" s="430"/>
    </row>
    <row r="667" spans="1:13" ht="18" customHeight="1">
      <c r="A667" s="439" t="s">
        <v>374</v>
      </c>
      <c r="B667" s="440"/>
      <c r="C667" s="440"/>
      <c r="D667" s="440"/>
      <c r="E667" s="440"/>
      <c r="F667" s="429" t="s">
        <v>372</v>
      </c>
      <c r="G667" s="429"/>
      <c r="H667" s="429"/>
      <c r="I667" s="429"/>
      <c r="J667" s="429"/>
      <c r="K667" s="429" t="s">
        <v>372</v>
      </c>
      <c r="L667" s="429"/>
      <c r="M667" s="430"/>
    </row>
    <row r="668" spans="1:13" ht="18" customHeight="1">
      <c r="A668" s="439" t="s">
        <v>376</v>
      </c>
      <c r="B668" s="440"/>
      <c r="C668" s="440"/>
      <c r="D668" s="440"/>
      <c r="E668" s="440"/>
      <c r="F668" s="433" t="s">
        <v>372</v>
      </c>
      <c r="G668" s="434"/>
      <c r="H668" s="434"/>
      <c r="I668" s="434"/>
      <c r="J668" s="434"/>
      <c r="K668" s="433" t="s">
        <v>375</v>
      </c>
      <c r="L668" s="434"/>
      <c r="M668" s="435"/>
    </row>
    <row r="669" spans="1:13" ht="18" customHeight="1">
      <c r="A669" s="441" t="s">
        <v>377</v>
      </c>
      <c r="B669" s="442"/>
      <c r="C669" s="442"/>
      <c r="D669" s="442"/>
      <c r="E669" s="443"/>
      <c r="F669" s="436" t="s">
        <v>372</v>
      </c>
      <c r="G669" s="437"/>
      <c r="H669" s="437"/>
      <c r="I669" s="437"/>
      <c r="J669" s="444"/>
      <c r="K669" s="436" t="s">
        <v>372</v>
      </c>
      <c r="L669" s="437"/>
      <c r="M669" s="438"/>
    </row>
    <row r="670" spans="1:13" ht="18" customHeight="1">
      <c r="A670" s="441" t="s">
        <v>378</v>
      </c>
      <c r="B670" s="442"/>
      <c r="C670" s="442"/>
      <c r="D670" s="442"/>
      <c r="E670" s="443"/>
      <c r="F670" s="436" t="s">
        <v>375</v>
      </c>
      <c r="G670" s="437"/>
      <c r="H670" s="437"/>
      <c r="I670" s="437"/>
      <c r="J670" s="444"/>
      <c r="K670" s="436" t="s">
        <v>372</v>
      </c>
      <c r="L670" s="437"/>
      <c r="M670" s="438"/>
    </row>
    <row r="671" spans="1:13" ht="18" customHeight="1">
      <c r="A671" s="428" t="s">
        <v>379</v>
      </c>
      <c r="B671" s="429"/>
      <c r="C671" s="429"/>
      <c r="D671" s="429"/>
      <c r="E671" s="429"/>
      <c r="F671" s="429"/>
      <c r="G671" s="429"/>
      <c r="H671" s="429"/>
      <c r="I671" s="429"/>
      <c r="J671" s="429"/>
      <c r="K671" s="429"/>
      <c r="L671" s="429"/>
      <c r="M671" s="430"/>
    </row>
    <row r="672" spans="1:13" ht="18" customHeight="1">
      <c r="A672" s="428" t="s">
        <v>369</v>
      </c>
      <c r="B672" s="429"/>
      <c r="C672" s="429"/>
      <c r="D672" s="429"/>
      <c r="E672" s="429"/>
      <c r="F672" s="429" t="s">
        <v>370</v>
      </c>
      <c r="G672" s="429"/>
      <c r="H672" s="429"/>
      <c r="I672" s="429"/>
      <c r="J672" s="429"/>
      <c r="K672" s="429" t="s">
        <v>511</v>
      </c>
      <c r="L672" s="429"/>
      <c r="M672" s="430"/>
    </row>
    <row r="673" spans="1:13" ht="18" customHeight="1">
      <c r="A673" s="431" t="s">
        <v>380</v>
      </c>
      <c r="B673" s="432"/>
      <c r="C673" s="432"/>
      <c r="D673" s="432"/>
      <c r="E673" s="432"/>
      <c r="F673" s="432"/>
      <c r="G673" s="433" t="s">
        <v>541</v>
      </c>
      <c r="H673" s="434"/>
      <c r="I673" s="434"/>
      <c r="J673" s="434"/>
      <c r="K673" s="434"/>
      <c r="L673" s="434"/>
      <c r="M673" s="435"/>
    </row>
    <row r="674" spans="1:13" ht="18" customHeight="1">
      <c r="A674" s="226" t="s">
        <v>512</v>
      </c>
      <c r="B674" s="436" t="s">
        <v>281</v>
      </c>
      <c r="C674" s="437"/>
      <c r="D674" s="437"/>
      <c r="E674" s="437"/>
      <c r="F674" s="437"/>
      <c r="G674" s="437"/>
      <c r="H674" s="437"/>
      <c r="I674" s="437"/>
      <c r="J674" s="437"/>
      <c r="K674" s="437"/>
      <c r="L674" s="437"/>
      <c r="M674" s="438"/>
    </row>
    <row r="675" spans="1:13" ht="18" customHeight="1">
      <c r="A675" s="226" t="s">
        <v>382</v>
      </c>
      <c r="B675" s="436" t="s">
        <v>537</v>
      </c>
      <c r="C675" s="437"/>
      <c r="D675" s="437"/>
      <c r="E675" s="437"/>
      <c r="F675" s="437"/>
      <c r="G675" s="437"/>
      <c r="H675" s="437"/>
      <c r="I675" s="437"/>
      <c r="J675" s="437"/>
      <c r="K675" s="437"/>
      <c r="L675" s="437"/>
      <c r="M675" s="438"/>
    </row>
    <row r="676" spans="1:13" ht="18" customHeight="1">
      <c r="A676" s="428" t="s">
        <v>513</v>
      </c>
      <c r="B676" s="429"/>
      <c r="C676" s="429"/>
      <c r="D676" s="434"/>
      <c r="E676" s="434"/>
      <c r="F676" s="434"/>
      <c r="G676" s="434"/>
      <c r="H676" s="434"/>
      <c r="I676" s="434"/>
      <c r="J676" s="429" t="s">
        <v>514</v>
      </c>
      <c r="K676" s="429"/>
      <c r="L676" s="429"/>
      <c r="M676" s="430"/>
    </row>
    <row r="677" spans="1:13" ht="18" customHeight="1">
      <c r="A677" s="428"/>
      <c r="B677" s="429"/>
      <c r="C677" s="429"/>
      <c r="D677" s="434"/>
      <c r="E677" s="434"/>
      <c r="F677" s="434"/>
      <c r="G677" s="434"/>
      <c r="H677" s="434"/>
      <c r="I677" s="434"/>
      <c r="J677" s="429"/>
      <c r="K677" s="429"/>
      <c r="L677" s="429"/>
      <c r="M677" s="430"/>
    </row>
    <row r="678" spans="1:13" ht="18" customHeight="1">
      <c r="A678" s="428"/>
      <c r="B678" s="429"/>
      <c r="C678" s="429"/>
      <c r="D678" s="434"/>
      <c r="E678" s="434"/>
      <c r="F678" s="434"/>
      <c r="G678" s="434"/>
      <c r="H678" s="434"/>
      <c r="I678" s="434"/>
      <c r="J678" s="429"/>
      <c r="K678" s="429"/>
      <c r="L678" s="429"/>
      <c r="M678" s="430"/>
    </row>
    <row r="679" spans="1:13" ht="18" customHeight="1">
      <c r="A679" s="428"/>
      <c r="B679" s="429"/>
      <c r="C679" s="429"/>
      <c r="D679" s="434"/>
      <c r="E679" s="434"/>
      <c r="F679" s="434"/>
      <c r="G679" s="434"/>
      <c r="H679" s="434"/>
      <c r="I679" s="434"/>
      <c r="J679" s="429"/>
      <c r="K679" s="429"/>
      <c r="L679" s="429"/>
      <c r="M679" s="430"/>
    </row>
    <row r="680" spans="1:13" ht="18" customHeight="1">
      <c r="A680" s="423" t="s">
        <v>383</v>
      </c>
      <c r="B680" s="424"/>
      <c r="C680" s="424"/>
      <c r="D680" s="424"/>
      <c r="E680" s="424"/>
      <c r="F680" s="424"/>
      <c r="G680" s="424"/>
      <c r="H680" s="425" t="s">
        <v>384</v>
      </c>
      <c r="I680" s="426"/>
      <c r="J680" s="426"/>
      <c r="K680" s="426"/>
      <c r="L680" s="426"/>
      <c r="M680" s="427"/>
    </row>
    <row r="681" spans="1:13" ht="18" customHeight="1">
      <c r="A681" s="231" t="s">
        <v>385</v>
      </c>
      <c r="B681" s="424" t="s">
        <v>255</v>
      </c>
      <c r="C681" s="424"/>
      <c r="D681" s="204" t="s">
        <v>385</v>
      </c>
      <c r="E681" s="232"/>
      <c r="F681" s="424" t="s">
        <v>255</v>
      </c>
      <c r="G681" s="424"/>
      <c r="H681" s="206"/>
      <c r="I681" s="206"/>
      <c r="J681" s="207" t="s">
        <v>386</v>
      </c>
      <c r="K681" s="206"/>
      <c r="L681" s="208" t="s">
        <v>255</v>
      </c>
      <c r="M681" s="209"/>
    </row>
    <row r="682" spans="1:13" ht="18" customHeight="1">
      <c r="A682" s="210" t="s">
        <v>387</v>
      </c>
      <c r="B682" s="418" t="s">
        <v>388</v>
      </c>
      <c r="C682" s="418"/>
      <c r="D682" s="418" t="s">
        <v>389</v>
      </c>
      <c r="E682" s="418"/>
      <c r="F682" s="418" t="s">
        <v>390</v>
      </c>
      <c r="G682" s="418"/>
      <c r="H682" s="206"/>
      <c r="I682" s="206"/>
      <c r="J682" s="419">
        <v>3</v>
      </c>
      <c r="K682" s="420"/>
      <c r="L682" s="232" t="s">
        <v>372</v>
      </c>
      <c r="M682" s="209"/>
    </row>
    <row r="683" spans="1:13" ht="18" customHeight="1">
      <c r="A683" s="210" t="s">
        <v>391</v>
      </c>
      <c r="B683" s="418" t="s">
        <v>392</v>
      </c>
      <c r="C683" s="418"/>
      <c r="D683" s="418" t="s">
        <v>393</v>
      </c>
      <c r="E683" s="418"/>
      <c r="F683" s="418" t="s">
        <v>394</v>
      </c>
      <c r="G683" s="418"/>
      <c r="H683" s="206"/>
      <c r="I683" s="206"/>
      <c r="J683" s="419">
        <v>2</v>
      </c>
      <c r="K683" s="420"/>
      <c r="L683" s="232" t="s">
        <v>375</v>
      </c>
      <c r="M683" s="209"/>
    </row>
    <row r="684" spans="1:13" ht="18" customHeight="1">
      <c r="A684" s="210" t="s">
        <v>395</v>
      </c>
      <c r="B684" s="418" t="s">
        <v>396</v>
      </c>
      <c r="C684" s="418"/>
      <c r="D684" s="418" t="s">
        <v>397</v>
      </c>
      <c r="E684" s="418"/>
      <c r="F684" s="418" t="s">
        <v>398</v>
      </c>
      <c r="G684" s="418"/>
      <c r="H684" s="206"/>
      <c r="I684" s="206"/>
      <c r="J684" s="419">
        <v>1</v>
      </c>
      <c r="K684" s="420"/>
      <c r="L684" s="232" t="s">
        <v>399</v>
      </c>
      <c r="M684" s="209"/>
    </row>
    <row r="685" spans="1:13" ht="18" customHeight="1" thickBot="1">
      <c r="A685" s="211" t="s">
        <v>400</v>
      </c>
      <c r="B685" s="421" t="s">
        <v>401</v>
      </c>
      <c r="C685" s="421"/>
      <c r="D685" s="422" t="s">
        <v>402</v>
      </c>
      <c r="E685" s="422"/>
      <c r="F685" s="422" t="s">
        <v>403</v>
      </c>
      <c r="G685" s="422"/>
      <c r="H685" s="212"/>
      <c r="I685" s="212"/>
      <c r="J685" s="212"/>
      <c r="K685" s="212"/>
      <c r="L685" s="212"/>
      <c r="M685" s="213"/>
    </row>
    <row r="686" spans="1:13" ht="18" customHeight="1" thickBot="1"/>
    <row r="687" spans="1:13" ht="18" customHeight="1">
      <c r="A687" s="180"/>
      <c r="B687" s="465" t="s">
        <v>475</v>
      </c>
      <c r="C687" s="465"/>
      <c r="D687" s="465"/>
      <c r="E687" s="465"/>
      <c r="F687" s="465"/>
      <c r="G687" s="465"/>
      <c r="H687" s="465"/>
      <c r="I687" s="466"/>
      <c r="J687" s="467" t="s">
        <v>476</v>
      </c>
      <c r="K687" s="465"/>
      <c r="L687" s="465"/>
      <c r="M687" s="468"/>
    </row>
    <row r="688" spans="1:13" ht="18" customHeight="1">
      <c r="A688" s="454" t="s">
        <v>477</v>
      </c>
      <c r="B688" s="455"/>
      <c r="C688" s="455"/>
      <c r="D688" s="455"/>
      <c r="E688" s="455"/>
      <c r="F688" s="455"/>
      <c r="G688" s="455"/>
      <c r="H688" s="455"/>
      <c r="I688" s="455"/>
      <c r="J688" s="455"/>
      <c r="K688" s="455"/>
      <c r="L688" s="455"/>
      <c r="M688" s="456"/>
    </row>
    <row r="689" spans="1:13" ht="18" customHeight="1">
      <c r="A689" s="181"/>
      <c r="B689" s="457" t="s">
        <v>478</v>
      </c>
      <c r="C689" s="457"/>
      <c r="D689" s="457"/>
      <c r="E689" s="458"/>
      <c r="F689" s="182" t="s">
        <v>479</v>
      </c>
      <c r="G689" s="182"/>
      <c r="H689" s="459" t="s">
        <v>480</v>
      </c>
      <c r="I689" s="460"/>
      <c r="J689" s="461"/>
      <c r="K689" s="183" t="s">
        <v>481</v>
      </c>
      <c r="L689" s="227"/>
      <c r="M689" s="185"/>
    </row>
    <row r="690" spans="1:13" ht="18" customHeight="1">
      <c r="A690" s="462" t="s">
        <v>524</v>
      </c>
      <c r="B690" s="460"/>
      <c r="C690" s="460"/>
      <c r="D690" s="460"/>
      <c r="E690" s="460"/>
      <c r="F690" s="460"/>
      <c r="G690" s="460"/>
      <c r="H690" s="460"/>
      <c r="I690" s="460"/>
      <c r="J690" s="460"/>
      <c r="K690" s="460"/>
      <c r="L690" s="460"/>
      <c r="M690" s="463"/>
    </row>
    <row r="691" spans="1:13" ht="18" customHeight="1">
      <c r="A691" s="441" t="s">
        <v>482</v>
      </c>
      <c r="B691" s="442"/>
      <c r="C691" s="442"/>
      <c r="D691" s="442"/>
      <c r="E691" s="442"/>
      <c r="F691" s="442"/>
      <c r="G691" s="442"/>
      <c r="H691" s="442"/>
      <c r="I691" s="442"/>
      <c r="J691" s="442"/>
      <c r="K691" s="442"/>
      <c r="L691" s="442"/>
      <c r="M691" s="464"/>
    </row>
    <row r="692" spans="1:13" ht="18" customHeight="1">
      <c r="A692" s="439" t="s">
        <v>483</v>
      </c>
      <c r="B692" s="440"/>
      <c r="C692" s="472" t="s">
        <v>309</v>
      </c>
      <c r="D692" s="470"/>
      <c r="E692" s="470"/>
      <c r="F692" s="470"/>
      <c r="G692" s="471"/>
      <c r="H692" s="228" t="s">
        <v>484</v>
      </c>
      <c r="I692" s="187"/>
      <c r="J692" s="448">
        <v>15</v>
      </c>
      <c r="K692" s="448"/>
      <c r="L692" s="448"/>
      <c r="M692" s="449"/>
    </row>
    <row r="693" spans="1:13" ht="18" customHeight="1">
      <c r="A693" s="439" t="s">
        <v>485</v>
      </c>
      <c r="B693" s="440"/>
      <c r="C693" s="472" t="s">
        <v>1</v>
      </c>
      <c r="D693" s="470"/>
      <c r="E693" s="470"/>
      <c r="F693" s="470"/>
      <c r="G693" s="471"/>
      <c r="H693" s="228" t="s">
        <v>486</v>
      </c>
      <c r="I693" s="187"/>
      <c r="J693" s="448">
        <v>960</v>
      </c>
      <c r="K693" s="448"/>
      <c r="L693" s="448"/>
      <c r="M693" s="449"/>
    </row>
    <row r="694" spans="1:13" ht="18" customHeight="1">
      <c r="A694" s="439" t="s">
        <v>487</v>
      </c>
      <c r="B694" s="440"/>
      <c r="C694" s="469">
        <v>41270</v>
      </c>
      <c r="D694" s="470"/>
      <c r="E694" s="470"/>
      <c r="F694" s="470"/>
      <c r="G694" s="471"/>
      <c r="H694" s="228" t="s">
        <v>488</v>
      </c>
      <c r="I694" s="187"/>
      <c r="J694" s="448">
        <v>7006777717</v>
      </c>
      <c r="K694" s="448"/>
      <c r="L694" s="448"/>
      <c r="M694" s="449"/>
    </row>
    <row r="695" spans="1:13" ht="18" customHeight="1">
      <c r="A695" s="439" t="s">
        <v>489</v>
      </c>
      <c r="B695" s="440"/>
      <c r="C695" s="472" t="s">
        <v>311</v>
      </c>
      <c r="D695" s="470"/>
      <c r="E695" s="470"/>
      <c r="F695" s="470"/>
      <c r="G695" s="471"/>
      <c r="H695" s="431" t="s">
        <v>357</v>
      </c>
      <c r="I695" s="432"/>
      <c r="J695" s="473" t="s">
        <v>310</v>
      </c>
      <c r="K695" s="448"/>
      <c r="L695" s="448"/>
      <c r="M695" s="449"/>
    </row>
    <row r="696" spans="1:13" ht="18" customHeight="1">
      <c r="A696" s="428" t="s">
        <v>490</v>
      </c>
      <c r="B696" s="429"/>
      <c r="C696" s="429"/>
      <c r="D696" s="429"/>
      <c r="E696" s="429"/>
      <c r="F696" s="429"/>
      <c r="G696" s="429"/>
      <c r="H696" s="429"/>
      <c r="I696" s="429"/>
      <c r="J696" s="429"/>
      <c r="K696" s="429"/>
      <c r="L696" s="429"/>
      <c r="M696" s="430"/>
    </row>
    <row r="697" spans="1:13" ht="18" customHeight="1">
      <c r="A697" s="453" t="s">
        <v>491</v>
      </c>
      <c r="B697" s="429" t="s">
        <v>492</v>
      </c>
      <c r="C697" s="429"/>
      <c r="D697" s="429"/>
      <c r="E697" s="429"/>
      <c r="F697" s="429"/>
      <c r="G697" s="429"/>
      <c r="H697" s="429" t="s">
        <v>493</v>
      </c>
      <c r="I697" s="429"/>
      <c r="J697" s="429"/>
      <c r="K697" s="429"/>
      <c r="L697" s="429"/>
      <c r="M697" s="430"/>
    </row>
    <row r="698" spans="1:13" ht="30">
      <c r="A698" s="453"/>
      <c r="B698" s="189" t="s">
        <v>494</v>
      </c>
      <c r="C698" s="189" t="s">
        <v>495</v>
      </c>
      <c r="D698" s="189" t="s">
        <v>496</v>
      </c>
      <c r="E698" s="189" t="s">
        <v>497</v>
      </c>
      <c r="F698" s="189">
        <v>100</v>
      </c>
      <c r="G698" s="190" t="s">
        <v>345</v>
      </c>
      <c r="H698" s="189" t="s">
        <v>498</v>
      </c>
      <c r="I698" s="189" t="s">
        <v>495</v>
      </c>
      <c r="J698" s="189" t="s">
        <v>496</v>
      </c>
      <c r="K698" s="189" t="s">
        <v>515</v>
      </c>
      <c r="L698" s="189">
        <v>100</v>
      </c>
      <c r="M698" s="191" t="s">
        <v>345</v>
      </c>
    </row>
    <row r="699" spans="1:13" ht="18" customHeight="1">
      <c r="A699" s="226" t="s">
        <v>257</v>
      </c>
      <c r="B699" s="272">
        <v>6</v>
      </c>
      <c r="C699" s="273">
        <v>4</v>
      </c>
      <c r="D699" s="273">
        <v>5</v>
      </c>
      <c r="E699" s="278">
        <v>51.5</v>
      </c>
      <c r="F699" s="165">
        <f t="shared" ref="F699" si="96">SUM(B699:E699)</f>
        <v>66.5</v>
      </c>
      <c r="G699" s="269" t="str">
        <f t="shared" ref="G699:G703" si="97">IF(F699&gt;=91,"A1",IF(F699&gt;=81,"A2",IF(F699&gt;=71,"B1",IF(F699&gt;=61,"B2",IF(F699&gt;=51,"C1",IF(F699&gt;=41,"C2",IF(F699&gt;=33,"D","E")))))))</f>
        <v>B2</v>
      </c>
      <c r="H699" s="269">
        <v>7</v>
      </c>
      <c r="I699" s="269">
        <v>5</v>
      </c>
      <c r="J699" s="269">
        <v>4</v>
      </c>
      <c r="K699" s="165">
        <v>62.5</v>
      </c>
      <c r="L699" s="165">
        <f t="shared" ref="L699" si="98">SUM(H699:K699)</f>
        <v>78.5</v>
      </c>
      <c r="M699" s="269" t="str">
        <f t="shared" ref="M699:M703" si="99">IF(L699&gt;=91,"A1",IF(L699&gt;=81,"A2",IF(L699&gt;=71,"B1",IF(L699&gt;=61,"B2",IF(L699&gt;=51,"C1",IF(L699&gt;=41,"C2",IF(L699&gt;=33,"D","E")))))))</f>
        <v>B1</v>
      </c>
    </row>
    <row r="700" spans="1:13" ht="18" customHeight="1">
      <c r="A700" s="226" t="s">
        <v>259</v>
      </c>
      <c r="B700" s="272">
        <v>8</v>
      </c>
      <c r="C700" s="273">
        <v>4</v>
      </c>
      <c r="D700" s="273">
        <v>4</v>
      </c>
      <c r="E700" s="273">
        <v>58</v>
      </c>
      <c r="F700" s="165">
        <f t="shared" ref="F700:F703" si="100">(B700+C700+D700+E700)</f>
        <v>74</v>
      </c>
      <c r="G700" s="269" t="str">
        <f t="shared" si="97"/>
        <v>B1</v>
      </c>
      <c r="H700" s="269">
        <v>8.25</v>
      </c>
      <c r="I700" s="269">
        <v>5</v>
      </c>
      <c r="J700" s="269">
        <v>4</v>
      </c>
      <c r="K700" s="160">
        <v>60.5</v>
      </c>
      <c r="L700" s="165">
        <f t="shared" ref="L700:L703" si="101">SUM(H700:K700)</f>
        <v>77.75</v>
      </c>
      <c r="M700" s="269" t="str">
        <f t="shared" si="99"/>
        <v>B1</v>
      </c>
    </row>
    <row r="701" spans="1:13" ht="18" customHeight="1">
      <c r="A701" s="226" t="s">
        <v>499</v>
      </c>
      <c r="B701" s="272">
        <v>7.75</v>
      </c>
      <c r="C701" s="273">
        <v>4</v>
      </c>
      <c r="D701" s="273">
        <v>4</v>
      </c>
      <c r="E701" s="273">
        <v>53</v>
      </c>
      <c r="F701" s="269">
        <f t="shared" si="100"/>
        <v>68.75</v>
      </c>
      <c r="G701" s="269" t="str">
        <f t="shared" si="97"/>
        <v>B2</v>
      </c>
      <c r="H701" s="269">
        <v>7.5</v>
      </c>
      <c r="I701" s="269">
        <v>5</v>
      </c>
      <c r="J701" s="269">
        <v>5</v>
      </c>
      <c r="K701" s="160">
        <v>63</v>
      </c>
      <c r="L701" s="165">
        <f t="shared" si="101"/>
        <v>80.5</v>
      </c>
      <c r="M701" s="269" t="str">
        <f t="shared" si="99"/>
        <v>B1</v>
      </c>
    </row>
    <row r="702" spans="1:13" ht="18" customHeight="1">
      <c r="A702" s="226" t="s">
        <v>261</v>
      </c>
      <c r="B702" s="274">
        <v>8.5</v>
      </c>
      <c r="C702" s="273">
        <v>4</v>
      </c>
      <c r="D702" s="273">
        <v>4.5</v>
      </c>
      <c r="E702" s="273">
        <v>55.5</v>
      </c>
      <c r="F702" s="269">
        <f t="shared" si="100"/>
        <v>72.5</v>
      </c>
      <c r="G702" s="269" t="str">
        <f t="shared" si="97"/>
        <v>B1</v>
      </c>
      <c r="H702" s="274">
        <v>8</v>
      </c>
      <c r="I702" s="280">
        <v>5</v>
      </c>
      <c r="J702" s="281">
        <v>3.5</v>
      </c>
      <c r="K702" s="160">
        <v>53.5</v>
      </c>
      <c r="L702" s="165">
        <f t="shared" si="101"/>
        <v>70</v>
      </c>
      <c r="M702" s="165" t="str">
        <f t="shared" si="99"/>
        <v>B2</v>
      </c>
    </row>
    <row r="703" spans="1:13" ht="18" customHeight="1">
      <c r="A703" s="226" t="s">
        <v>361</v>
      </c>
      <c r="B703" s="272">
        <v>7.25</v>
      </c>
      <c r="C703" s="273">
        <v>5</v>
      </c>
      <c r="D703" s="273">
        <v>5</v>
      </c>
      <c r="E703" s="273">
        <v>59.5</v>
      </c>
      <c r="F703" s="165">
        <f t="shared" si="100"/>
        <v>76.75</v>
      </c>
      <c r="G703" s="269" t="str">
        <f t="shared" si="97"/>
        <v>B1</v>
      </c>
      <c r="H703" s="274">
        <v>6</v>
      </c>
      <c r="I703" s="269">
        <v>5</v>
      </c>
      <c r="J703" s="269">
        <v>4.5</v>
      </c>
      <c r="K703" s="160">
        <v>50</v>
      </c>
      <c r="L703" s="165">
        <f t="shared" si="101"/>
        <v>65.5</v>
      </c>
      <c r="M703" s="269" t="str">
        <f t="shared" si="99"/>
        <v>B2</v>
      </c>
    </row>
    <row r="704" spans="1:13" ht="18" customHeight="1">
      <c r="A704" s="271" t="s">
        <v>530</v>
      </c>
      <c r="B704" s="269"/>
      <c r="C704" s="269"/>
      <c r="D704" s="269"/>
      <c r="E704" s="275">
        <v>39</v>
      </c>
      <c r="F704" s="160"/>
      <c r="G704" s="269"/>
      <c r="H704" s="269"/>
      <c r="I704" s="269"/>
      <c r="J704" s="269"/>
      <c r="K704" s="269">
        <v>33.5</v>
      </c>
      <c r="L704" s="269"/>
      <c r="M704" s="270"/>
    </row>
    <row r="705" spans="1:13" ht="18" customHeight="1">
      <c r="A705" s="271" t="s">
        <v>531</v>
      </c>
      <c r="B705" s="269"/>
      <c r="C705" s="269"/>
      <c r="D705" s="269"/>
      <c r="E705" s="276">
        <v>32.5</v>
      </c>
      <c r="F705" s="269"/>
      <c r="G705" s="269"/>
      <c r="H705" s="269"/>
      <c r="I705" s="269"/>
      <c r="J705" s="269"/>
      <c r="K705" s="276">
        <v>36</v>
      </c>
      <c r="L705" s="269"/>
      <c r="M705" s="270"/>
    </row>
    <row r="706" spans="1:13" ht="18" customHeight="1">
      <c r="A706" s="271" t="s">
        <v>532</v>
      </c>
      <c r="B706" s="269"/>
      <c r="C706" s="269"/>
      <c r="D706" s="269"/>
      <c r="E706" s="269">
        <v>39</v>
      </c>
      <c r="F706" s="269"/>
      <c r="G706" s="269"/>
      <c r="H706" s="269"/>
      <c r="I706" s="269"/>
      <c r="J706" s="269"/>
      <c r="K706" s="269">
        <v>37</v>
      </c>
      <c r="L706" s="269"/>
      <c r="M706" s="270"/>
    </row>
    <row r="707" spans="1:13" ht="30" customHeight="1">
      <c r="A707" s="227" t="s">
        <v>500</v>
      </c>
      <c r="B707" s="227"/>
      <c r="C707" s="229" t="s">
        <v>501</v>
      </c>
      <c r="D707" s="195">
        <f>(F699+F700+F701+F702+F703)</f>
        <v>358.5</v>
      </c>
      <c r="E707" s="195"/>
      <c r="F707" s="229" t="s">
        <v>502</v>
      </c>
      <c r="G707" s="195">
        <f>(D707/500)*100</f>
        <v>71.7</v>
      </c>
      <c r="H707" s="195"/>
      <c r="I707" s="196"/>
      <c r="J707" s="445" t="s">
        <v>503</v>
      </c>
      <c r="K707" s="445"/>
      <c r="L707" s="434" t="str">
        <f>IF(G707&gt;=91,"A1",IF(G707&gt;=81,"A2",IF(G707&gt;=71,"B1",IF(G707&gt;=61,"B2",IF(G707&gt;=51,"C1",IF(G707&gt;=41,"C2",IF(G707&gt;=33,"D","E")))))))</f>
        <v>B1</v>
      </c>
      <c r="M707" s="434" t="str">
        <f t="shared" ref="M707:M709" si="102">IF(K707&gt;=91,"A1",IF(K707&gt;=81,"A2",IF(K707&gt;=71,"B1",IF(K707&gt;=61,"B2",IF(K707&gt;=51,"C1",IF(K707&gt;=41,"C2",IF(K707&gt;=33,"D","E")))))))</f>
        <v>E</v>
      </c>
    </row>
    <row r="708" spans="1:13" ht="30" customHeight="1">
      <c r="A708" s="198" t="s">
        <v>504</v>
      </c>
      <c r="B708" s="227"/>
      <c r="C708" s="229" t="s">
        <v>505</v>
      </c>
      <c r="D708" s="195">
        <f>(L699+L700+L701+L702+L703)</f>
        <v>372.25</v>
      </c>
      <c r="E708" s="195"/>
      <c r="F708" s="229" t="s">
        <v>506</v>
      </c>
      <c r="G708" s="199">
        <f>D708/500*100</f>
        <v>74.45</v>
      </c>
      <c r="H708" s="199"/>
      <c r="I708" s="200"/>
      <c r="J708" s="445" t="s">
        <v>507</v>
      </c>
      <c r="K708" s="445"/>
      <c r="L708" s="434" t="str">
        <f>IF(G708&gt;=91,"A1",IF(G708&gt;=81,"A2",IF(G708&gt;=71,"B1",IF(G708&gt;=61,"B2",IF(G708&gt;=51,"C1",IF(G708&gt;=41,"C2",IF(G708&gt;=33,"D","E")))))))</f>
        <v>B1</v>
      </c>
      <c r="M708" s="434" t="str">
        <f t="shared" si="102"/>
        <v>E</v>
      </c>
    </row>
    <row r="709" spans="1:13" ht="18" customHeight="1">
      <c r="A709" s="230" t="s">
        <v>508</v>
      </c>
      <c r="B709" s="230"/>
      <c r="C709" s="230">
        <f>(D707+D708)</f>
        <v>730.75</v>
      </c>
      <c r="D709" s="446"/>
      <c r="E709" s="446"/>
      <c r="F709" s="230" t="s">
        <v>509</v>
      </c>
      <c r="G709" s="230"/>
      <c r="H709" s="230"/>
      <c r="I709" s="290">
        <f>(C709/1000)*100</f>
        <v>73.075000000000003</v>
      </c>
      <c r="J709" s="230" t="s">
        <v>510</v>
      </c>
      <c r="K709" s="230"/>
      <c r="L709" s="446" t="str">
        <f>IF(I709&gt;=91,"A1",IF(I709&gt;=81,"A2",IF(I709&gt;=71,"B1",IF(I709&gt;=61,"B2",IF(I709&gt;=51,"C1",IF(I709&gt;=41,"C2",IF(I709&gt;=33,"D","E")))))))</f>
        <v>B1</v>
      </c>
      <c r="M709" s="446" t="str">
        <f t="shared" si="102"/>
        <v>E</v>
      </c>
    </row>
    <row r="710" spans="1:13" ht="18" customHeight="1">
      <c r="A710" s="447" t="s">
        <v>367</v>
      </c>
      <c r="B710" s="448"/>
      <c r="C710" s="448"/>
      <c r="D710" s="448"/>
      <c r="E710" s="448"/>
      <c r="F710" s="448"/>
      <c r="G710" s="448"/>
      <c r="H710" s="448"/>
      <c r="I710" s="448"/>
      <c r="J710" s="448"/>
      <c r="K710" s="448"/>
      <c r="L710" s="448"/>
      <c r="M710" s="449"/>
    </row>
    <row r="711" spans="1:13" ht="18" customHeight="1">
      <c r="A711" s="428" t="s">
        <v>368</v>
      </c>
      <c r="B711" s="429"/>
      <c r="C711" s="429"/>
      <c r="D711" s="429"/>
      <c r="E711" s="429"/>
      <c r="F711" s="429"/>
      <c r="G711" s="429"/>
      <c r="H711" s="429"/>
      <c r="I711" s="429"/>
      <c r="J711" s="429"/>
      <c r="K711" s="429"/>
      <c r="L711" s="429"/>
      <c r="M711" s="430"/>
    </row>
    <row r="712" spans="1:13" ht="18" customHeight="1">
      <c r="A712" s="428" t="s">
        <v>369</v>
      </c>
      <c r="B712" s="429"/>
      <c r="C712" s="429"/>
      <c r="D712" s="429"/>
      <c r="E712" s="429"/>
      <c r="F712" s="429" t="s">
        <v>370</v>
      </c>
      <c r="G712" s="429"/>
      <c r="H712" s="429"/>
      <c r="I712" s="429"/>
      <c r="J712" s="429"/>
      <c r="K712" s="429" t="s">
        <v>511</v>
      </c>
      <c r="L712" s="429"/>
      <c r="M712" s="430"/>
    </row>
    <row r="713" spans="1:13" ht="18" customHeight="1">
      <c r="A713" s="431" t="s">
        <v>371</v>
      </c>
      <c r="B713" s="432"/>
      <c r="C713" s="432"/>
      <c r="D713" s="432"/>
      <c r="E713" s="432"/>
      <c r="F713" s="433" t="s">
        <v>375</v>
      </c>
      <c r="G713" s="434"/>
      <c r="H713" s="434"/>
      <c r="I713" s="434"/>
      <c r="J713" s="434"/>
      <c r="K713" s="433" t="s">
        <v>372</v>
      </c>
      <c r="L713" s="434"/>
      <c r="M713" s="435"/>
    </row>
    <row r="714" spans="1:13" ht="18" customHeight="1">
      <c r="A714" s="428" t="s">
        <v>373</v>
      </c>
      <c r="B714" s="429"/>
      <c r="C714" s="429"/>
      <c r="D714" s="429"/>
      <c r="E714" s="429"/>
      <c r="F714" s="429"/>
      <c r="G714" s="429"/>
      <c r="H714" s="429"/>
      <c r="I714" s="429"/>
      <c r="J714" s="429"/>
      <c r="K714" s="429"/>
      <c r="L714" s="429"/>
      <c r="M714" s="430"/>
    </row>
    <row r="715" spans="1:13" ht="18" customHeight="1">
      <c r="A715" s="428" t="s">
        <v>369</v>
      </c>
      <c r="B715" s="429"/>
      <c r="C715" s="429"/>
      <c r="D715" s="429"/>
      <c r="E715" s="429"/>
      <c r="F715" s="429" t="s">
        <v>370</v>
      </c>
      <c r="G715" s="429"/>
      <c r="H715" s="429"/>
      <c r="I715" s="429"/>
      <c r="J715" s="429"/>
      <c r="K715" s="429" t="s">
        <v>511</v>
      </c>
      <c r="L715" s="429"/>
      <c r="M715" s="430"/>
    </row>
    <row r="716" spans="1:13" ht="18" customHeight="1">
      <c r="A716" s="439" t="s">
        <v>374</v>
      </c>
      <c r="B716" s="440"/>
      <c r="C716" s="440"/>
      <c r="D716" s="440"/>
      <c r="E716" s="440"/>
      <c r="F716" s="429" t="s">
        <v>372</v>
      </c>
      <c r="G716" s="429"/>
      <c r="H716" s="429"/>
      <c r="I716" s="429"/>
      <c r="J716" s="429"/>
      <c r="K716" s="429" t="s">
        <v>372</v>
      </c>
      <c r="L716" s="429"/>
      <c r="M716" s="430"/>
    </row>
    <row r="717" spans="1:13" ht="18" customHeight="1">
      <c r="A717" s="439" t="s">
        <v>376</v>
      </c>
      <c r="B717" s="440"/>
      <c r="C717" s="440"/>
      <c r="D717" s="440"/>
      <c r="E717" s="440"/>
      <c r="F717" s="433" t="s">
        <v>372</v>
      </c>
      <c r="G717" s="434"/>
      <c r="H717" s="434"/>
      <c r="I717" s="434"/>
      <c r="J717" s="434"/>
      <c r="K717" s="433" t="s">
        <v>375</v>
      </c>
      <c r="L717" s="434"/>
      <c r="M717" s="435"/>
    </row>
    <row r="718" spans="1:13" ht="18" customHeight="1">
      <c r="A718" s="441" t="s">
        <v>377</v>
      </c>
      <c r="B718" s="442"/>
      <c r="C718" s="442"/>
      <c r="D718" s="442"/>
      <c r="E718" s="443"/>
      <c r="F718" s="436" t="s">
        <v>375</v>
      </c>
      <c r="G718" s="437"/>
      <c r="H718" s="437"/>
      <c r="I718" s="437"/>
      <c r="J718" s="444"/>
      <c r="K718" s="436" t="s">
        <v>372</v>
      </c>
      <c r="L718" s="437"/>
      <c r="M718" s="438"/>
    </row>
    <row r="719" spans="1:13" ht="18" customHeight="1">
      <c r="A719" s="441" t="s">
        <v>378</v>
      </c>
      <c r="B719" s="442"/>
      <c r="C719" s="442"/>
      <c r="D719" s="442"/>
      <c r="E719" s="443"/>
      <c r="F719" s="436" t="s">
        <v>375</v>
      </c>
      <c r="G719" s="437"/>
      <c r="H719" s="437"/>
      <c r="I719" s="437"/>
      <c r="J719" s="444"/>
      <c r="K719" s="436" t="s">
        <v>372</v>
      </c>
      <c r="L719" s="437"/>
      <c r="M719" s="438"/>
    </row>
    <row r="720" spans="1:13" ht="18" customHeight="1">
      <c r="A720" s="428" t="s">
        <v>379</v>
      </c>
      <c r="B720" s="429"/>
      <c r="C720" s="429"/>
      <c r="D720" s="429"/>
      <c r="E720" s="429"/>
      <c r="F720" s="429"/>
      <c r="G720" s="429"/>
      <c r="H720" s="429"/>
      <c r="I720" s="429"/>
      <c r="J720" s="429"/>
      <c r="K720" s="429"/>
      <c r="L720" s="429"/>
      <c r="M720" s="430"/>
    </row>
    <row r="721" spans="1:13" ht="18" customHeight="1">
      <c r="A721" s="428" t="s">
        <v>369</v>
      </c>
      <c r="B721" s="429"/>
      <c r="C721" s="429"/>
      <c r="D721" s="429"/>
      <c r="E721" s="429"/>
      <c r="F721" s="429" t="s">
        <v>370</v>
      </c>
      <c r="G721" s="429"/>
      <c r="H721" s="429"/>
      <c r="I721" s="429"/>
      <c r="J721" s="429"/>
      <c r="K721" s="429" t="s">
        <v>511</v>
      </c>
      <c r="L721" s="429"/>
      <c r="M721" s="430"/>
    </row>
    <row r="722" spans="1:13" ht="18" customHeight="1">
      <c r="A722" s="431" t="s">
        <v>380</v>
      </c>
      <c r="B722" s="432"/>
      <c r="C722" s="432"/>
      <c r="D722" s="432"/>
      <c r="E722" s="432"/>
      <c r="F722" s="432"/>
      <c r="G722" s="433" t="s">
        <v>547</v>
      </c>
      <c r="H722" s="434"/>
      <c r="I722" s="434"/>
      <c r="J722" s="434"/>
      <c r="K722" s="434"/>
      <c r="L722" s="434"/>
      <c r="M722" s="435"/>
    </row>
    <row r="723" spans="1:13" ht="18" customHeight="1">
      <c r="A723" s="226" t="s">
        <v>512</v>
      </c>
      <c r="B723" s="436" t="s">
        <v>275</v>
      </c>
      <c r="C723" s="437"/>
      <c r="D723" s="437"/>
      <c r="E723" s="437"/>
      <c r="F723" s="437"/>
      <c r="G723" s="437"/>
      <c r="H723" s="437"/>
      <c r="I723" s="437"/>
      <c r="J723" s="437"/>
      <c r="K723" s="437"/>
      <c r="L723" s="437"/>
      <c r="M723" s="438"/>
    </row>
    <row r="724" spans="1:13" ht="18" customHeight="1">
      <c r="A724" s="226" t="s">
        <v>382</v>
      </c>
      <c r="B724" s="436" t="s">
        <v>537</v>
      </c>
      <c r="C724" s="437"/>
      <c r="D724" s="437"/>
      <c r="E724" s="437"/>
      <c r="F724" s="437"/>
      <c r="G724" s="437"/>
      <c r="H724" s="437"/>
      <c r="I724" s="437"/>
      <c r="J724" s="437"/>
      <c r="K724" s="437"/>
      <c r="L724" s="437"/>
      <c r="M724" s="438"/>
    </row>
    <row r="725" spans="1:13" ht="18" customHeight="1">
      <c r="A725" s="428" t="s">
        <v>513</v>
      </c>
      <c r="B725" s="429"/>
      <c r="C725" s="429"/>
      <c r="D725" s="434"/>
      <c r="E725" s="434"/>
      <c r="F725" s="434"/>
      <c r="G725" s="434"/>
      <c r="H725" s="434"/>
      <c r="I725" s="434"/>
      <c r="J725" s="429" t="s">
        <v>514</v>
      </c>
      <c r="K725" s="429"/>
      <c r="L725" s="429"/>
      <c r="M725" s="430"/>
    </row>
    <row r="726" spans="1:13" ht="18" customHeight="1">
      <c r="A726" s="428"/>
      <c r="B726" s="429"/>
      <c r="C726" s="429"/>
      <c r="D726" s="434"/>
      <c r="E726" s="434"/>
      <c r="F726" s="434"/>
      <c r="G726" s="434"/>
      <c r="H726" s="434"/>
      <c r="I726" s="434"/>
      <c r="J726" s="429"/>
      <c r="K726" s="429"/>
      <c r="L726" s="429"/>
      <c r="M726" s="430"/>
    </row>
    <row r="727" spans="1:13" ht="18" customHeight="1">
      <c r="A727" s="428"/>
      <c r="B727" s="429"/>
      <c r="C727" s="429"/>
      <c r="D727" s="434"/>
      <c r="E727" s="434"/>
      <c r="F727" s="434"/>
      <c r="G727" s="434"/>
      <c r="H727" s="434"/>
      <c r="I727" s="434"/>
      <c r="J727" s="429"/>
      <c r="K727" s="429"/>
      <c r="L727" s="429"/>
      <c r="M727" s="430"/>
    </row>
    <row r="728" spans="1:13" ht="18" customHeight="1">
      <c r="A728" s="428"/>
      <c r="B728" s="429"/>
      <c r="C728" s="429"/>
      <c r="D728" s="434"/>
      <c r="E728" s="434"/>
      <c r="F728" s="434"/>
      <c r="G728" s="434"/>
      <c r="H728" s="434"/>
      <c r="I728" s="434"/>
      <c r="J728" s="429"/>
      <c r="K728" s="429"/>
      <c r="L728" s="429"/>
      <c r="M728" s="430"/>
    </row>
    <row r="729" spans="1:13" ht="18" customHeight="1">
      <c r="A729" s="423" t="s">
        <v>383</v>
      </c>
      <c r="B729" s="424"/>
      <c r="C729" s="424"/>
      <c r="D729" s="424"/>
      <c r="E729" s="424"/>
      <c r="F729" s="424"/>
      <c r="G729" s="424"/>
      <c r="H729" s="425" t="s">
        <v>384</v>
      </c>
      <c r="I729" s="426"/>
      <c r="J729" s="426"/>
      <c r="K729" s="426"/>
      <c r="L729" s="426"/>
      <c r="M729" s="427"/>
    </row>
    <row r="730" spans="1:13" ht="18" customHeight="1">
      <c r="A730" s="231" t="s">
        <v>385</v>
      </c>
      <c r="B730" s="424" t="s">
        <v>255</v>
      </c>
      <c r="C730" s="424"/>
      <c r="D730" s="204" t="s">
        <v>385</v>
      </c>
      <c r="E730" s="232"/>
      <c r="F730" s="424" t="s">
        <v>255</v>
      </c>
      <c r="G730" s="424"/>
      <c r="H730" s="206"/>
      <c r="I730" s="206"/>
      <c r="J730" s="207" t="s">
        <v>386</v>
      </c>
      <c r="K730" s="206"/>
      <c r="L730" s="208" t="s">
        <v>255</v>
      </c>
      <c r="M730" s="209"/>
    </row>
    <row r="731" spans="1:13" ht="18" customHeight="1">
      <c r="A731" s="210" t="s">
        <v>387</v>
      </c>
      <c r="B731" s="418" t="s">
        <v>388</v>
      </c>
      <c r="C731" s="418"/>
      <c r="D731" s="418" t="s">
        <v>389</v>
      </c>
      <c r="E731" s="418"/>
      <c r="F731" s="418" t="s">
        <v>390</v>
      </c>
      <c r="G731" s="418"/>
      <c r="H731" s="206"/>
      <c r="I731" s="206"/>
      <c r="J731" s="419">
        <v>3</v>
      </c>
      <c r="K731" s="420"/>
      <c r="L731" s="232" t="s">
        <v>372</v>
      </c>
      <c r="M731" s="209"/>
    </row>
    <row r="732" spans="1:13" ht="18" customHeight="1">
      <c r="A732" s="210" t="s">
        <v>391</v>
      </c>
      <c r="B732" s="418" t="s">
        <v>392</v>
      </c>
      <c r="C732" s="418"/>
      <c r="D732" s="418" t="s">
        <v>393</v>
      </c>
      <c r="E732" s="418"/>
      <c r="F732" s="418" t="s">
        <v>394</v>
      </c>
      <c r="G732" s="418"/>
      <c r="H732" s="206"/>
      <c r="I732" s="206"/>
      <c r="J732" s="419">
        <v>2</v>
      </c>
      <c r="K732" s="420"/>
      <c r="L732" s="232" t="s">
        <v>375</v>
      </c>
      <c r="M732" s="209"/>
    </row>
    <row r="733" spans="1:13" ht="18" customHeight="1">
      <c r="A733" s="210" t="s">
        <v>395</v>
      </c>
      <c r="B733" s="418" t="s">
        <v>396</v>
      </c>
      <c r="C733" s="418"/>
      <c r="D733" s="418" t="s">
        <v>397</v>
      </c>
      <c r="E733" s="418"/>
      <c r="F733" s="418" t="s">
        <v>398</v>
      </c>
      <c r="G733" s="418"/>
      <c r="H733" s="206"/>
      <c r="I733" s="206"/>
      <c r="J733" s="419">
        <v>1</v>
      </c>
      <c r="K733" s="420"/>
      <c r="L733" s="232" t="s">
        <v>399</v>
      </c>
      <c r="M733" s="209"/>
    </row>
    <row r="734" spans="1:13" ht="18" customHeight="1" thickBot="1">
      <c r="A734" s="211" t="s">
        <v>400</v>
      </c>
      <c r="B734" s="421" t="s">
        <v>401</v>
      </c>
      <c r="C734" s="421"/>
      <c r="D734" s="422" t="s">
        <v>402</v>
      </c>
      <c r="E734" s="422"/>
      <c r="F734" s="422" t="s">
        <v>403</v>
      </c>
      <c r="G734" s="422"/>
      <c r="H734" s="212"/>
      <c r="I734" s="212"/>
      <c r="J734" s="212"/>
      <c r="K734" s="212"/>
      <c r="L734" s="212"/>
      <c r="M734" s="213"/>
    </row>
    <row r="735" spans="1:13" ht="18" customHeight="1" thickBot="1"/>
    <row r="736" spans="1:13" ht="18" customHeight="1">
      <c r="A736" s="180"/>
      <c r="B736" s="465" t="s">
        <v>475</v>
      </c>
      <c r="C736" s="465"/>
      <c r="D736" s="465"/>
      <c r="E736" s="465"/>
      <c r="F736" s="465"/>
      <c r="G736" s="465"/>
      <c r="H736" s="465"/>
      <c r="I736" s="466"/>
      <c r="J736" s="467" t="s">
        <v>476</v>
      </c>
      <c r="K736" s="465"/>
      <c r="L736" s="465"/>
      <c r="M736" s="468"/>
    </row>
    <row r="737" spans="1:13" ht="18" customHeight="1">
      <c r="A737" s="454" t="s">
        <v>477</v>
      </c>
      <c r="B737" s="455"/>
      <c r="C737" s="455"/>
      <c r="D737" s="455"/>
      <c r="E737" s="455"/>
      <c r="F737" s="455"/>
      <c r="G737" s="455"/>
      <c r="H737" s="455"/>
      <c r="I737" s="455"/>
      <c r="J737" s="455"/>
      <c r="K737" s="455"/>
      <c r="L737" s="455"/>
      <c r="M737" s="456"/>
    </row>
    <row r="738" spans="1:13" ht="18" customHeight="1">
      <c r="A738" s="181"/>
      <c r="B738" s="457" t="s">
        <v>478</v>
      </c>
      <c r="C738" s="457"/>
      <c r="D738" s="457"/>
      <c r="E738" s="458"/>
      <c r="F738" s="182" t="s">
        <v>479</v>
      </c>
      <c r="G738" s="182"/>
      <c r="H738" s="459" t="s">
        <v>480</v>
      </c>
      <c r="I738" s="460"/>
      <c r="J738" s="461"/>
      <c r="K738" s="183" t="s">
        <v>481</v>
      </c>
      <c r="L738" s="227"/>
      <c r="M738" s="185"/>
    </row>
    <row r="739" spans="1:13" ht="18" customHeight="1">
      <c r="A739" s="462" t="s">
        <v>524</v>
      </c>
      <c r="B739" s="460"/>
      <c r="C739" s="460"/>
      <c r="D739" s="460"/>
      <c r="E739" s="460"/>
      <c r="F739" s="460"/>
      <c r="G739" s="460"/>
      <c r="H739" s="460"/>
      <c r="I739" s="460"/>
      <c r="J739" s="460"/>
      <c r="K739" s="460"/>
      <c r="L739" s="460"/>
      <c r="M739" s="463"/>
    </row>
    <row r="740" spans="1:13" ht="18" customHeight="1">
      <c r="A740" s="441" t="s">
        <v>482</v>
      </c>
      <c r="B740" s="442"/>
      <c r="C740" s="442"/>
      <c r="D740" s="442"/>
      <c r="E740" s="442"/>
      <c r="F740" s="442"/>
      <c r="G740" s="442"/>
      <c r="H740" s="442"/>
      <c r="I740" s="442"/>
      <c r="J740" s="442"/>
      <c r="K740" s="442"/>
      <c r="L740" s="442"/>
      <c r="M740" s="464"/>
    </row>
    <row r="741" spans="1:13" ht="18" customHeight="1">
      <c r="A741" s="439" t="s">
        <v>483</v>
      </c>
      <c r="B741" s="440"/>
      <c r="C741" s="472" t="s">
        <v>162</v>
      </c>
      <c r="D741" s="470"/>
      <c r="E741" s="470"/>
      <c r="F741" s="470"/>
      <c r="G741" s="471"/>
      <c r="H741" s="228" t="s">
        <v>484</v>
      </c>
      <c r="I741" s="187"/>
      <c r="J741" s="448">
        <v>16</v>
      </c>
      <c r="K741" s="448"/>
      <c r="L741" s="448"/>
      <c r="M741" s="449"/>
    </row>
    <row r="742" spans="1:13" ht="18" customHeight="1">
      <c r="A742" s="439" t="s">
        <v>485</v>
      </c>
      <c r="B742" s="440"/>
      <c r="C742" s="472" t="s">
        <v>1</v>
      </c>
      <c r="D742" s="470"/>
      <c r="E742" s="470"/>
      <c r="F742" s="470"/>
      <c r="G742" s="471"/>
      <c r="H742" s="228" t="s">
        <v>486</v>
      </c>
      <c r="I742" s="187"/>
      <c r="J742" s="448">
        <v>1030</v>
      </c>
      <c r="K742" s="448"/>
      <c r="L742" s="448"/>
      <c r="M742" s="449"/>
    </row>
    <row r="743" spans="1:13" ht="18" customHeight="1">
      <c r="A743" s="439" t="s">
        <v>487</v>
      </c>
      <c r="B743" s="440"/>
      <c r="C743" s="469">
        <v>41587</v>
      </c>
      <c r="D743" s="470"/>
      <c r="E743" s="470"/>
      <c r="F743" s="470"/>
      <c r="G743" s="471"/>
      <c r="H743" s="228" t="s">
        <v>488</v>
      </c>
      <c r="I743" s="187"/>
      <c r="J743" s="448">
        <v>9682563573</v>
      </c>
      <c r="K743" s="448"/>
      <c r="L743" s="448"/>
      <c r="M743" s="449"/>
    </row>
    <row r="744" spans="1:13" ht="18" customHeight="1">
      <c r="A744" s="439" t="s">
        <v>489</v>
      </c>
      <c r="B744" s="440"/>
      <c r="C744" s="472" t="s">
        <v>313</v>
      </c>
      <c r="D744" s="470"/>
      <c r="E744" s="470"/>
      <c r="F744" s="470"/>
      <c r="G744" s="471"/>
      <c r="H744" s="431" t="s">
        <v>357</v>
      </c>
      <c r="I744" s="432"/>
      <c r="J744" s="473" t="s">
        <v>312</v>
      </c>
      <c r="K744" s="448"/>
      <c r="L744" s="448"/>
      <c r="M744" s="449"/>
    </row>
    <row r="745" spans="1:13" ht="18" customHeight="1">
      <c r="A745" s="428" t="s">
        <v>490</v>
      </c>
      <c r="B745" s="429"/>
      <c r="C745" s="429"/>
      <c r="D745" s="429"/>
      <c r="E745" s="429"/>
      <c r="F745" s="429"/>
      <c r="G745" s="429"/>
      <c r="H745" s="429"/>
      <c r="I745" s="429"/>
      <c r="J745" s="429"/>
      <c r="K745" s="429"/>
      <c r="L745" s="429"/>
      <c r="M745" s="430"/>
    </row>
    <row r="746" spans="1:13" ht="18" customHeight="1">
      <c r="A746" s="453" t="s">
        <v>491</v>
      </c>
      <c r="B746" s="429" t="s">
        <v>492</v>
      </c>
      <c r="C746" s="429"/>
      <c r="D746" s="429"/>
      <c r="E746" s="429"/>
      <c r="F746" s="429"/>
      <c r="G746" s="429"/>
      <c r="H746" s="429" t="s">
        <v>493</v>
      </c>
      <c r="I746" s="429"/>
      <c r="J746" s="429"/>
      <c r="K746" s="429"/>
      <c r="L746" s="429"/>
      <c r="M746" s="430"/>
    </row>
    <row r="747" spans="1:13" ht="30">
      <c r="A747" s="453"/>
      <c r="B747" s="189" t="s">
        <v>494</v>
      </c>
      <c r="C747" s="189" t="s">
        <v>495</v>
      </c>
      <c r="D747" s="189" t="s">
        <v>496</v>
      </c>
      <c r="E747" s="189" t="s">
        <v>497</v>
      </c>
      <c r="F747" s="189">
        <v>100</v>
      </c>
      <c r="G747" s="190" t="s">
        <v>345</v>
      </c>
      <c r="H747" s="189" t="s">
        <v>498</v>
      </c>
      <c r="I747" s="189" t="s">
        <v>495</v>
      </c>
      <c r="J747" s="189" t="s">
        <v>496</v>
      </c>
      <c r="K747" s="189" t="s">
        <v>515</v>
      </c>
      <c r="L747" s="189">
        <v>100</v>
      </c>
      <c r="M747" s="191" t="s">
        <v>345</v>
      </c>
    </row>
    <row r="748" spans="1:13" ht="18" customHeight="1">
      <c r="A748" s="226" t="s">
        <v>257</v>
      </c>
      <c r="B748" s="272">
        <v>4.5</v>
      </c>
      <c r="C748" s="273">
        <v>4</v>
      </c>
      <c r="D748" s="273">
        <v>4</v>
      </c>
      <c r="E748" s="278">
        <v>21.5</v>
      </c>
      <c r="F748" s="165">
        <f t="shared" ref="F748" si="103">SUM(B748:E748)</f>
        <v>34</v>
      </c>
      <c r="G748" s="269" t="str">
        <f t="shared" ref="G748:G752" si="104">IF(F748&gt;=91,"A1",IF(F748&gt;=81,"A2",IF(F748&gt;=71,"B1",IF(F748&gt;=61,"B2",IF(F748&gt;=51,"C1",IF(F748&gt;=41,"C2",IF(F748&gt;=33,"D","E")))))))</f>
        <v>D</v>
      </c>
      <c r="H748" s="269">
        <v>4</v>
      </c>
      <c r="I748" s="269">
        <v>4</v>
      </c>
      <c r="J748" s="269">
        <v>4</v>
      </c>
      <c r="K748" s="165">
        <v>32</v>
      </c>
      <c r="L748" s="165">
        <f t="shared" ref="L748" si="105">SUM(H748:K748)</f>
        <v>44</v>
      </c>
      <c r="M748" s="269" t="str">
        <f t="shared" ref="M748:M752" si="106">IF(L748&gt;=91,"A1",IF(L748&gt;=81,"A2",IF(L748&gt;=71,"B1",IF(L748&gt;=61,"B2",IF(L748&gt;=51,"C1",IF(L748&gt;=41,"C2",IF(L748&gt;=33,"D","E")))))))</f>
        <v>C2</v>
      </c>
    </row>
    <row r="749" spans="1:13" ht="18" customHeight="1">
      <c r="A749" s="226" t="s">
        <v>259</v>
      </c>
      <c r="B749" s="272">
        <v>7.25</v>
      </c>
      <c r="C749" s="273">
        <v>4</v>
      </c>
      <c r="D749" s="273">
        <v>4</v>
      </c>
      <c r="E749" s="273">
        <v>32.5</v>
      </c>
      <c r="F749" s="165">
        <f t="shared" ref="F749:F752" si="107">(B749+C749+D749+E749)</f>
        <v>47.75</v>
      </c>
      <c r="G749" s="269" t="str">
        <f t="shared" si="104"/>
        <v>C2</v>
      </c>
      <c r="H749" s="269">
        <v>5.25</v>
      </c>
      <c r="I749" s="269">
        <v>4</v>
      </c>
      <c r="J749" s="269">
        <v>4</v>
      </c>
      <c r="K749" s="160">
        <v>37</v>
      </c>
      <c r="L749" s="165">
        <f t="shared" ref="L749:L752" si="108">SUM(H749:K749)</f>
        <v>50.25</v>
      </c>
      <c r="M749" s="269" t="str">
        <f t="shared" si="106"/>
        <v>C2</v>
      </c>
    </row>
    <row r="750" spans="1:13" ht="18" customHeight="1">
      <c r="A750" s="226" t="s">
        <v>499</v>
      </c>
      <c r="B750" s="272">
        <v>5.5</v>
      </c>
      <c r="C750" s="273">
        <v>4</v>
      </c>
      <c r="D750" s="273">
        <v>4</v>
      </c>
      <c r="E750" s="273">
        <v>32</v>
      </c>
      <c r="F750" s="269">
        <f t="shared" si="107"/>
        <v>45.5</v>
      </c>
      <c r="G750" s="269" t="str">
        <f t="shared" si="104"/>
        <v>C2</v>
      </c>
      <c r="H750" s="269">
        <v>5.25</v>
      </c>
      <c r="I750" s="269">
        <v>4</v>
      </c>
      <c r="J750" s="269">
        <v>3</v>
      </c>
      <c r="K750" s="160">
        <v>38</v>
      </c>
      <c r="L750" s="165">
        <f t="shared" si="108"/>
        <v>50.25</v>
      </c>
      <c r="M750" s="269" t="str">
        <f t="shared" si="106"/>
        <v>C2</v>
      </c>
    </row>
    <row r="751" spans="1:13" ht="18" customHeight="1">
      <c r="A751" s="226" t="s">
        <v>261</v>
      </c>
      <c r="B751" s="274">
        <v>6.75</v>
      </c>
      <c r="C751" s="273">
        <v>3.5</v>
      </c>
      <c r="D751" s="273">
        <v>4.5</v>
      </c>
      <c r="E751" s="273">
        <v>47</v>
      </c>
      <c r="F751" s="269">
        <f t="shared" si="107"/>
        <v>61.75</v>
      </c>
      <c r="G751" s="269" t="str">
        <f t="shared" si="104"/>
        <v>B2</v>
      </c>
      <c r="H751" s="274">
        <v>5.25</v>
      </c>
      <c r="I751" s="280">
        <v>4</v>
      </c>
      <c r="J751" s="281">
        <v>3.5</v>
      </c>
      <c r="K751" s="160">
        <v>34</v>
      </c>
      <c r="L751" s="165">
        <f t="shared" si="108"/>
        <v>46.75</v>
      </c>
      <c r="M751" s="165" t="str">
        <f t="shared" si="106"/>
        <v>C2</v>
      </c>
    </row>
    <row r="752" spans="1:13" ht="18" customHeight="1">
      <c r="A752" s="226" t="s">
        <v>361</v>
      </c>
      <c r="B752" s="272">
        <v>5</v>
      </c>
      <c r="C752" s="273">
        <v>4.5</v>
      </c>
      <c r="D752" s="273">
        <v>5</v>
      </c>
      <c r="E752" s="273">
        <v>18.5</v>
      </c>
      <c r="F752" s="165">
        <f t="shared" si="107"/>
        <v>33</v>
      </c>
      <c r="G752" s="269" t="str">
        <f t="shared" si="104"/>
        <v>D</v>
      </c>
      <c r="H752" s="274">
        <v>7.25</v>
      </c>
      <c r="I752" s="269">
        <v>4</v>
      </c>
      <c r="J752" s="269">
        <v>3</v>
      </c>
      <c r="K752" s="160">
        <v>26.5</v>
      </c>
      <c r="L752" s="165">
        <f t="shared" si="108"/>
        <v>40.75</v>
      </c>
      <c r="M752" s="269" t="str">
        <f t="shared" si="106"/>
        <v>D</v>
      </c>
    </row>
    <row r="753" spans="1:13" ht="18" customHeight="1">
      <c r="A753" s="271" t="s">
        <v>530</v>
      </c>
      <c r="B753" s="269"/>
      <c r="C753" s="269"/>
      <c r="D753" s="269"/>
      <c r="E753" s="275">
        <v>25.5</v>
      </c>
      <c r="F753" s="160"/>
      <c r="G753" s="269"/>
      <c r="H753" s="269"/>
      <c r="I753" s="269"/>
      <c r="J753" s="269"/>
      <c r="K753" s="269">
        <v>28.5</v>
      </c>
      <c r="L753" s="269"/>
      <c r="M753" s="270"/>
    </row>
    <row r="754" spans="1:13" ht="18" customHeight="1">
      <c r="A754" s="271" t="s">
        <v>531</v>
      </c>
      <c r="B754" s="269"/>
      <c r="C754" s="269"/>
      <c r="D754" s="269"/>
      <c r="E754" s="276">
        <v>23.5</v>
      </c>
      <c r="F754" s="269"/>
      <c r="G754" s="269"/>
      <c r="H754" s="269"/>
      <c r="I754" s="269"/>
      <c r="J754" s="269"/>
      <c r="K754" s="276">
        <v>30</v>
      </c>
      <c r="L754" s="269"/>
      <c r="M754" s="270"/>
    </row>
    <row r="755" spans="1:13" ht="18" customHeight="1">
      <c r="A755" s="271" t="s">
        <v>532</v>
      </c>
      <c r="B755" s="269"/>
      <c r="C755" s="269"/>
      <c r="D755" s="269"/>
      <c r="E755" s="269">
        <v>22</v>
      </c>
      <c r="F755" s="269"/>
      <c r="G755" s="269"/>
      <c r="H755" s="269"/>
      <c r="I755" s="269"/>
      <c r="J755" s="269"/>
      <c r="K755" s="269">
        <v>17</v>
      </c>
      <c r="L755" s="269"/>
      <c r="M755" s="270"/>
    </row>
    <row r="756" spans="1:13" ht="28.5" customHeight="1">
      <c r="A756" s="227" t="s">
        <v>500</v>
      </c>
      <c r="B756" s="227"/>
      <c r="C756" s="229" t="s">
        <v>501</v>
      </c>
      <c r="D756" s="195">
        <f>(F748+F749+F750+F751+F752)</f>
        <v>222</v>
      </c>
      <c r="E756" s="195"/>
      <c r="F756" s="229" t="s">
        <v>502</v>
      </c>
      <c r="G756" s="195">
        <f>(D756/500)*100</f>
        <v>44.4</v>
      </c>
      <c r="H756" s="195"/>
      <c r="I756" s="196"/>
      <c r="J756" s="445" t="s">
        <v>503</v>
      </c>
      <c r="K756" s="445"/>
      <c r="L756" s="434" t="str">
        <f>IF(G756&gt;=91,"A1",IF(G756&gt;=81,"A2",IF(G756&gt;=71,"B1",IF(G756&gt;=61,"B2",IF(G756&gt;=51,"C1",IF(G756&gt;=41,"C2",IF(G756&gt;=33,"D","E")))))))</f>
        <v>C2</v>
      </c>
      <c r="M756" s="434" t="str">
        <f t="shared" ref="M756:M758" si="109">IF(K756&gt;=91,"A1",IF(K756&gt;=81,"A2",IF(K756&gt;=71,"B1",IF(K756&gt;=61,"B2",IF(K756&gt;=51,"C1",IF(K756&gt;=41,"C2",IF(K756&gt;=33,"D","E")))))))</f>
        <v>E</v>
      </c>
    </row>
    <row r="757" spans="1:13" ht="28.5" customHeight="1">
      <c r="A757" s="198" t="s">
        <v>504</v>
      </c>
      <c r="B757" s="227"/>
      <c r="C757" s="229" t="s">
        <v>505</v>
      </c>
      <c r="D757" s="195">
        <f>(L748+L749+L750+L751+L752)</f>
        <v>232</v>
      </c>
      <c r="E757" s="195"/>
      <c r="F757" s="229" t="s">
        <v>506</v>
      </c>
      <c r="G757" s="199">
        <f>D757/500*100</f>
        <v>46.400000000000006</v>
      </c>
      <c r="H757" s="199"/>
      <c r="I757" s="200"/>
      <c r="J757" s="445" t="s">
        <v>507</v>
      </c>
      <c r="K757" s="445"/>
      <c r="L757" s="434" t="str">
        <f>IF(G757&gt;=91,"A1",IF(G757&gt;=81,"A2",IF(G757&gt;=71,"B1",IF(G757&gt;=61,"B2",IF(G757&gt;=51,"C1",IF(G757&gt;=41,"C2",IF(G757&gt;=33,"D","E")))))))</f>
        <v>C2</v>
      </c>
      <c r="M757" s="434" t="str">
        <f t="shared" si="109"/>
        <v>E</v>
      </c>
    </row>
    <row r="758" spans="1:13" ht="18" customHeight="1">
      <c r="A758" s="230" t="s">
        <v>508</v>
      </c>
      <c r="B758" s="230"/>
      <c r="C758" s="230">
        <f>(D756+D757)</f>
        <v>454</v>
      </c>
      <c r="D758" s="446"/>
      <c r="E758" s="446"/>
      <c r="F758" s="230" t="s">
        <v>509</v>
      </c>
      <c r="G758" s="230"/>
      <c r="H758" s="230"/>
      <c r="I758" s="290">
        <f>(C758/1000)*100</f>
        <v>45.4</v>
      </c>
      <c r="J758" s="230" t="s">
        <v>510</v>
      </c>
      <c r="K758" s="230"/>
      <c r="L758" s="446" t="str">
        <f>IF(I758&gt;=91,"A1",IF(I758&gt;=81,"A2",IF(I758&gt;=71,"B1",IF(I758&gt;=61,"B2",IF(I758&gt;=51,"C1",IF(I758&gt;=41,"C2",IF(I758&gt;=33,"D","E")))))))</f>
        <v>C2</v>
      </c>
      <c r="M758" s="446" t="str">
        <f t="shared" si="109"/>
        <v>E</v>
      </c>
    </row>
    <row r="759" spans="1:13" ht="18" customHeight="1">
      <c r="A759" s="447" t="s">
        <v>367</v>
      </c>
      <c r="B759" s="448"/>
      <c r="C759" s="448"/>
      <c r="D759" s="448"/>
      <c r="E759" s="448"/>
      <c r="F759" s="448"/>
      <c r="G759" s="448"/>
      <c r="H759" s="448"/>
      <c r="I759" s="448"/>
      <c r="J759" s="448"/>
      <c r="K759" s="448"/>
      <c r="L759" s="448"/>
      <c r="M759" s="449"/>
    </row>
    <row r="760" spans="1:13" ht="18" customHeight="1">
      <c r="A760" s="428" t="s">
        <v>368</v>
      </c>
      <c r="B760" s="429"/>
      <c r="C760" s="429"/>
      <c r="D760" s="429"/>
      <c r="E760" s="429"/>
      <c r="F760" s="429"/>
      <c r="G760" s="429"/>
      <c r="H760" s="429"/>
      <c r="I760" s="429"/>
      <c r="J760" s="429"/>
      <c r="K760" s="429"/>
      <c r="L760" s="429"/>
      <c r="M760" s="430"/>
    </row>
    <row r="761" spans="1:13" ht="18" customHeight="1">
      <c r="A761" s="428" t="s">
        <v>369</v>
      </c>
      <c r="B761" s="429"/>
      <c r="C761" s="429"/>
      <c r="D761" s="429"/>
      <c r="E761" s="429"/>
      <c r="F761" s="429" t="s">
        <v>370</v>
      </c>
      <c r="G761" s="429"/>
      <c r="H761" s="429"/>
      <c r="I761" s="429"/>
      <c r="J761" s="429"/>
      <c r="K761" s="429" t="s">
        <v>511</v>
      </c>
      <c r="L761" s="429"/>
      <c r="M761" s="430"/>
    </row>
    <row r="762" spans="1:13" ht="18" customHeight="1">
      <c r="A762" s="431" t="s">
        <v>371</v>
      </c>
      <c r="B762" s="432"/>
      <c r="C762" s="432"/>
      <c r="D762" s="432"/>
      <c r="E762" s="432"/>
      <c r="F762" s="433" t="s">
        <v>375</v>
      </c>
      <c r="G762" s="434"/>
      <c r="H762" s="434"/>
      <c r="I762" s="434"/>
      <c r="J762" s="434"/>
      <c r="K762" s="433" t="s">
        <v>372</v>
      </c>
      <c r="L762" s="434"/>
      <c r="M762" s="435"/>
    </row>
    <row r="763" spans="1:13" ht="18" customHeight="1">
      <c r="A763" s="428" t="s">
        <v>373</v>
      </c>
      <c r="B763" s="429"/>
      <c r="C763" s="429"/>
      <c r="D763" s="429"/>
      <c r="E763" s="429"/>
      <c r="F763" s="429"/>
      <c r="G763" s="429"/>
      <c r="H763" s="429"/>
      <c r="I763" s="429"/>
      <c r="J763" s="429"/>
      <c r="K763" s="429"/>
      <c r="L763" s="429"/>
      <c r="M763" s="430"/>
    </row>
    <row r="764" spans="1:13" ht="18" customHeight="1">
      <c r="A764" s="428" t="s">
        <v>369</v>
      </c>
      <c r="B764" s="429"/>
      <c r="C764" s="429"/>
      <c r="D764" s="429"/>
      <c r="E764" s="429"/>
      <c r="F764" s="429" t="s">
        <v>370</v>
      </c>
      <c r="G764" s="429"/>
      <c r="H764" s="429"/>
      <c r="I764" s="429"/>
      <c r="J764" s="429"/>
      <c r="K764" s="429" t="s">
        <v>511</v>
      </c>
      <c r="L764" s="429"/>
      <c r="M764" s="430"/>
    </row>
    <row r="765" spans="1:13" ht="18" customHeight="1">
      <c r="A765" s="439" t="s">
        <v>374</v>
      </c>
      <c r="B765" s="440"/>
      <c r="C765" s="440"/>
      <c r="D765" s="440"/>
      <c r="E765" s="440"/>
      <c r="F765" s="429" t="s">
        <v>399</v>
      </c>
      <c r="G765" s="429"/>
      <c r="H765" s="429"/>
      <c r="I765" s="429"/>
      <c r="J765" s="429"/>
      <c r="K765" s="429" t="s">
        <v>372</v>
      </c>
      <c r="L765" s="429"/>
      <c r="M765" s="430"/>
    </row>
    <row r="766" spans="1:13" ht="18" customHeight="1">
      <c r="A766" s="439" t="s">
        <v>376</v>
      </c>
      <c r="B766" s="440"/>
      <c r="C766" s="440"/>
      <c r="D766" s="440"/>
      <c r="E766" s="440"/>
      <c r="F766" s="433" t="s">
        <v>372</v>
      </c>
      <c r="G766" s="434"/>
      <c r="H766" s="434"/>
      <c r="I766" s="434"/>
      <c r="J766" s="434"/>
      <c r="K766" s="433" t="s">
        <v>375</v>
      </c>
      <c r="L766" s="434"/>
      <c r="M766" s="435"/>
    </row>
    <row r="767" spans="1:13" ht="18" customHeight="1">
      <c r="A767" s="441" t="s">
        <v>377</v>
      </c>
      <c r="B767" s="442"/>
      <c r="C767" s="442"/>
      <c r="D767" s="442"/>
      <c r="E767" s="443"/>
      <c r="F767" s="436" t="s">
        <v>372</v>
      </c>
      <c r="G767" s="437"/>
      <c r="H767" s="437"/>
      <c r="I767" s="437"/>
      <c r="J767" s="444"/>
      <c r="K767" s="436" t="s">
        <v>372</v>
      </c>
      <c r="L767" s="437"/>
      <c r="M767" s="438"/>
    </row>
    <row r="768" spans="1:13" ht="18" customHeight="1">
      <c r="A768" s="441" t="s">
        <v>378</v>
      </c>
      <c r="B768" s="442"/>
      <c r="C768" s="442"/>
      <c r="D768" s="442"/>
      <c r="E768" s="443"/>
      <c r="F768" s="436" t="s">
        <v>372</v>
      </c>
      <c r="G768" s="437"/>
      <c r="H768" s="437"/>
      <c r="I768" s="437"/>
      <c r="J768" s="444"/>
      <c r="K768" s="436" t="s">
        <v>372</v>
      </c>
      <c r="L768" s="437"/>
      <c r="M768" s="438"/>
    </row>
    <row r="769" spans="1:13" ht="18" customHeight="1">
      <c r="A769" s="428" t="s">
        <v>379</v>
      </c>
      <c r="B769" s="429"/>
      <c r="C769" s="429"/>
      <c r="D769" s="429"/>
      <c r="E769" s="429"/>
      <c r="F769" s="429"/>
      <c r="G769" s="429"/>
      <c r="H769" s="429"/>
      <c r="I769" s="429"/>
      <c r="J769" s="429"/>
      <c r="K769" s="429"/>
      <c r="L769" s="429"/>
      <c r="M769" s="430"/>
    </row>
    <row r="770" spans="1:13" ht="18" customHeight="1">
      <c r="A770" s="428" t="s">
        <v>369</v>
      </c>
      <c r="B770" s="429"/>
      <c r="C770" s="429"/>
      <c r="D770" s="429"/>
      <c r="E770" s="429"/>
      <c r="F770" s="429" t="s">
        <v>370</v>
      </c>
      <c r="G770" s="429"/>
      <c r="H770" s="429"/>
      <c r="I770" s="429"/>
      <c r="J770" s="429"/>
      <c r="K770" s="429" t="s">
        <v>511</v>
      </c>
      <c r="L770" s="429"/>
      <c r="M770" s="430"/>
    </row>
    <row r="771" spans="1:13" ht="18" customHeight="1">
      <c r="A771" s="431" t="s">
        <v>380</v>
      </c>
      <c r="B771" s="432"/>
      <c r="C771" s="432"/>
      <c r="D771" s="432"/>
      <c r="E771" s="432"/>
      <c r="F771" s="432"/>
      <c r="G771" s="433" t="s">
        <v>548</v>
      </c>
      <c r="H771" s="434"/>
      <c r="I771" s="434"/>
      <c r="J771" s="434"/>
      <c r="K771" s="434"/>
      <c r="L771" s="434"/>
      <c r="M771" s="435"/>
    </row>
    <row r="772" spans="1:13" ht="18" customHeight="1">
      <c r="A772" s="226" t="s">
        <v>512</v>
      </c>
      <c r="B772" s="436" t="s">
        <v>556</v>
      </c>
      <c r="C772" s="437"/>
      <c r="D772" s="437"/>
      <c r="E772" s="437"/>
      <c r="F772" s="437"/>
      <c r="G772" s="437"/>
      <c r="H772" s="437"/>
      <c r="I772" s="437"/>
      <c r="J772" s="437"/>
      <c r="K772" s="437"/>
      <c r="L772" s="437"/>
      <c r="M772" s="438"/>
    </row>
    <row r="773" spans="1:13" ht="18" customHeight="1">
      <c r="A773" s="226" t="s">
        <v>382</v>
      </c>
      <c r="B773" s="436" t="s">
        <v>537</v>
      </c>
      <c r="C773" s="437"/>
      <c r="D773" s="437"/>
      <c r="E773" s="437"/>
      <c r="F773" s="437"/>
      <c r="G773" s="437"/>
      <c r="H773" s="437"/>
      <c r="I773" s="437"/>
      <c r="J773" s="437"/>
      <c r="K773" s="437"/>
      <c r="L773" s="437"/>
      <c r="M773" s="438"/>
    </row>
    <row r="774" spans="1:13" ht="18" customHeight="1">
      <c r="A774" s="428" t="s">
        <v>513</v>
      </c>
      <c r="B774" s="429"/>
      <c r="C774" s="429"/>
      <c r="D774" s="434"/>
      <c r="E774" s="434"/>
      <c r="F774" s="434"/>
      <c r="G774" s="434"/>
      <c r="H774" s="434"/>
      <c r="I774" s="434"/>
      <c r="J774" s="429" t="s">
        <v>514</v>
      </c>
      <c r="K774" s="429"/>
      <c r="L774" s="429"/>
      <c r="M774" s="430"/>
    </row>
    <row r="775" spans="1:13" ht="18" customHeight="1">
      <c r="A775" s="428"/>
      <c r="B775" s="429"/>
      <c r="C775" s="429"/>
      <c r="D775" s="434"/>
      <c r="E775" s="434"/>
      <c r="F775" s="434"/>
      <c r="G775" s="434"/>
      <c r="H775" s="434"/>
      <c r="I775" s="434"/>
      <c r="J775" s="429"/>
      <c r="K775" s="429"/>
      <c r="L775" s="429"/>
      <c r="M775" s="430"/>
    </row>
    <row r="776" spans="1:13" ht="18" customHeight="1">
      <c r="A776" s="428"/>
      <c r="B776" s="429"/>
      <c r="C776" s="429"/>
      <c r="D776" s="434"/>
      <c r="E776" s="434"/>
      <c r="F776" s="434"/>
      <c r="G776" s="434"/>
      <c r="H776" s="434"/>
      <c r="I776" s="434"/>
      <c r="J776" s="429"/>
      <c r="K776" s="429"/>
      <c r="L776" s="429"/>
      <c r="M776" s="430"/>
    </row>
    <row r="777" spans="1:13" ht="18" customHeight="1">
      <c r="A777" s="428"/>
      <c r="B777" s="429"/>
      <c r="C777" s="429"/>
      <c r="D777" s="434"/>
      <c r="E777" s="434"/>
      <c r="F777" s="434"/>
      <c r="G777" s="434"/>
      <c r="H777" s="434"/>
      <c r="I777" s="434"/>
      <c r="J777" s="429"/>
      <c r="K777" s="429"/>
      <c r="L777" s="429"/>
      <c r="M777" s="430"/>
    </row>
    <row r="778" spans="1:13" ht="18" customHeight="1">
      <c r="A778" s="423" t="s">
        <v>383</v>
      </c>
      <c r="B778" s="424"/>
      <c r="C778" s="424"/>
      <c r="D778" s="424"/>
      <c r="E778" s="424"/>
      <c r="F778" s="424"/>
      <c r="G778" s="424"/>
      <c r="H778" s="425" t="s">
        <v>384</v>
      </c>
      <c r="I778" s="426"/>
      <c r="J778" s="426"/>
      <c r="K778" s="426"/>
      <c r="L778" s="426"/>
      <c r="M778" s="427"/>
    </row>
    <row r="779" spans="1:13" ht="18" customHeight="1">
      <c r="A779" s="231" t="s">
        <v>385</v>
      </c>
      <c r="B779" s="424" t="s">
        <v>255</v>
      </c>
      <c r="C779" s="424"/>
      <c r="D779" s="204" t="s">
        <v>385</v>
      </c>
      <c r="E779" s="232"/>
      <c r="F779" s="424" t="s">
        <v>255</v>
      </c>
      <c r="G779" s="424"/>
      <c r="H779" s="206"/>
      <c r="I779" s="206"/>
      <c r="J779" s="207" t="s">
        <v>386</v>
      </c>
      <c r="K779" s="206"/>
      <c r="L779" s="208" t="s">
        <v>255</v>
      </c>
      <c r="M779" s="209"/>
    </row>
    <row r="780" spans="1:13" ht="18" customHeight="1">
      <c r="A780" s="210" t="s">
        <v>387</v>
      </c>
      <c r="B780" s="418" t="s">
        <v>388</v>
      </c>
      <c r="C780" s="418"/>
      <c r="D780" s="418" t="s">
        <v>389</v>
      </c>
      <c r="E780" s="418"/>
      <c r="F780" s="418" t="s">
        <v>390</v>
      </c>
      <c r="G780" s="418"/>
      <c r="H780" s="206"/>
      <c r="I780" s="206"/>
      <c r="J780" s="419">
        <v>3</v>
      </c>
      <c r="K780" s="420"/>
      <c r="L780" s="232" t="s">
        <v>372</v>
      </c>
      <c r="M780" s="209"/>
    </row>
    <row r="781" spans="1:13" ht="18" customHeight="1">
      <c r="A781" s="210" t="s">
        <v>391</v>
      </c>
      <c r="B781" s="418" t="s">
        <v>392</v>
      </c>
      <c r="C781" s="418"/>
      <c r="D781" s="418" t="s">
        <v>393</v>
      </c>
      <c r="E781" s="418"/>
      <c r="F781" s="418" t="s">
        <v>394</v>
      </c>
      <c r="G781" s="418"/>
      <c r="H781" s="206"/>
      <c r="I781" s="206"/>
      <c r="J781" s="419">
        <v>2</v>
      </c>
      <c r="K781" s="420"/>
      <c r="L781" s="232" t="s">
        <v>375</v>
      </c>
      <c r="M781" s="209"/>
    </row>
    <row r="782" spans="1:13" ht="18" customHeight="1">
      <c r="A782" s="210" t="s">
        <v>395</v>
      </c>
      <c r="B782" s="418" t="s">
        <v>396</v>
      </c>
      <c r="C782" s="418"/>
      <c r="D782" s="418" t="s">
        <v>397</v>
      </c>
      <c r="E782" s="418"/>
      <c r="F782" s="418" t="s">
        <v>398</v>
      </c>
      <c r="G782" s="418"/>
      <c r="H782" s="206"/>
      <c r="I782" s="206"/>
      <c r="J782" s="419">
        <v>1</v>
      </c>
      <c r="K782" s="420"/>
      <c r="L782" s="232" t="s">
        <v>399</v>
      </c>
      <c r="M782" s="209"/>
    </row>
    <row r="783" spans="1:13" ht="18" customHeight="1" thickBot="1">
      <c r="A783" s="211" t="s">
        <v>400</v>
      </c>
      <c r="B783" s="421" t="s">
        <v>401</v>
      </c>
      <c r="C783" s="421"/>
      <c r="D783" s="422" t="s">
        <v>402</v>
      </c>
      <c r="E783" s="422"/>
      <c r="F783" s="422" t="s">
        <v>403</v>
      </c>
      <c r="G783" s="422"/>
      <c r="H783" s="212"/>
      <c r="I783" s="212"/>
      <c r="J783" s="212"/>
      <c r="K783" s="212"/>
      <c r="L783" s="212"/>
      <c r="M783" s="213"/>
    </row>
    <row r="784" spans="1:13" ht="18" customHeight="1" thickBot="1"/>
    <row r="785" spans="1:13" ht="18" customHeight="1">
      <c r="A785" s="180"/>
      <c r="B785" s="465" t="s">
        <v>475</v>
      </c>
      <c r="C785" s="465"/>
      <c r="D785" s="465"/>
      <c r="E785" s="465"/>
      <c r="F785" s="465"/>
      <c r="G785" s="465"/>
      <c r="H785" s="465"/>
      <c r="I785" s="466"/>
      <c r="J785" s="467" t="s">
        <v>476</v>
      </c>
      <c r="K785" s="465"/>
      <c r="L785" s="465"/>
      <c r="M785" s="468"/>
    </row>
    <row r="786" spans="1:13" ht="18" customHeight="1">
      <c r="A786" s="454" t="s">
        <v>477</v>
      </c>
      <c r="B786" s="455"/>
      <c r="C786" s="455"/>
      <c r="D786" s="455"/>
      <c r="E786" s="455"/>
      <c r="F786" s="455"/>
      <c r="G786" s="455"/>
      <c r="H786" s="455"/>
      <c r="I786" s="455"/>
      <c r="J786" s="455"/>
      <c r="K786" s="455"/>
      <c r="L786" s="455"/>
      <c r="M786" s="456"/>
    </row>
    <row r="787" spans="1:13" ht="18" customHeight="1">
      <c r="A787" s="181"/>
      <c r="B787" s="457" t="s">
        <v>478</v>
      </c>
      <c r="C787" s="457"/>
      <c r="D787" s="457"/>
      <c r="E787" s="458"/>
      <c r="F787" s="182" t="s">
        <v>479</v>
      </c>
      <c r="G787" s="182"/>
      <c r="H787" s="459" t="s">
        <v>480</v>
      </c>
      <c r="I787" s="460"/>
      <c r="J787" s="461"/>
      <c r="K787" s="183" t="s">
        <v>481</v>
      </c>
      <c r="L787" s="227"/>
      <c r="M787" s="185"/>
    </row>
    <row r="788" spans="1:13" ht="18" customHeight="1">
      <c r="A788" s="462" t="s">
        <v>524</v>
      </c>
      <c r="B788" s="460"/>
      <c r="C788" s="460"/>
      <c r="D788" s="460"/>
      <c r="E788" s="460"/>
      <c r="F788" s="460"/>
      <c r="G788" s="460"/>
      <c r="H788" s="460"/>
      <c r="I788" s="460"/>
      <c r="J788" s="460"/>
      <c r="K788" s="460"/>
      <c r="L788" s="460"/>
      <c r="M788" s="463"/>
    </row>
    <row r="789" spans="1:13" ht="18" customHeight="1">
      <c r="A789" s="441" t="s">
        <v>482</v>
      </c>
      <c r="B789" s="442"/>
      <c r="C789" s="442"/>
      <c r="D789" s="442"/>
      <c r="E789" s="442"/>
      <c r="F789" s="442"/>
      <c r="G789" s="442"/>
      <c r="H789" s="442"/>
      <c r="I789" s="442"/>
      <c r="J789" s="442"/>
      <c r="K789" s="442"/>
      <c r="L789" s="442"/>
      <c r="M789" s="464"/>
    </row>
    <row r="790" spans="1:13" ht="18" customHeight="1">
      <c r="A790" s="439" t="s">
        <v>483</v>
      </c>
      <c r="B790" s="440"/>
      <c r="C790" s="472" t="s">
        <v>170</v>
      </c>
      <c r="D790" s="470"/>
      <c r="E790" s="470"/>
      <c r="F790" s="470"/>
      <c r="G790" s="471"/>
      <c r="H790" s="228" t="s">
        <v>484</v>
      </c>
      <c r="I790" s="187"/>
      <c r="J790" s="448">
        <v>17</v>
      </c>
      <c r="K790" s="448"/>
      <c r="L790" s="448"/>
      <c r="M790" s="449"/>
    </row>
    <row r="791" spans="1:13" ht="18" customHeight="1">
      <c r="A791" s="439" t="s">
        <v>485</v>
      </c>
      <c r="B791" s="440"/>
      <c r="C791" s="472" t="s">
        <v>1</v>
      </c>
      <c r="D791" s="470"/>
      <c r="E791" s="470"/>
      <c r="F791" s="470"/>
      <c r="G791" s="471"/>
      <c r="H791" s="228" t="s">
        <v>486</v>
      </c>
      <c r="I791" s="187"/>
      <c r="J791" s="448">
        <v>1581</v>
      </c>
      <c r="K791" s="448"/>
      <c r="L791" s="448"/>
      <c r="M791" s="449"/>
    </row>
    <row r="792" spans="1:13" ht="18" customHeight="1">
      <c r="A792" s="439" t="s">
        <v>487</v>
      </c>
      <c r="B792" s="440"/>
      <c r="C792" s="469">
        <v>41847</v>
      </c>
      <c r="D792" s="470"/>
      <c r="E792" s="470"/>
      <c r="F792" s="470"/>
      <c r="G792" s="471"/>
      <c r="H792" s="228" t="s">
        <v>488</v>
      </c>
      <c r="I792" s="187"/>
      <c r="J792" s="448">
        <v>9596039095</v>
      </c>
      <c r="K792" s="448"/>
      <c r="L792" s="448"/>
      <c r="M792" s="449"/>
    </row>
    <row r="793" spans="1:13" ht="18" customHeight="1">
      <c r="A793" s="439" t="s">
        <v>489</v>
      </c>
      <c r="B793" s="440"/>
      <c r="C793" s="472" t="s">
        <v>316</v>
      </c>
      <c r="D793" s="470"/>
      <c r="E793" s="470"/>
      <c r="F793" s="470"/>
      <c r="G793" s="471"/>
      <c r="H793" s="431" t="s">
        <v>357</v>
      </c>
      <c r="I793" s="432"/>
      <c r="J793" s="473" t="s">
        <v>315</v>
      </c>
      <c r="K793" s="448"/>
      <c r="L793" s="448"/>
      <c r="M793" s="449"/>
    </row>
    <row r="794" spans="1:13" ht="18" customHeight="1">
      <c r="A794" s="428" t="s">
        <v>490</v>
      </c>
      <c r="B794" s="429"/>
      <c r="C794" s="429"/>
      <c r="D794" s="429"/>
      <c r="E794" s="429"/>
      <c r="F794" s="429"/>
      <c r="G794" s="429"/>
      <c r="H794" s="429"/>
      <c r="I794" s="429"/>
      <c r="J794" s="429"/>
      <c r="K794" s="429"/>
      <c r="L794" s="429"/>
      <c r="M794" s="430"/>
    </row>
    <row r="795" spans="1:13" ht="18" customHeight="1">
      <c r="A795" s="453" t="s">
        <v>491</v>
      </c>
      <c r="B795" s="429" t="s">
        <v>492</v>
      </c>
      <c r="C795" s="429"/>
      <c r="D795" s="429"/>
      <c r="E795" s="429"/>
      <c r="F795" s="429"/>
      <c r="G795" s="429"/>
      <c r="H795" s="429" t="s">
        <v>493</v>
      </c>
      <c r="I795" s="429"/>
      <c r="J795" s="429"/>
      <c r="K795" s="429"/>
      <c r="L795" s="429"/>
      <c r="M795" s="430"/>
    </row>
    <row r="796" spans="1:13" ht="30">
      <c r="A796" s="453"/>
      <c r="B796" s="189" t="s">
        <v>494</v>
      </c>
      <c r="C796" s="189" t="s">
        <v>495</v>
      </c>
      <c r="D796" s="189" t="s">
        <v>496</v>
      </c>
      <c r="E796" s="189" t="s">
        <v>497</v>
      </c>
      <c r="F796" s="189">
        <v>100</v>
      </c>
      <c r="G796" s="190" t="s">
        <v>345</v>
      </c>
      <c r="H796" s="189" t="s">
        <v>498</v>
      </c>
      <c r="I796" s="189" t="s">
        <v>495</v>
      </c>
      <c r="J796" s="189" t="s">
        <v>496</v>
      </c>
      <c r="K796" s="189" t="s">
        <v>515</v>
      </c>
      <c r="L796" s="189">
        <v>100</v>
      </c>
      <c r="M796" s="191" t="s">
        <v>345</v>
      </c>
    </row>
    <row r="797" spans="1:13" ht="18" customHeight="1">
      <c r="A797" s="226" t="s">
        <v>257</v>
      </c>
      <c r="B797" s="272">
        <v>3.75</v>
      </c>
      <c r="C797" s="273">
        <v>4</v>
      </c>
      <c r="D797" s="273">
        <v>4</v>
      </c>
      <c r="E797" s="278">
        <v>32</v>
      </c>
      <c r="F797" s="165">
        <f t="shared" ref="F797" si="110">SUM(B797:E797)</f>
        <v>43.75</v>
      </c>
      <c r="G797" s="269" t="str">
        <f t="shared" ref="G797:G801" si="111">IF(F797&gt;=91,"A1",IF(F797&gt;=81,"A2",IF(F797&gt;=71,"B1",IF(F797&gt;=61,"B2",IF(F797&gt;=51,"C1",IF(F797&gt;=41,"C2",IF(F797&gt;=33,"D","E")))))))</f>
        <v>C2</v>
      </c>
      <c r="H797" s="269">
        <v>6</v>
      </c>
      <c r="I797" s="269">
        <v>5</v>
      </c>
      <c r="J797" s="269">
        <v>4</v>
      </c>
      <c r="K797" s="165">
        <v>51</v>
      </c>
      <c r="L797" s="165">
        <f t="shared" ref="L797" si="112">SUM(H797:K797)</f>
        <v>66</v>
      </c>
      <c r="M797" s="269" t="str">
        <f t="shared" ref="M797:M801" si="113">IF(L797&gt;=91,"A1",IF(L797&gt;=81,"A2",IF(L797&gt;=71,"B1",IF(L797&gt;=61,"B2",IF(L797&gt;=51,"C1",IF(L797&gt;=41,"C2",IF(L797&gt;=33,"D","E")))))))</f>
        <v>B2</v>
      </c>
    </row>
    <row r="798" spans="1:13" ht="18" customHeight="1">
      <c r="A798" s="226" t="s">
        <v>259</v>
      </c>
      <c r="B798" s="272">
        <v>7.75</v>
      </c>
      <c r="C798" s="273">
        <v>4</v>
      </c>
      <c r="D798" s="273">
        <v>4</v>
      </c>
      <c r="E798" s="273">
        <v>43.5</v>
      </c>
      <c r="F798" s="165">
        <f t="shared" ref="F798:F801" si="114">(B798+C798+D798+E798)</f>
        <v>59.25</v>
      </c>
      <c r="G798" s="269" t="str">
        <f t="shared" si="111"/>
        <v>C1</v>
      </c>
      <c r="H798" s="269">
        <v>5.5</v>
      </c>
      <c r="I798" s="269">
        <v>4</v>
      </c>
      <c r="J798" s="269">
        <v>4</v>
      </c>
      <c r="K798" s="160">
        <v>58.5</v>
      </c>
      <c r="L798" s="165">
        <f t="shared" ref="L798:L801" si="115">SUM(H798:K798)</f>
        <v>72</v>
      </c>
      <c r="M798" s="269" t="str">
        <f t="shared" si="113"/>
        <v>B1</v>
      </c>
    </row>
    <row r="799" spans="1:13" ht="18" customHeight="1">
      <c r="A799" s="226" t="s">
        <v>499</v>
      </c>
      <c r="B799" s="272">
        <v>7</v>
      </c>
      <c r="C799" s="273">
        <v>4</v>
      </c>
      <c r="D799" s="273">
        <v>4</v>
      </c>
      <c r="E799" s="273">
        <v>52</v>
      </c>
      <c r="F799" s="269">
        <f t="shared" si="114"/>
        <v>67</v>
      </c>
      <c r="G799" s="269" t="str">
        <f t="shared" si="111"/>
        <v>B2</v>
      </c>
      <c r="H799" s="269">
        <v>8.25</v>
      </c>
      <c r="I799" s="269">
        <v>5</v>
      </c>
      <c r="J799" s="269">
        <v>4</v>
      </c>
      <c r="K799" s="160">
        <v>57.5</v>
      </c>
      <c r="L799" s="165">
        <f t="shared" si="115"/>
        <v>74.75</v>
      </c>
      <c r="M799" s="269" t="str">
        <f t="shared" si="113"/>
        <v>B1</v>
      </c>
    </row>
    <row r="800" spans="1:13" ht="18" customHeight="1">
      <c r="A800" s="226" t="s">
        <v>261</v>
      </c>
      <c r="B800" s="274">
        <v>5.75</v>
      </c>
      <c r="C800" s="273">
        <v>3.5</v>
      </c>
      <c r="D800" s="273">
        <v>3.5</v>
      </c>
      <c r="E800" s="273">
        <v>47</v>
      </c>
      <c r="F800" s="269">
        <f t="shared" si="114"/>
        <v>59.75</v>
      </c>
      <c r="G800" s="269" t="str">
        <f t="shared" si="111"/>
        <v>C1</v>
      </c>
      <c r="H800" s="274">
        <v>5.5</v>
      </c>
      <c r="I800" s="280">
        <v>5</v>
      </c>
      <c r="J800" s="281">
        <v>4</v>
      </c>
      <c r="K800" s="160">
        <v>64.5</v>
      </c>
      <c r="L800" s="165">
        <f t="shared" si="115"/>
        <v>79</v>
      </c>
      <c r="M800" s="165" t="str">
        <f t="shared" si="113"/>
        <v>B1</v>
      </c>
    </row>
    <row r="801" spans="1:13" ht="18" customHeight="1">
      <c r="A801" s="226" t="s">
        <v>361</v>
      </c>
      <c r="B801" s="272">
        <v>3.5</v>
      </c>
      <c r="C801" s="273">
        <v>4</v>
      </c>
      <c r="D801" s="273">
        <v>4</v>
      </c>
      <c r="E801" s="273">
        <v>30.5</v>
      </c>
      <c r="F801" s="165">
        <f t="shared" si="114"/>
        <v>42</v>
      </c>
      <c r="G801" s="269" t="str">
        <f t="shared" si="111"/>
        <v>C2</v>
      </c>
      <c r="H801" s="274">
        <v>6.5</v>
      </c>
      <c r="I801" s="269">
        <v>4</v>
      </c>
      <c r="J801" s="269">
        <v>3</v>
      </c>
      <c r="K801" s="160">
        <v>61</v>
      </c>
      <c r="L801" s="165">
        <f t="shared" si="115"/>
        <v>74.5</v>
      </c>
      <c r="M801" s="269" t="str">
        <f t="shared" si="113"/>
        <v>B1</v>
      </c>
    </row>
    <row r="802" spans="1:13" ht="18" customHeight="1">
      <c r="A802" s="271" t="s">
        <v>530</v>
      </c>
      <c r="B802" s="269"/>
      <c r="C802" s="269"/>
      <c r="D802" s="269"/>
      <c r="E802" s="275">
        <v>43</v>
      </c>
      <c r="F802" s="160"/>
      <c r="G802" s="269"/>
      <c r="H802" s="269"/>
      <c r="I802" s="269"/>
      <c r="J802" s="269"/>
      <c r="K802" s="269">
        <v>44.5</v>
      </c>
      <c r="L802" s="269"/>
      <c r="M802" s="270"/>
    </row>
    <row r="803" spans="1:13" ht="18" customHeight="1">
      <c r="A803" s="271" t="s">
        <v>531</v>
      </c>
      <c r="B803" s="269"/>
      <c r="C803" s="269"/>
      <c r="D803" s="269"/>
      <c r="E803" s="276">
        <v>18.5</v>
      </c>
      <c r="F803" s="269"/>
      <c r="G803" s="269"/>
      <c r="H803" s="269"/>
      <c r="I803" s="269"/>
      <c r="J803" s="269"/>
      <c r="K803" s="276">
        <v>34.5</v>
      </c>
      <c r="L803" s="269"/>
      <c r="M803" s="270"/>
    </row>
    <row r="804" spans="1:13" ht="18" customHeight="1">
      <c r="A804" s="271" t="s">
        <v>532</v>
      </c>
      <c r="B804" s="269"/>
      <c r="C804" s="269"/>
      <c r="D804" s="269"/>
      <c r="E804" s="269">
        <v>21</v>
      </c>
      <c r="F804" s="269"/>
      <c r="G804" s="269"/>
      <c r="H804" s="269"/>
      <c r="I804" s="269"/>
      <c r="J804" s="269"/>
      <c r="K804" s="269">
        <v>48</v>
      </c>
      <c r="L804" s="269"/>
      <c r="M804" s="270"/>
    </row>
    <row r="805" spans="1:13" ht="27.75" customHeight="1">
      <c r="A805" s="227" t="s">
        <v>500</v>
      </c>
      <c r="B805" s="227"/>
      <c r="C805" s="229" t="s">
        <v>501</v>
      </c>
      <c r="D805" s="195">
        <f>(F797+F798+F799+F800+F801)</f>
        <v>271.75</v>
      </c>
      <c r="E805" s="195"/>
      <c r="F805" s="229" t="s">
        <v>502</v>
      </c>
      <c r="G805" s="195">
        <f>(D805/500)*100</f>
        <v>54.35</v>
      </c>
      <c r="H805" s="195"/>
      <c r="I805" s="196"/>
      <c r="J805" s="445" t="s">
        <v>503</v>
      </c>
      <c r="K805" s="445"/>
      <c r="L805" s="434" t="str">
        <f>IF(G805&gt;=91,"A1",IF(G805&gt;=81,"A2",IF(G805&gt;=71,"B1",IF(G805&gt;=61,"B2",IF(G805&gt;=51,"C1",IF(G805&gt;=41,"C2",IF(G805&gt;=33,"D","E")))))))</f>
        <v>C1</v>
      </c>
      <c r="M805" s="434" t="str">
        <f t="shared" ref="M805:M807" si="116">IF(K805&gt;=91,"A1",IF(K805&gt;=81,"A2",IF(K805&gt;=71,"B1",IF(K805&gt;=61,"B2",IF(K805&gt;=51,"C1",IF(K805&gt;=41,"C2",IF(K805&gt;=33,"D","E")))))))</f>
        <v>E</v>
      </c>
    </row>
    <row r="806" spans="1:13" ht="27.75" customHeight="1">
      <c r="A806" s="198" t="s">
        <v>504</v>
      </c>
      <c r="B806" s="227"/>
      <c r="C806" s="229" t="s">
        <v>505</v>
      </c>
      <c r="D806" s="195">
        <f>(L797+L798+L799+L800+L801)</f>
        <v>366.25</v>
      </c>
      <c r="E806" s="195"/>
      <c r="F806" s="229" t="s">
        <v>506</v>
      </c>
      <c r="G806" s="199">
        <f>D806/500*100</f>
        <v>73.25</v>
      </c>
      <c r="H806" s="199"/>
      <c r="I806" s="200"/>
      <c r="J806" s="445" t="s">
        <v>507</v>
      </c>
      <c r="K806" s="445"/>
      <c r="L806" s="434" t="str">
        <f>IF(G806&gt;=91,"A1",IF(G806&gt;=81,"A2",IF(G806&gt;=71,"B1",IF(G806&gt;=61,"B2",IF(G806&gt;=51,"C1",IF(G806&gt;=41,"C2",IF(G806&gt;=33,"D","E")))))))</f>
        <v>B1</v>
      </c>
      <c r="M806" s="434" t="str">
        <f t="shared" si="116"/>
        <v>E</v>
      </c>
    </row>
    <row r="807" spans="1:13" ht="18" customHeight="1">
      <c r="A807" s="230" t="s">
        <v>508</v>
      </c>
      <c r="B807" s="230"/>
      <c r="C807" s="230">
        <f>(D805+D806)</f>
        <v>638</v>
      </c>
      <c r="D807" s="446"/>
      <c r="E807" s="446"/>
      <c r="F807" s="230" t="s">
        <v>509</v>
      </c>
      <c r="G807" s="230"/>
      <c r="H807" s="230"/>
      <c r="I807" s="290">
        <f>(C807/1000)*100</f>
        <v>63.800000000000004</v>
      </c>
      <c r="J807" s="230" t="s">
        <v>510</v>
      </c>
      <c r="K807" s="230"/>
      <c r="L807" s="446" t="str">
        <f>IF(I807&gt;=91,"A1",IF(I807&gt;=81,"A2",IF(I807&gt;=71,"B1",IF(I807&gt;=61,"B2",IF(I807&gt;=51,"C1",IF(I807&gt;=41,"C2",IF(I807&gt;=33,"D","E")))))))</f>
        <v>B2</v>
      </c>
      <c r="M807" s="446" t="str">
        <f t="shared" si="116"/>
        <v>E</v>
      </c>
    </row>
    <row r="808" spans="1:13" ht="18" customHeight="1">
      <c r="A808" s="447" t="s">
        <v>367</v>
      </c>
      <c r="B808" s="448"/>
      <c r="C808" s="448"/>
      <c r="D808" s="448"/>
      <c r="E808" s="448"/>
      <c r="F808" s="448"/>
      <c r="G808" s="448"/>
      <c r="H808" s="448"/>
      <c r="I808" s="448"/>
      <c r="J808" s="448"/>
      <c r="K808" s="448"/>
      <c r="L808" s="448"/>
      <c r="M808" s="449"/>
    </row>
    <row r="809" spans="1:13" ht="18" customHeight="1">
      <c r="A809" s="428" t="s">
        <v>368</v>
      </c>
      <c r="B809" s="429"/>
      <c r="C809" s="429"/>
      <c r="D809" s="429"/>
      <c r="E809" s="429"/>
      <c r="F809" s="429"/>
      <c r="G809" s="429"/>
      <c r="H809" s="429"/>
      <c r="I809" s="429"/>
      <c r="J809" s="429"/>
      <c r="K809" s="429"/>
      <c r="L809" s="429"/>
      <c r="M809" s="430"/>
    </row>
    <row r="810" spans="1:13" ht="18" customHeight="1">
      <c r="A810" s="428" t="s">
        <v>369</v>
      </c>
      <c r="B810" s="429"/>
      <c r="C810" s="429"/>
      <c r="D810" s="429"/>
      <c r="E810" s="429"/>
      <c r="F810" s="429" t="s">
        <v>370</v>
      </c>
      <c r="G810" s="429"/>
      <c r="H810" s="429"/>
      <c r="I810" s="429"/>
      <c r="J810" s="429"/>
      <c r="K810" s="429" t="s">
        <v>511</v>
      </c>
      <c r="L810" s="429"/>
      <c r="M810" s="430"/>
    </row>
    <row r="811" spans="1:13" ht="18" customHeight="1">
      <c r="A811" s="431" t="s">
        <v>371</v>
      </c>
      <c r="B811" s="432"/>
      <c r="C811" s="432"/>
      <c r="D811" s="432"/>
      <c r="E811" s="432"/>
      <c r="F811" s="433" t="s">
        <v>375</v>
      </c>
      <c r="G811" s="434"/>
      <c r="H811" s="434"/>
      <c r="I811" s="434"/>
      <c r="J811" s="434"/>
      <c r="K811" s="433" t="s">
        <v>372</v>
      </c>
      <c r="L811" s="434"/>
      <c r="M811" s="435"/>
    </row>
    <row r="812" spans="1:13" ht="18" customHeight="1">
      <c r="A812" s="428" t="s">
        <v>373</v>
      </c>
      <c r="B812" s="429"/>
      <c r="C812" s="429"/>
      <c r="D812" s="429"/>
      <c r="E812" s="429"/>
      <c r="F812" s="429"/>
      <c r="G812" s="429"/>
      <c r="H812" s="429"/>
      <c r="I812" s="429"/>
      <c r="J812" s="429"/>
      <c r="K812" s="429"/>
      <c r="L812" s="429"/>
      <c r="M812" s="430"/>
    </row>
    <row r="813" spans="1:13" ht="18" customHeight="1">
      <c r="A813" s="428" t="s">
        <v>369</v>
      </c>
      <c r="B813" s="429"/>
      <c r="C813" s="429"/>
      <c r="D813" s="429"/>
      <c r="E813" s="429"/>
      <c r="F813" s="429" t="s">
        <v>370</v>
      </c>
      <c r="G813" s="429"/>
      <c r="H813" s="429"/>
      <c r="I813" s="429"/>
      <c r="J813" s="429"/>
      <c r="K813" s="429" t="s">
        <v>511</v>
      </c>
      <c r="L813" s="429"/>
      <c r="M813" s="430"/>
    </row>
    <row r="814" spans="1:13" ht="18" customHeight="1">
      <c r="A814" s="439" t="s">
        <v>374</v>
      </c>
      <c r="B814" s="440"/>
      <c r="C814" s="440"/>
      <c r="D814" s="440"/>
      <c r="E814" s="440"/>
      <c r="F814" s="429" t="s">
        <v>375</v>
      </c>
      <c r="G814" s="429"/>
      <c r="H814" s="429"/>
      <c r="I814" s="429"/>
      <c r="J814" s="429"/>
      <c r="K814" s="429" t="s">
        <v>372</v>
      </c>
      <c r="L814" s="429"/>
      <c r="M814" s="430"/>
    </row>
    <row r="815" spans="1:13" ht="18" customHeight="1">
      <c r="A815" s="439" t="s">
        <v>376</v>
      </c>
      <c r="B815" s="440"/>
      <c r="C815" s="440"/>
      <c r="D815" s="440"/>
      <c r="E815" s="440"/>
      <c r="F815" s="433" t="s">
        <v>372</v>
      </c>
      <c r="G815" s="434"/>
      <c r="H815" s="434"/>
      <c r="I815" s="434"/>
      <c r="J815" s="434"/>
      <c r="K815" s="433" t="s">
        <v>375</v>
      </c>
      <c r="L815" s="434"/>
      <c r="M815" s="435"/>
    </row>
    <row r="816" spans="1:13" ht="18" customHeight="1">
      <c r="A816" s="441" t="s">
        <v>377</v>
      </c>
      <c r="B816" s="442"/>
      <c r="C816" s="442"/>
      <c r="D816" s="442"/>
      <c r="E816" s="443"/>
      <c r="F816" s="436" t="s">
        <v>372</v>
      </c>
      <c r="G816" s="437"/>
      <c r="H816" s="437"/>
      <c r="I816" s="437"/>
      <c r="J816" s="444"/>
      <c r="K816" s="436" t="s">
        <v>372</v>
      </c>
      <c r="L816" s="437"/>
      <c r="M816" s="438"/>
    </row>
    <row r="817" spans="1:13" ht="18" customHeight="1">
      <c r="A817" s="441" t="s">
        <v>378</v>
      </c>
      <c r="B817" s="442"/>
      <c r="C817" s="442"/>
      <c r="D817" s="442"/>
      <c r="E817" s="443"/>
      <c r="F817" s="436" t="s">
        <v>372</v>
      </c>
      <c r="G817" s="437"/>
      <c r="H817" s="437"/>
      <c r="I817" s="437"/>
      <c r="J817" s="444"/>
      <c r="K817" s="436" t="s">
        <v>372</v>
      </c>
      <c r="L817" s="437"/>
      <c r="M817" s="438"/>
    </row>
    <row r="818" spans="1:13" ht="18" customHeight="1">
      <c r="A818" s="428" t="s">
        <v>379</v>
      </c>
      <c r="B818" s="429"/>
      <c r="C818" s="429"/>
      <c r="D818" s="429"/>
      <c r="E818" s="429"/>
      <c r="F818" s="429"/>
      <c r="G818" s="429"/>
      <c r="H818" s="429"/>
      <c r="I818" s="429"/>
      <c r="J818" s="429"/>
      <c r="K818" s="429"/>
      <c r="L818" s="429"/>
      <c r="M818" s="430"/>
    </row>
    <row r="819" spans="1:13" ht="18" customHeight="1">
      <c r="A819" s="428" t="s">
        <v>369</v>
      </c>
      <c r="B819" s="429"/>
      <c r="C819" s="429"/>
      <c r="D819" s="429"/>
      <c r="E819" s="429"/>
      <c r="F819" s="429" t="s">
        <v>370</v>
      </c>
      <c r="G819" s="429"/>
      <c r="H819" s="429"/>
      <c r="I819" s="429"/>
      <c r="J819" s="429"/>
      <c r="K819" s="429" t="s">
        <v>511</v>
      </c>
      <c r="L819" s="429"/>
      <c r="M819" s="430"/>
    </row>
    <row r="820" spans="1:13" ht="18" customHeight="1">
      <c r="A820" s="431" t="s">
        <v>380</v>
      </c>
      <c r="B820" s="432"/>
      <c r="C820" s="432"/>
      <c r="D820" s="432"/>
      <c r="E820" s="432"/>
      <c r="F820" s="432"/>
      <c r="G820" s="433" t="s">
        <v>549</v>
      </c>
      <c r="H820" s="434"/>
      <c r="I820" s="434"/>
      <c r="J820" s="434"/>
      <c r="K820" s="434"/>
      <c r="L820" s="434"/>
      <c r="M820" s="435"/>
    </row>
    <row r="821" spans="1:13" ht="18" customHeight="1">
      <c r="A821" s="226" t="s">
        <v>512</v>
      </c>
      <c r="B821" s="436" t="s">
        <v>275</v>
      </c>
      <c r="C821" s="437"/>
      <c r="D821" s="437"/>
      <c r="E821" s="437"/>
      <c r="F821" s="437"/>
      <c r="G821" s="437"/>
      <c r="H821" s="437"/>
      <c r="I821" s="437"/>
      <c r="J821" s="437"/>
      <c r="K821" s="437"/>
      <c r="L821" s="437"/>
      <c r="M821" s="438"/>
    </row>
    <row r="822" spans="1:13" ht="18" customHeight="1">
      <c r="A822" s="226" t="s">
        <v>382</v>
      </c>
      <c r="B822" s="436" t="s">
        <v>537</v>
      </c>
      <c r="C822" s="437"/>
      <c r="D822" s="437"/>
      <c r="E822" s="437"/>
      <c r="F822" s="437"/>
      <c r="G822" s="437"/>
      <c r="H822" s="437"/>
      <c r="I822" s="437"/>
      <c r="J822" s="437"/>
      <c r="K822" s="437"/>
      <c r="L822" s="437"/>
      <c r="M822" s="438"/>
    </row>
    <row r="823" spans="1:13" ht="18" customHeight="1">
      <c r="A823" s="428" t="s">
        <v>513</v>
      </c>
      <c r="B823" s="429"/>
      <c r="C823" s="429"/>
      <c r="D823" s="434"/>
      <c r="E823" s="434"/>
      <c r="F823" s="434"/>
      <c r="G823" s="434"/>
      <c r="H823" s="434"/>
      <c r="I823" s="434"/>
      <c r="J823" s="429" t="s">
        <v>514</v>
      </c>
      <c r="K823" s="429"/>
      <c r="L823" s="429"/>
      <c r="M823" s="430"/>
    </row>
    <row r="824" spans="1:13" ht="18" customHeight="1">
      <c r="A824" s="428"/>
      <c r="B824" s="429"/>
      <c r="C824" s="429"/>
      <c r="D824" s="434"/>
      <c r="E824" s="434"/>
      <c r="F824" s="434"/>
      <c r="G824" s="434"/>
      <c r="H824" s="434"/>
      <c r="I824" s="434"/>
      <c r="J824" s="429"/>
      <c r="K824" s="429"/>
      <c r="L824" s="429"/>
      <c r="M824" s="430"/>
    </row>
    <row r="825" spans="1:13" ht="18" customHeight="1">
      <c r="A825" s="428"/>
      <c r="B825" s="429"/>
      <c r="C825" s="429"/>
      <c r="D825" s="434"/>
      <c r="E825" s="434"/>
      <c r="F825" s="434"/>
      <c r="G825" s="434"/>
      <c r="H825" s="434"/>
      <c r="I825" s="434"/>
      <c r="J825" s="429"/>
      <c r="K825" s="429"/>
      <c r="L825" s="429"/>
      <c r="M825" s="430"/>
    </row>
    <row r="826" spans="1:13" ht="18" customHeight="1">
      <c r="A826" s="428"/>
      <c r="B826" s="429"/>
      <c r="C826" s="429"/>
      <c r="D826" s="434"/>
      <c r="E826" s="434"/>
      <c r="F826" s="434"/>
      <c r="G826" s="434"/>
      <c r="H826" s="434"/>
      <c r="I826" s="434"/>
      <c r="J826" s="429"/>
      <c r="K826" s="429"/>
      <c r="L826" s="429"/>
      <c r="M826" s="430"/>
    </row>
    <row r="827" spans="1:13" ht="18" customHeight="1">
      <c r="A827" s="423" t="s">
        <v>383</v>
      </c>
      <c r="B827" s="424"/>
      <c r="C827" s="424"/>
      <c r="D827" s="424"/>
      <c r="E827" s="424"/>
      <c r="F827" s="424"/>
      <c r="G827" s="424"/>
      <c r="H827" s="425" t="s">
        <v>384</v>
      </c>
      <c r="I827" s="426"/>
      <c r="J827" s="426"/>
      <c r="K827" s="426"/>
      <c r="L827" s="426"/>
      <c r="M827" s="427"/>
    </row>
    <row r="828" spans="1:13" ht="18" customHeight="1">
      <c r="A828" s="231" t="s">
        <v>385</v>
      </c>
      <c r="B828" s="424" t="s">
        <v>255</v>
      </c>
      <c r="C828" s="424"/>
      <c r="D828" s="204" t="s">
        <v>385</v>
      </c>
      <c r="E828" s="232"/>
      <c r="F828" s="424" t="s">
        <v>255</v>
      </c>
      <c r="G828" s="424"/>
      <c r="H828" s="206"/>
      <c r="I828" s="206"/>
      <c r="J828" s="207" t="s">
        <v>386</v>
      </c>
      <c r="K828" s="206"/>
      <c r="L828" s="208" t="s">
        <v>255</v>
      </c>
      <c r="M828" s="209"/>
    </row>
    <row r="829" spans="1:13" ht="18" customHeight="1">
      <c r="A829" s="210" t="s">
        <v>387</v>
      </c>
      <c r="B829" s="418" t="s">
        <v>388</v>
      </c>
      <c r="C829" s="418"/>
      <c r="D829" s="418" t="s">
        <v>389</v>
      </c>
      <c r="E829" s="418"/>
      <c r="F829" s="418" t="s">
        <v>390</v>
      </c>
      <c r="G829" s="418"/>
      <c r="H829" s="206"/>
      <c r="I829" s="206"/>
      <c r="J829" s="419">
        <v>3</v>
      </c>
      <c r="K829" s="420"/>
      <c r="L829" s="232" t="s">
        <v>372</v>
      </c>
      <c r="M829" s="209"/>
    </row>
    <row r="830" spans="1:13" ht="18" customHeight="1">
      <c r="A830" s="210" t="s">
        <v>391</v>
      </c>
      <c r="B830" s="418" t="s">
        <v>392</v>
      </c>
      <c r="C830" s="418"/>
      <c r="D830" s="418" t="s">
        <v>393</v>
      </c>
      <c r="E830" s="418"/>
      <c r="F830" s="418" t="s">
        <v>394</v>
      </c>
      <c r="G830" s="418"/>
      <c r="H830" s="206"/>
      <c r="I830" s="206"/>
      <c r="J830" s="419">
        <v>2</v>
      </c>
      <c r="K830" s="420"/>
      <c r="L830" s="232" t="s">
        <v>375</v>
      </c>
      <c r="M830" s="209"/>
    </row>
    <row r="831" spans="1:13" ht="18" customHeight="1">
      <c r="A831" s="210" t="s">
        <v>395</v>
      </c>
      <c r="B831" s="418" t="s">
        <v>396</v>
      </c>
      <c r="C831" s="418"/>
      <c r="D831" s="418" t="s">
        <v>397</v>
      </c>
      <c r="E831" s="418"/>
      <c r="F831" s="418" t="s">
        <v>398</v>
      </c>
      <c r="G831" s="418"/>
      <c r="H831" s="206"/>
      <c r="I831" s="206"/>
      <c r="J831" s="419">
        <v>1</v>
      </c>
      <c r="K831" s="420"/>
      <c r="L831" s="232" t="s">
        <v>399</v>
      </c>
      <c r="M831" s="209"/>
    </row>
    <row r="832" spans="1:13" ht="18" customHeight="1" thickBot="1">
      <c r="A832" s="211" t="s">
        <v>400</v>
      </c>
      <c r="B832" s="421" t="s">
        <v>401</v>
      </c>
      <c r="C832" s="421"/>
      <c r="D832" s="422" t="s">
        <v>402</v>
      </c>
      <c r="E832" s="422"/>
      <c r="F832" s="422" t="s">
        <v>403</v>
      </c>
      <c r="G832" s="422"/>
      <c r="H832" s="212"/>
      <c r="I832" s="212"/>
      <c r="J832" s="212"/>
      <c r="K832" s="212"/>
      <c r="L832" s="212"/>
      <c r="M832" s="213"/>
    </row>
    <row r="833" spans="1:13" ht="18" customHeight="1" thickBot="1"/>
    <row r="834" spans="1:13" ht="18" customHeight="1">
      <c r="A834" s="180"/>
      <c r="B834" s="465" t="s">
        <v>475</v>
      </c>
      <c r="C834" s="465"/>
      <c r="D834" s="465"/>
      <c r="E834" s="465"/>
      <c r="F834" s="465"/>
      <c r="G834" s="465"/>
      <c r="H834" s="465"/>
      <c r="I834" s="466"/>
      <c r="J834" s="467" t="s">
        <v>476</v>
      </c>
      <c r="K834" s="465"/>
      <c r="L834" s="465"/>
      <c r="M834" s="468"/>
    </row>
    <row r="835" spans="1:13" ht="18" customHeight="1">
      <c r="A835" s="454" t="s">
        <v>477</v>
      </c>
      <c r="B835" s="455"/>
      <c r="C835" s="455"/>
      <c r="D835" s="455"/>
      <c r="E835" s="455"/>
      <c r="F835" s="455"/>
      <c r="G835" s="455"/>
      <c r="H835" s="455"/>
      <c r="I835" s="455"/>
      <c r="J835" s="455"/>
      <c r="K835" s="455"/>
      <c r="L835" s="455"/>
      <c r="M835" s="456"/>
    </row>
    <row r="836" spans="1:13" ht="18" customHeight="1">
      <c r="A836" s="181"/>
      <c r="B836" s="457" t="s">
        <v>478</v>
      </c>
      <c r="C836" s="457"/>
      <c r="D836" s="457"/>
      <c r="E836" s="458"/>
      <c r="F836" s="182" t="s">
        <v>479</v>
      </c>
      <c r="G836" s="182"/>
      <c r="H836" s="459" t="s">
        <v>480</v>
      </c>
      <c r="I836" s="460"/>
      <c r="J836" s="461"/>
      <c r="K836" s="183" t="s">
        <v>481</v>
      </c>
      <c r="L836" s="227"/>
      <c r="M836" s="185"/>
    </row>
    <row r="837" spans="1:13" ht="18" customHeight="1">
      <c r="A837" s="462" t="s">
        <v>524</v>
      </c>
      <c r="B837" s="460"/>
      <c r="C837" s="460"/>
      <c r="D837" s="460"/>
      <c r="E837" s="460"/>
      <c r="F837" s="460"/>
      <c r="G837" s="460"/>
      <c r="H837" s="460"/>
      <c r="I837" s="460"/>
      <c r="J837" s="460"/>
      <c r="K837" s="460"/>
      <c r="L837" s="460"/>
      <c r="M837" s="463"/>
    </row>
    <row r="838" spans="1:13" ht="18" customHeight="1">
      <c r="A838" s="441" t="s">
        <v>482</v>
      </c>
      <c r="B838" s="442"/>
      <c r="C838" s="442"/>
      <c r="D838" s="442"/>
      <c r="E838" s="442"/>
      <c r="F838" s="442"/>
      <c r="G838" s="442"/>
      <c r="H838" s="442"/>
      <c r="I838" s="442"/>
      <c r="J838" s="442"/>
      <c r="K838" s="442"/>
      <c r="L838" s="442"/>
      <c r="M838" s="464"/>
    </row>
    <row r="839" spans="1:13" ht="18" customHeight="1">
      <c r="A839" s="439" t="s">
        <v>483</v>
      </c>
      <c r="B839" s="440"/>
      <c r="C839" s="472" t="s">
        <v>177</v>
      </c>
      <c r="D839" s="470"/>
      <c r="E839" s="470"/>
      <c r="F839" s="470"/>
      <c r="G839" s="471"/>
      <c r="H839" s="228" t="s">
        <v>484</v>
      </c>
      <c r="I839" s="187"/>
      <c r="J839" s="448">
        <v>18</v>
      </c>
      <c r="K839" s="448"/>
      <c r="L839" s="448"/>
      <c r="M839" s="449"/>
    </row>
    <row r="840" spans="1:13" ht="18" customHeight="1">
      <c r="A840" s="439" t="s">
        <v>485</v>
      </c>
      <c r="B840" s="440"/>
      <c r="C840" s="472" t="s">
        <v>1</v>
      </c>
      <c r="D840" s="470"/>
      <c r="E840" s="470"/>
      <c r="F840" s="470"/>
      <c r="G840" s="471"/>
      <c r="H840" s="228" t="s">
        <v>486</v>
      </c>
      <c r="I840" s="187"/>
      <c r="J840" s="448">
        <v>946</v>
      </c>
      <c r="K840" s="448"/>
      <c r="L840" s="448"/>
      <c r="M840" s="449"/>
    </row>
    <row r="841" spans="1:13" ht="18" customHeight="1">
      <c r="A841" s="439" t="s">
        <v>487</v>
      </c>
      <c r="B841" s="440"/>
      <c r="C841" s="469">
        <v>41233</v>
      </c>
      <c r="D841" s="470"/>
      <c r="E841" s="470"/>
      <c r="F841" s="470"/>
      <c r="G841" s="471"/>
      <c r="H841" s="228" t="s">
        <v>488</v>
      </c>
      <c r="I841" s="187"/>
      <c r="J841" s="448">
        <v>7889651722</v>
      </c>
      <c r="K841" s="448"/>
      <c r="L841" s="448"/>
      <c r="M841" s="449"/>
    </row>
    <row r="842" spans="1:13" ht="18" customHeight="1">
      <c r="A842" s="439" t="s">
        <v>489</v>
      </c>
      <c r="B842" s="440"/>
      <c r="C842" s="472" t="s">
        <v>318</v>
      </c>
      <c r="D842" s="470"/>
      <c r="E842" s="470"/>
      <c r="F842" s="470"/>
      <c r="G842" s="471"/>
      <c r="H842" s="431" t="s">
        <v>357</v>
      </c>
      <c r="I842" s="432"/>
      <c r="J842" s="473" t="s">
        <v>317</v>
      </c>
      <c r="K842" s="448"/>
      <c r="L842" s="448"/>
      <c r="M842" s="449"/>
    </row>
    <row r="843" spans="1:13" ht="18" customHeight="1">
      <c r="A843" s="428" t="s">
        <v>490</v>
      </c>
      <c r="B843" s="429"/>
      <c r="C843" s="429"/>
      <c r="D843" s="429"/>
      <c r="E843" s="429"/>
      <c r="F843" s="429"/>
      <c r="G843" s="429"/>
      <c r="H843" s="429"/>
      <c r="I843" s="429"/>
      <c r="J843" s="429"/>
      <c r="K843" s="429"/>
      <c r="L843" s="429"/>
      <c r="M843" s="430"/>
    </row>
    <row r="844" spans="1:13" ht="18" customHeight="1">
      <c r="A844" s="453" t="s">
        <v>491</v>
      </c>
      <c r="B844" s="429" t="s">
        <v>492</v>
      </c>
      <c r="C844" s="429"/>
      <c r="D844" s="429"/>
      <c r="E844" s="429"/>
      <c r="F844" s="429"/>
      <c r="G844" s="429"/>
      <c r="H844" s="429" t="s">
        <v>493</v>
      </c>
      <c r="I844" s="429"/>
      <c r="J844" s="429"/>
      <c r="K844" s="429"/>
      <c r="L844" s="429"/>
      <c r="M844" s="430"/>
    </row>
    <row r="845" spans="1:13" ht="30">
      <c r="A845" s="453"/>
      <c r="B845" s="189" t="s">
        <v>494</v>
      </c>
      <c r="C845" s="189" t="s">
        <v>495</v>
      </c>
      <c r="D845" s="189" t="s">
        <v>496</v>
      </c>
      <c r="E845" s="189" t="s">
        <v>497</v>
      </c>
      <c r="F845" s="189">
        <v>100</v>
      </c>
      <c r="G845" s="190" t="s">
        <v>345</v>
      </c>
      <c r="H845" s="189" t="s">
        <v>498</v>
      </c>
      <c r="I845" s="189" t="s">
        <v>495</v>
      </c>
      <c r="J845" s="189" t="s">
        <v>496</v>
      </c>
      <c r="K845" s="189" t="s">
        <v>515</v>
      </c>
      <c r="L845" s="189">
        <v>100</v>
      </c>
      <c r="M845" s="191" t="s">
        <v>345</v>
      </c>
    </row>
    <row r="846" spans="1:13" ht="18" customHeight="1">
      <c r="A846" s="226" t="s">
        <v>257</v>
      </c>
      <c r="B846" s="272">
        <v>8.25</v>
      </c>
      <c r="C846" s="273">
        <v>5</v>
      </c>
      <c r="D846" s="273">
        <v>5</v>
      </c>
      <c r="E846" s="278">
        <v>54.5</v>
      </c>
      <c r="F846" s="165">
        <f t="shared" ref="F846" si="117">SUM(B846:E846)</f>
        <v>72.75</v>
      </c>
      <c r="G846" s="269" t="str">
        <f t="shared" ref="G846:G850" si="118">IF(F846&gt;=91,"A1",IF(F846&gt;=81,"A2",IF(F846&gt;=71,"B1",IF(F846&gt;=61,"B2",IF(F846&gt;=51,"C1",IF(F846&gt;=41,"C2",IF(F846&gt;=33,"D","E")))))))</f>
        <v>B1</v>
      </c>
      <c r="H846" s="284">
        <v>7</v>
      </c>
      <c r="I846" s="269">
        <v>5</v>
      </c>
      <c r="J846" s="269">
        <v>5</v>
      </c>
      <c r="K846" s="165">
        <v>59</v>
      </c>
      <c r="L846" s="165">
        <f t="shared" ref="L846" si="119">SUM(H846:K846)</f>
        <v>76</v>
      </c>
      <c r="M846" s="269" t="str">
        <f t="shared" ref="M846:M850" si="120">IF(L846&gt;=91,"A1",IF(L846&gt;=81,"A2",IF(L846&gt;=71,"B1",IF(L846&gt;=61,"B2",IF(L846&gt;=51,"C1",IF(L846&gt;=41,"C2",IF(L846&gt;=33,"D","E")))))))</f>
        <v>B1</v>
      </c>
    </row>
    <row r="847" spans="1:13" ht="18" customHeight="1">
      <c r="A847" s="226" t="s">
        <v>259</v>
      </c>
      <c r="B847" s="272">
        <v>8.5</v>
      </c>
      <c r="C847" s="273">
        <v>4</v>
      </c>
      <c r="D847" s="273">
        <v>4</v>
      </c>
      <c r="E847" s="273">
        <v>60.5</v>
      </c>
      <c r="F847" s="165">
        <f t="shared" ref="F847:F850" si="121">(B847+C847+D847+E847)</f>
        <v>77</v>
      </c>
      <c r="G847" s="269" t="str">
        <f t="shared" si="118"/>
        <v>B1</v>
      </c>
      <c r="H847" s="284">
        <v>7.5</v>
      </c>
      <c r="I847" s="269">
        <v>4</v>
      </c>
      <c r="J847" s="269">
        <v>4.5</v>
      </c>
      <c r="K847" s="160">
        <v>64</v>
      </c>
      <c r="L847" s="165">
        <f t="shared" ref="L847:L850" si="122">SUM(H847:K847)</f>
        <v>80</v>
      </c>
      <c r="M847" s="269" t="str">
        <f t="shared" si="120"/>
        <v>B1</v>
      </c>
    </row>
    <row r="848" spans="1:13" ht="18" customHeight="1">
      <c r="A848" s="226" t="s">
        <v>499</v>
      </c>
      <c r="B848" s="272">
        <v>8.25</v>
      </c>
      <c r="C848" s="273">
        <v>5</v>
      </c>
      <c r="D848" s="273">
        <v>5</v>
      </c>
      <c r="E848" s="273">
        <v>61</v>
      </c>
      <c r="F848" s="269">
        <f t="shared" si="121"/>
        <v>79.25</v>
      </c>
      <c r="G848" s="269" t="str">
        <f t="shared" si="118"/>
        <v>B1</v>
      </c>
      <c r="H848" s="284">
        <v>7.5</v>
      </c>
      <c r="I848" s="269">
        <v>5</v>
      </c>
      <c r="J848" s="269">
        <v>4</v>
      </c>
      <c r="K848" s="160">
        <v>56</v>
      </c>
      <c r="L848" s="165">
        <f t="shared" si="122"/>
        <v>72.5</v>
      </c>
      <c r="M848" s="269" t="str">
        <f t="shared" si="120"/>
        <v>B1</v>
      </c>
    </row>
    <row r="849" spans="1:13" ht="18" customHeight="1">
      <c r="A849" s="226" t="s">
        <v>261</v>
      </c>
      <c r="B849" s="274">
        <v>8.5</v>
      </c>
      <c r="C849" s="273">
        <v>3.5</v>
      </c>
      <c r="D849" s="273">
        <v>5</v>
      </c>
      <c r="E849" s="273">
        <v>69.5</v>
      </c>
      <c r="F849" s="269">
        <f t="shared" si="121"/>
        <v>86.5</v>
      </c>
      <c r="G849" s="269" t="str">
        <f t="shared" si="118"/>
        <v>A2</v>
      </c>
      <c r="H849" s="274">
        <v>8.25</v>
      </c>
      <c r="I849" s="280">
        <v>3.5</v>
      </c>
      <c r="J849" s="281">
        <v>4.5</v>
      </c>
      <c r="K849" s="160">
        <v>67</v>
      </c>
      <c r="L849" s="165">
        <f t="shared" si="122"/>
        <v>83.25</v>
      </c>
      <c r="M849" s="165" t="str">
        <f t="shared" si="120"/>
        <v>A2</v>
      </c>
    </row>
    <row r="850" spans="1:13" ht="18" customHeight="1">
      <c r="A850" s="226" t="s">
        <v>361</v>
      </c>
      <c r="B850" s="272">
        <v>8.5</v>
      </c>
      <c r="C850" s="273">
        <v>5</v>
      </c>
      <c r="D850" s="273">
        <v>5</v>
      </c>
      <c r="E850" s="273">
        <v>67</v>
      </c>
      <c r="F850" s="165">
        <f t="shared" si="121"/>
        <v>85.5</v>
      </c>
      <c r="G850" s="269" t="str">
        <f t="shared" si="118"/>
        <v>A2</v>
      </c>
      <c r="H850" s="274">
        <v>7.5</v>
      </c>
      <c r="I850" s="269">
        <v>5</v>
      </c>
      <c r="J850" s="269">
        <v>5</v>
      </c>
      <c r="K850" s="160">
        <v>61</v>
      </c>
      <c r="L850" s="165">
        <f t="shared" si="122"/>
        <v>78.5</v>
      </c>
      <c r="M850" s="269" t="str">
        <f t="shared" si="120"/>
        <v>B1</v>
      </c>
    </row>
    <row r="851" spans="1:13" ht="18" customHeight="1">
      <c r="A851" s="271" t="s">
        <v>530</v>
      </c>
      <c r="B851" s="269"/>
      <c r="C851" s="269"/>
      <c r="D851" s="269"/>
      <c r="E851" s="275">
        <v>47.5</v>
      </c>
      <c r="F851" s="160"/>
      <c r="G851" s="269"/>
      <c r="H851" s="269"/>
      <c r="I851" s="269"/>
      <c r="J851" s="269"/>
      <c r="K851" s="269">
        <v>45</v>
      </c>
      <c r="L851" s="269"/>
      <c r="M851" s="270"/>
    </row>
    <row r="852" spans="1:13" ht="18" customHeight="1">
      <c r="A852" s="271" t="s">
        <v>531</v>
      </c>
      <c r="B852" s="269"/>
      <c r="C852" s="269"/>
      <c r="D852" s="269"/>
      <c r="E852" s="276">
        <v>34</v>
      </c>
      <c r="F852" s="269"/>
      <c r="G852" s="269"/>
      <c r="H852" s="269"/>
      <c r="I852" s="269"/>
      <c r="J852" s="269"/>
      <c r="K852" s="276">
        <v>40.5</v>
      </c>
      <c r="L852" s="269"/>
      <c r="M852" s="270"/>
    </row>
    <row r="853" spans="1:13" ht="18" customHeight="1">
      <c r="A853" s="271" t="s">
        <v>532</v>
      </c>
      <c r="B853" s="269"/>
      <c r="C853" s="269"/>
      <c r="D853" s="269"/>
      <c r="E853" s="269">
        <v>43</v>
      </c>
      <c r="F853" s="269"/>
      <c r="G853" s="269"/>
      <c r="H853" s="269"/>
      <c r="I853" s="269"/>
      <c r="J853" s="269"/>
      <c r="K853" s="269">
        <v>36</v>
      </c>
      <c r="L853" s="269"/>
      <c r="M853" s="270"/>
    </row>
    <row r="854" spans="1:13" ht="27" customHeight="1">
      <c r="A854" s="227" t="s">
        <v>500</v>
      </c>
      <c r="B854" s="227"/>
      <c r="C854" s="229" t="s">
        <v>501</v>
      </c>
      <c r="D854" s="195">
        <f>(F846+F847+F848+F849+F850)</f>
        <v>401</v>
      </c>
      <c r="E854" s="195"/>
      <c r="F854" s="229" t="s">
        <v>502</v>
      </c>
      <c r="G854" s="195">
        <f>(D854/500)*100</f>
        <v>80.2</v>
      </c>
      <c r="H854" s="195"/>
      <c r="I854" s="196"/>
      <c r="J854" s="445" t="s">
        <v>503</v>
      </c>
      <c r="K854" s="445"/>
      <c r="L854" s="434" t="str">
        <f>IF(G854&gt;=91,"A1",IF(G854&gt;=81,"A2",IF(G854&gt;=71,"B1",IF(G854&gt;=61,"B2",IF(G854&gt;=51,"C1",IF(G854&gt;=41,"C2",IF(G854&gt;=33,"D","E")))))))</f>
        <v>B1</v>
      </c>
      <c r="M854" s="434" t="str">
        <f t="shared" ref="M854:M856" si="123">IF(K854&gt;=91,"A1",IF(K854&gt;=81,"A2",IF(K854&gt;=71,"B1",IF(K854&gt;=61,"B2",IF(K854&gt;=51,"C1",IF(K854&gt;=41,"C2",IF(K854&gt;=33,"D","E")))))))</f>
        <v>E</v>
      </c>
    </row>
    <row r="855" spans="1:13" ht="27.75" customHeight="1">
      <c r="A855" s="198" t="s">
        <v>504</v>
      </c>
      <c r="B855" s="227"/>
      <c r="C855" s="229" t="s">
        <v>505</v>
      </c>
      <c r="D855" s="195">
        <f>(L846+L847+L848+L849+L850)</f>
        <v>390.25</v>
      </c>
      <c r="E855" s="195"/>
      <c r="F855" s="229" t="s">
        <v>506</v>
      </c>
      <c r="G855" s="199">
        <f>D855/500*100</f>
        <v>78.05</v>
      </c>
      <c r="H855" s="199"/>
      <c r="I855" s="200"/>
      <c r="J855" s="445" t="s">
        <v>507</v>
      </c>
      <c r="K855" s="445"/>
      <c r="L855" s="434" t="str">
        <f>IF(G855&gt;=91,"A1",IF(G855&gt;=81,"A2",IF(G855&gt;=71,"B1",IF(G855&gt;=61,"B2",IF(G855&gt;=51,"C1",IF(G855&gt;=41,"C2",IF(G855&gt;=33,"D","E")))))))</f>
        <v>B1</v>
      </c>
      <c r="M855" s="434" t="str">
        <f t="shared" si="123"/>
        <v>E</v>
      </c>
    </row>
    <row r="856" spans="1:13" ht="18" customHeight="1">
      <c r="A856" s="230" t="s">
        <v>508</v>
      </c>
      <c r="B856" s="230"/>
      <c r="C856" s="230">
        <f>(D854+D855)</f>
        <v>791.25</v>
      </c>
      <c r="D856" s="446"/>
      <c r="E856" s="446"/>
      <c r="F856" s="230" t="s">
        <v>509</v>
      </c>
      <c r="G856" s="230"/>
      <c r="H856" s="230"/>
      <c r="I856" s="290">
        <f>(C856/1000)*100</f>
        <v>79.125</v>
      </c>
      <c r="J856" s="230" t="s">
        <v>510</v>
      </c>
      <c r="K856" s="230"/>
      <c r="L856" s="446" t="str">
        <f>IF(I856&gt;=91,"A1",IF(I856&gt;=81,"A2",IF(I856&gt;=71,"B1",IF(I856&gt;=61,"B2",IF(I856&gt;=51,"C1",IF(I856&gt;=41,"C2",IF(I856&gt;=33,"D","E")))))))</f>
        <v>B1</v>
      </c>
      <c r="M856" s="446" t="str">
        <f t="shared" si="123"/>
        <v>E</v>
      </c>
    </row>
    <row r="857" spans="1:13" ht="18" customHeight="1">
      <c r="A857" s="447" t="s">
        <v>367</v>
      </c>
      <c r="B857" s="448"/>
      <c r="C857" s="448"/>
      <c r="D857" s="448"/>
      <c r="E857" s="448"/>
      <c r="F857" s="448"/>
      <c r="G857" s="448"/>
      <c r="H857" s="448"/>
      <c r="I857" s="448"/>
      <c r="J857" s="448"/>
      <c r="K857" s="448"/>
      <c r="L857" s="448"/>
      <c r="M857" s="449"/>
    </row>
    <row r="858" spans="1:13" ht="18" customHeight="1">
      <c r="A858" s="428" t="s">
        <v>368</v>
      </c>
      <c r="B858" s="429"/>
      <c r="C858" s="429"/>
      <c r="D858" s="429"/>
      <c r="E858" s="429"/>
      <c r="F858" s="429"/>
      <c r="G858" s="429"/>
      <c r="H858" s="429"/>
      <c r="I858" s="429"/>
      <c r="J858" s="429"/>
      <c r="K858" s="429"/>
      <c r="L858" s="429"/>
      <c r="M858" s="430"/>
    </row>
    <row r="859" spans="1:13" ht="18" customHeight="1">
      <c r="A859" s="428" t="s">
        <v>369</v>
      </c>
      <c r="B859" s="429"/>
      <c r="C859" s="429"/>
      <c r="D859" s="429"/>
      <c r="E859" s="429"/>
      <c r="F859" s="429" t="s">
        <v>370</v>
      </c>
      <c r="G859" s="429"/>
      <c r="H859" s="429"/>
      <c r="I859" s="429"/>
      <c r="J859" s="429"/>
      <c r="K859" s="429" t="s">
        <v>511</v>
      </c>
      <c r="L859" s="429"/>
      <c r="M859" s="430"/>
    </row>
    <row r="860" spans="1:13" ht="18" customHeight="1">
      <c r="A860" s="431" t="s">
        <v>371</v>
      </c>
      <c r="B860" s="432"/>
      <c r="C860" s="432"/>
      <c r="D860" s="432"/>
      <c r="E860" s="432"/>
      <c r="F860" s="433" t="s">
        <v>375</v>
      </c>
      <c r="G860" s="434"/>
      <c r="H860" s="434"/>
      <c r="I860" s="434"/>
      <c r="J860" s="434"/>
      <c r="K860" s="433" t="s">
        <v>372</v>
      </c>
      <c r="L860" s="434"/>
      <c r="M860" s="435"/>
    </row>
    <row r="861" spans="1:13" ht="18" customHeight="1">
      <c r="A861" s="428" t="s">
        <v>373</v>
      </c>
      <c r="B861" s="429"/>
      <c r="C861" s="429"/>
      <c r="D861" s="429"/>
      <c r="E861" s="429"/>
      <c r="F861" s="429"/>
      <c r="G861" s="429"/>
      <c r="H861" s="429"/>
      <c r="I861" s="429"/>
      <c r="J861" s="429"/>
      <c r="K861" s="429"/>
      <c r="L861" s="429"/>
      <c r="M861" s="430"/>
    </row>
    <row r="862" spans="1:13" ht="18" customHeight="1">
      <c r="A862" s="428" t="s">
        <v>369</v>
      </c>
      <c r="B862" s="429"/>
      <c r="C862" s="429"/>
      <c r="D862" s="429"/>
      <c r="E862" s="429"/>
      <c r="F862" s="429" t="s">
        <v>370</v>
      </c>
      <c r="G862" s="429"/>
      <c r="H862" s="429"/>
      <c r="I862" s="429"/>
      <c r="J862" s="429"/>
      <c r="K862" s="429" t="s">
        <v>511</v>
      </c>
      <c r="L862" s="429"/>
      <c r="M862" s="430"/>
    </row>
    <row r="863" spans="1:13" ht="18" customHeight="1">
      <c r="A863" s="439" t="s">
        <v>374</v>
      </c>
      <c r="B863" s="440"/>
      <c r="C863" s="440"/>
      <c r="D863" s="440"/>
      <c r="E863" s="440"/>
      <c r="F863" s="429" t="s">
        <v>375</v>
      </c>
      <c r="G863" s="429"/>
      <c r="H863" s="429"/>
      <c r="I863" s="429"/>
      <c r="J863" s="429"/>
      <c r="K863" s="429" t="s">
        <v>372</v>
      </c>
      <c r="L863" s="429"/>
      <c r="M863" s="430"/>
    </row>
    <row r="864" spans="1:13" ht="18" customHeight="1">
      <c r="A864" s="439" t="s">
        <v>376</v>
      </c>
      <c r="B864" s="440"/>
      <c r="C864" s="440"/>
      <c r="D864" s="440"/>
      <c r="E864" s="440"/>
      <c r="F864" s="433" t="s">
        <v>372</v>
      </c>
      <c r="G864" s="434"/>
      <c r="H864" s="434"/>
      <c r="I864" s="434"/>
      <c r="J864" s="434"/>
      <c r="K864" s="433" t="s">
        <v>375</v>
      </c>
      <c r="L864" s="434"/>
      <c r="M864" s="435"/>
    </row>
    <row r="865" spans="1:13" ht="18" customHeight="1">
      <c r="A865" s="441" t="s">
        <v>377</v>
      </c>
      <c r="B865" s="442"/>
      <c r="C865" s="442"/>
      <c r="D865" s="442"/>
      <c r="E865" s="443"/>
      <c r="F865" s="436" t="s">
        <v>372</v>
      </c>
      <c r="G865" s="437"/>
      <c r="H865" s="437"/>
      <c r="I865" s="437"/>
      <c r="J865" s="444"/>
      <c r="K865" s="436" t="s">
        <v>372</v>
      </c>
      <c r="L865" s="437"/>
      <c r="M865" s="438"/>
    </row>
    <row r="866" spans="1:13" ht="18" customHeight="1">
      <c r="A866" s="441" t="s">
        <v>378</v>
      </c>
      <c r="B866" s="442"/>
      <c r="C866" s="442"/>
      <c r="D866" s="442"/>
      <c r="E866" s="443"/>
      <c r="F866" s="436" t="s">
        <v>372</v>
      </c>
      <c r="G866" s="437"/>
      <c r="H866" s="437"/>
      <c r="I866" s="437"/>
      <c r="J866" s="444"/>
      <c r="K866" s="436" t="s">
        <v>90</v>
      </c>
      <c r="L866" s="437"/>
      <c r="M866" s="438"/>
    </row>
    <row r="867" spans="1:13" ht="18" customHeight="1">
      <c r="A867" s="428" t="s">
        <v>379</v>
      </c>
      <c r="B867" s="429"/>
      <c r="C867" s="429"/>
      <c r="D867" s="429"/>
      <c r="E867" s="429"/>
      <c r="F867" s="429"/>
      <c r="G867" s="429"/>
      <c r="H867" s="429"/>
      <c r="I867" s="429"/>
      <c r="J867" s="429"/>
      <c r="K867" s="429"/>
      <c r="L867" s="429"/>
      <c r="M867" s="430"/>
    </row>
    <row r="868" spans="1:13" ht="18" customHeight="1">
      <c r="A868" s="428" t="s">
        <v>369</v>
      </c>
      <c r="B868" s="429"/>
      <c r="C868" s="429"/>
      <c r="D868" s="429"/>
      <c r="E868" s="429"/>
      <c r="F868" s="429" t="s">
        <v>370</v>
      </c>
      <c r="G868" s="429"/>
      <c r="H868" s="429"/>
      <c r="I868" s="429"/>
      <c r="J868" s="429"/>
      <c r="K868" s="429" t="s">
        <v>511</v>
      </c>
      <c r="L868" s="429"/>
      <c r="M868" s="430"/>
    </row>
    <row r="869" spans="1:13" ht="18" customHeight="1">
      <c r="A869" s="431" t="s">
        <v>380</v>
      </c>
      <c r="B869" s="432"/>
      <c r="C869" s="432"/>
      <c r="D869" s="432"/>
      <c r="E869" s="432"/>
      <c r="F869" s="432"/>
      <c r="G869" s="433" t="s">
        <v>547</v>
      </c>
      <c r="H869" s="434"/>
      <c r="I869" s="434"/>
      <c r="J869" s="434"/>
      <c r="K869" s="434"/>
      <c r="L869" s="434"/>
      <c r="M869" s="435"/>
    </row>
    <row r="870" spans="1:13" ht="18" customHeight="1">
      <c r="A870" s="226" t="s">
        <v>512</v>
      </c>
      <c r="B870" s="436" t="s">
        <v>281</v>
      </c>
      <c r="C870" s="437"/>
      <c r="D870" s="437"/>
      <c r="E870" s="437"/>
      <c r="F870" s="437"/>
      <c r="G870" s="437"/>
      <c r="H870" s="437"/>
      <c r="I870" s="437"/>
      <c r="J870" s="437"/>
      <c r="K870" s="437"/>
      <c r="L870" s="437"/>
      <c r="M870" s="438"/>
    </row>
    <row r="871" spans="1:13" ht="18" customHeight="1">
      <c r="A871" s="226" t="s">
        <v>382</v>
      </c>
      <c r="B871" s="436" t="s">
        <v>537</v>
      </c>
      <c r="C871" s="437"/>
      <c r="D871" s="437"/>
      <c r="E871" s="437"/>
      <c r="F871" s="437"/>
      <c r="G871" s="437"/>
      <c r="H871" s="437"/>
      <c r="I871" s="437"/>
      <c r="J871" s="437"/>
      <c r="K871" s="437"/>
      <c r="L871" s="437"/>
      <c r="M871" s="438"/>
    </row>
    <row r="872" spans="1:13" ht="18" customHeight="1">
      <c r="A872" s="428" t="s">
        <v>513</v>
      </c>
      <c r="B872" s="429"/>
      <c r="C872" s="429"/>
      <c r="D872" s="434"/>
      <c r="E872" s="434"/>
      <c r="F872" s="434"/>
      <c r="G872" s="434"/>
      <c r="H872" s="434"/>
      <c r="I872" s="434"/>
      <c r="J872" s="429" t="s">
        <v>514</v>
      </c>
      <c r="K872" s="429"/>
      <c r="L872" s="429"/>
      <c r="M872" s="430"/>
    </row>
    <row r="873" spans="1:13" ht="18" customHeight="1">
      <c r="A873" s="428"/>
      <c r="B873" s="429"/>
      <c r="C873" s="429"/>
      <c r="D873" s="434"/>
      <c r="E873" s="434"/>
      <c r="F873" s="434"/>
      <c r="G873" s="434"/>
      <c r="H873" s="434"/>
      <c r="I873" s="434"/>
      <c r="J873" s="429"/>
      <c r="K873" s="429"/>
      <c r="L873" s="429"/>
      <c r="M873" s="430"/>
    </row>
    <row r="874" spans="1:13" ht="18" customHeight="1">
      <c r="A874" s="428"/>
      <c r="B874" s="429"/>
      <c r="C874" s="429"/>
      <c r="D874" s="434"/>
      <c r="E874" s="434"/>
      <c r="F874" s="434"/>
      <c r="G874" s="434"/>
      <c r="H874" s="434"/>
      <c r="I874" s="434"/>
      <c r="J874" s="429"/>
      <c r="K874" s="429"/>
      <c r="L874" s="429"/>
      <c r="M874" s="430"/>
    </row>
    <row r="875" spans="1:13" ht="18" customHeight="1">
      <c r="A875" s="428"/>
      <c r="B875" s="429"/>
      <c r="C875" s="429"/>
      <c r="D875" s="434"/>
      <c r="E875" s="434"/>
      <c r="F875" s="434"/>
      <c r="G875" s="434"/>
      <c r="H875" s="434"/>
      <c r="I875" s="434"/>
      <c r="J875" s="429"/>
      <c r="K875" s="429"/>
      <c r="L875" s="429"/>
      <c r="M875" s="430"/>
    </row>
    <row r="876" spans="1:13" ht="18" customHeight="1">
      <c r="A876" s="423" t="s">
        <v>383</v>
      </c>
      <c r="B876" s="424"/>
      <c r="C876" s="424"/>
      <c r="D876" s="424"/>
      <c r="E876" s="424"/>
      <c r="F876" s="424"/>
      <c r="G876" s="424"/>
      <c r="H876" s="425" t="s">
        <v>384</v>
      </c>
      <c r="I876" s="426"/>
      <c r="J876" s="426"/>
      <c r="K876" s="426"/>
      <c r="L876" s="426"/>
      <c r="M876" s="427"/>
    </row>
    <row r="877" spans="1:13" ht="18" customHeight="1">
      <c r="A877" s="231" t="s">
        <v>385</v>
      </c>
      <c r="B877" s="424" t="s">
        <v>255</v>
      </c>
      <c r="C877" s="424"/>
      <c r="D877" s="204" t="s">
        <v>385</v>
      </c>
      <c r="E877" s="232"/>
      <c r="F877" s="424" t="s">
        <v>255</v>
      </c>
      <c r="G877" s="424"/>
      <c r="H877" s="206"/>
      <c r="I877" s="206"/>
      <c r="J877" s="207" t="s">
        <v>386</v>
      </c>
      <c r="K877" s="206"/>
      <c r="L877" s="208" t="s">
        <v>255</v>
      </c>
      <c r="M877" s="209"/>
    </row>
    <row r="878" spans="1:13" ht="18" customHeight="1">
      <c r="A878" s="210" t="s">
        <v>387</v>
      </c>
      <c r="B878" s="418" t="s">
        <v>388</v>
      </c>
      <c r="C878" s="418"/>
      <c r="D878" s="418" t="s">
        <v>389</v>
      </c>
      <c r="E878" s="418"/>
      <c r="F878" s="418" t="s">
        <v>390</v>
      </c>
      <c r="G878" s="418"/>
      <c r="H878" s="206"/>
      <c r="I878" s="206"/>
      <c r="J878" s="419">
        <v>3</v>
      </c>
      <c r="K878" s="420"/>
      <c r="L878" s="232" t="s">
        <v>372</v>
      </c>
      <c r="M878" s="209"/>
    </row>
    <row r="879" spans="1:13" ht="18" customHeight="1">
      <c r="A879" s="210" t="s">
        <v>391</v>
      </c>
      <c r="B879" s="418" t="s">
        <v>392</v>
      </c>
      <c r="C879" s="418"/>
      <c r="D879" s="418" t="s">
        <v>393</v>
      </c>
      <c r="E879" s="418"/>
      <c r="F879" s="418" t="s">
        <v>394</v>
      </c>
      <c r="G879" s="418"/>
      <c r="H879" s="206"/>
      <c r="I879" s="206"/>
      <c r="J879" s="419">
        <v>2</v>
      </c>
      <c r="K879" s="420"/>
      <c r="L879" s="232" t="s">
        <v>375</v>
      </c>
      <c r="M879" s="209"/>
    </row>
    <row r="880" spans="1:13" ht="18" customHeight="1">
      <c r="A880" s="210" t="s">
        <v>395</v>
      </c>
      <c r="B880" s="418" t="s">
        <v>396</v>
      </c>
      <c r="C880" s="418"/>
      <c r="D880" s="418" t="s">
        <v>397</v>
      </c>
      <c r="E880" s="418"/>
      <c r="F880" s="418" t="s">
        <v>398</v>
      </c>
      <c r="G880" s="418"/>
      <c r="H880" s="206"/>
      <c r="I880" s="206"/>
      <c r="J880" s="419">
        <v>1</v>
      </c>
      <c r="K880" s="420"/>
      <c r="L880" s="232" t="s">
        <v>399</v>
      </c>
      <c r="M880" s="209"/>
    </row>
    <row r="881" spans="1:13" ht="18" customHeight="1" thickBot="1">
      <c r="A881" s="211" t="s">
        <v>400</v>
      </c>
      <c r="B881" s="421" t="s">
        <v>401</v>
      </c>
      <c r="C881" s="421"/>
      <c r="D881" s="422" t="s">
        <v>402</v>
      </c>
      <c r="E881" s="422"/>
      <c r="F881" s="422" t="s">
        <v>403</v>
      </c>
      <c r="G881" s="422"/>
      <c r="H881" s="212"/>
      <c r="I881" s="212"/>
      <c r="J881" s="212"/>
      <c r="K881" s="212"/>
      <c r="L881" s="212"/>
      <c r="M881" s="213"/>
    </row>
    <row r="882" spans="1:13" ht="18" customHeight="1" thickBot="1"/>
    <row r="883" spans="1:13" ht="18" customHeight="1">
      <c r="A883" s="180"/>
      <c r="B883" s="465" t="s">
        <v>475</v>
      </c>
      <c r="C883" s="465"/>
      <c r="D883" s="465"/>
      <c r="E883" s="465"/>
      <c r="F883" s="465"/>
      <c r="G883" s="465"/>
      <c r="H883" s="465"/>
      <c r="I883" s="466"/>
      <c r="J883" s="467" t="s">
        <v>476</v>
      </c>
      <c r="K883" s="465"/>
      <c r="L883" s="465"/>
      <c r="M883" s="468"/>
    </row>
    <row r="884" spans="1:13" ht="18" customHeight="1">
      <c r="A884" s="454" t="s">
        <v>477</v>
      </c>
      <c r="B884" s="455"/>
      <c r="C884" s="455"/>
      <c r="D884" s="455"/>
      <c r="E884" s="455"/>
      <c r="F884" s="455"/>
      <c r="G884" s="455"/>
      <c r="H884" s="455"/>
      <c r="I884" s="455"/>
      <c r="J884" s="455"/>
      <c r="K884" s="455"/>
      <c r="L884" s="455"/>
      <c r="M884" s="456"/>
    </row>
    <row r="885" spans="1:13" ht="18" customHeight="1">
      <c r="A885" s="181"/>
      <c r="B885" s="457" t="s">
        <v>478</v>
      </c>
      <c r="C885" s="457"/>
      <c r="D885" s="457"/>
      <c r="E885" s="458"/>
      <c r="F885" s="182" t="s">
        <v>479</v>
      </c>
      <c r="G885" s="182"/>
      <c r="H885" s="459" t="s">
        <v>480</v>
      </c>
      <c r="I885" s="460"/>
      <c r="J885" s="461"/>
      <c r="K885" s="183" t="s">
        <v>481</v>
      </c>
      <c r="L885" s="227"/>
      <c r="M885" s="185"/>
    </row>
    <row r="886" spans="1:13" ht="18" customHeight="1">
      <c r="A886" s="462" t="s">
        <v>524</v>
      </c>
      <c r="B886" s="460"/>
      <c r="C886" s="460"/>
      <c r="D886" s="460"/>
      <c r="E886" s="460"/>
      <c r="F886" s="460"/>
      <c r="G886" s="460"/>
      <c r="H886" s="460"/>
      <c r="I886" s="460"/>
      <c r="J886" s="460"/>
      <c r="K886" s="460"/>
      <c r="L886" s="460"/>
      <c r="M886" s="463"/>
    </row>
    <row r="887" spans="1:13" ht="18" customHeight="1">
      <c r="A887" s="441" t="s">
        <v>482</v>
      </c>
      <c r="B887" s="442"/>
      <c r="C887" s="442"/>
      <c r="D887" s="442"/>
      <c r="E887" s="442"/>
      <c r="F887" s="442"/>
      <c r="G887" s="442"/>
      <c r="H887" s="442"/>
      <c r="I887" s="442"/>
      <c r="J887" s="442"/>
      <c r="K887" s="442"/>
      <c r="L887" s="442"/>
      <c r="M887" s="464"/>
    </row>
    <row r="888" spans="1:13" ht="18" customHeight="1">
      <c r="A888" s="439" t="s">
        <v>483</v>
      </c>
      <c r="B888" s="440"/>
      <c r="C888" s="472" t="s">
        <v>184</v>
      </c>
      <c r="D888" s="470"/>
      <c r="E888" s="470"/>
      <c r="F888" s="470"/>
      <c r="G888" s="471"/>
      <c r="H888" s="228" t="s">
        <v>484</v>
      </c>
      <c r="I888" s="187"/>
      <c r="J888" s="448">
        <v>19</v>
      </c>
      <c r="K888" s="448"/>
      <c r="L888" s="448"/>
      <c r="M888" s="449"/>
    </row>
    <row r="889" spans="1:13" ht="18" customHeight="1">
      <c r="A889" s="439" t="s">
        <v>485</v>
      </c>
      <c r="B889" s="440"/>
      <c r="C889" s="472" t="s">
        <v>1</v>
      </c>
      <c r="D889" s="470"/>
      <c r="E889" s="470"/>
      <c r="F889" s="470"/>
      <c r="G889" s="471"/>
      <c r="H889" s="228" t="s">
        <v>486</v>
      </c>
      <c r="I889" s="187"/>
      <c r="J889" s="448">
        <v>1385</v>
      </c>
      <c r="K889" s="448"/>
      <c r="L889" s="448"/>
      <c r="M889" s="449"/>
    </row>
    <row r="890" spans="1:13" ht="18" customHeight="1">
      <c r="A890" s="439" t="s">
        <v>487</v>
      </c>
      <c r="B890" s="440"/>
      <c r="C890" s="469">
        <v>41290</v>
      </c>
      <c r="D890" s="470"/>
      <c r="E890" s="470"/>
      <c r="F890" s="470"/>
      <c r="G890" s="471"/>
      <c r="H890" s="228" t="s">
        <v>488</v>
      </c>
      <c r="I890" s="187"/>
      <c r="J890" s="448">
        <v>9622201288</v>
      </c>
      <c r="K890" s="448"/>
      <c r="L890" s="448"/>
      <c r="M890" s="449"/>
    </row>
    <row r="891" spans="1:13" ht="18" customHeight="1">
      <c r="A891" s="439" t="s">
        <v>489</v>
      </c>
      <c r="B891" s="440"/>
      <c r="C891" s="472" t="s">
        <v>320</v>
      </c>
      <c r="D891" s="470"/>
      <c r="E891" s="470"/>
      <c r="F891" s="470"/>
      <c r="G891" s="471"/>
      <c r="H891" s="431" t="s">
        <v>357</v>
      </c>
      <c r="I891" s="432"/>
      <c r="J891" s="473" t="s">
        <v>319</v>
      </c>
      <c r="K891" s="448"/>
      <c r="L891" s="448"/>
      <c r="M891" s="449"/>
    </row>
    <row r="892" spans="1:13" ht="18" customHeight="1">
      <c r="A892" s="428" t="s">
        <v>490</v>
      </c>
      <c r="B892" s="429"/>
      <c r="C892" s="429"/>
      <c r="D892" s="429"/>
      <c r="E892" s="429"/>
      <c r="F892" s="429"/>
      <c r="G892" s="429"/>
      <c r="H892" s="429"/>
      <c r="I892" s="429"/>
      <c r="J892" s="429"/>
      <c r="K892" s="429"/>
      <c r="L892" s="429"/>
      <c r="M892" s="430"/>
    </row>
    <row r="893" spans="1:13" ht="18" customHeight="1">
      <c r="A893" s="453" t="s">
        <v>491</v>
      </c>
      <c r="B893" s="429" t="s">
        <v>492</v>
      </c>
      <c r="C893" s="429"/>
      <c r="D893" s="429"/>
      <c r="E893" s="429"/>
      <c r="F893" s="429"/>
      <c r="G893" s="429"/>
      <c r="H893" s="429" t="s">
        <v>493</v>
      </c>
      <c r="I893" s="429"/>
      <c r="J893" s="429"/>
      <c r="K893" s="429"/>
      <c r="L893" s="429"/>
      <c r="M893" s="430"/>
    </row>
    <row r="894" spans="1:13" ht="30">
      <c r="A894" s="453"/>
      <c r="B894" s="189" t="s">
        <v>494</v>
      </c>
      <c r="C894" s="189" t="s">
        <v>495</v>
      </c>
      <c r="D894" s="189" t="s">
        <v>496</v>
      </c>
      <c r="E894" s="189" t="s">
        <v>497</v>
      </c>
      <c r="F894" s="189">
        <v>100</v>
      </c>
      <c r="G894" s="190" t="s">
        <v>345</v>
      </c>
      <c r="H894" s="189" t="s">
        <v>498</v>
      </c>
      <c r="I894" s="189" t="s">
        <v>495</v>
      </c>
      <c r="J894" s="189" t="s">
        <v>496</v>
      </c>
      <c r="K894" s="189" t="s">
        <v>515</v>
      </c>
      <c r="L894" s="189">
        <v>100</v>
      </c>
      <c r="M894" s="191" t="s">
        <v>345</v>
      </c>
    </row>
    <row r="895" spans="1:13" ht="18" customHeight="1">
      <c r="A895" s="226" t="s">
        <v>257</v>
      </c>
      <c r="B895" s="272">
        <v>6</v>
      </c>
      <c r="C895" s="273">
        <v>4</v>
      </c>
      <c r="D895" s="273">
        <v>4</v>
      </c>
      <c r="E895" s="278">
        <v>41</v>
      </c>
      <c r="F895" s="165">
        <f t="shared" ref="F895" si="124">SUM(B895:E895)</f>
        <v>55</v>
      </c>
      <c r="G895" s="269" t="str">
        <f t="shared" ref="G895:G899" si="125">IF(F895&gt;=91,"A1",IF(F895&gt;=81,"A2",IF(F895&gt;=71,"B1",IF(F895&gt;=61,"B2",IF(F895&gt;=51,"C1",IF(F895&gt;=41,"C2",IF(F895&gt;=33,"D","E")))))))</f>
        <v>C1</v>
      </c>
      <c r="H895" s="160">
        <v>4.25</v>
      </c>
      <c r="I895" s="269">
        <v>4</v>
      </c>
      <c r="J895" s="269">
        <v>4</v>
      </c>
      <c r="K895" s="165">
        <v>55.5</v>
      </c>
      <c r="L895" s="165">
        <f t="shared" ref="L895" si="126">SUM(H895:K895)</f>
        <v>67.75</v>
      </c>
      <c r="M895" s="269" t="str">
        <f t="shared" ref="M895:M899" si="127">IF(L895&gt;=91,"A1",IF(L895&gt;=81,"A2",IF(L895&gt;=71,"B1",IF(L895&gt;=61,"B2",IF(L895&gt;=51,"C1",IF(L895&gt;=41,"C2",IF(L895&gt;=33,"D","E")))))))</f>
        <v>B2</v>
      </c>
    </row>
    <row r="896" spans="1:13" ht="18" customHeight="1">
      <c r="A896" s="226" t="s">
        <v>259</v>
      </c>
      <c r="B896" s="272">
        <v>6.5</v>
      </c>
      <c r="C896" s="273">
        <v>4</v>
      </c>
      <c r="D896" s="273">
        <v>4</v>
      </c>
      <c r="E896" s="273">
        <v>39.5</v>
      </c>
      <c r="F896" s="165">
        <f t="shared" ref="F896:F899" si="128">(B896+C896+D896+E896)</f>
        <v>54</v>
      </c>
      <c r="G896" s="269" t="str">
        <f t="shared" si="125"/>
        <v>C1</v>
      </c>
      <c r="H896" s="160">
        <v>4.75</v>
      </c>
      <c r="I896" s="269">
        <v>4</v>
      </c>
      <c r="J896" s="269">
        <v>3</v>
      </c>
      <c r="K896" s="160">
        <v>44</v>
      </c>
      <c r="L896" s="165">
        <f t="shared" ref="L896:L899" si="129">SUM(H896:K896)</f>
        <v>55.75</v>
      </c>
      <c r="M896" s="269" t="str">
        <f t="shared" si="127"/>
        <v>C1</v>
      </c>
    </row>
    <row r="897" spans="1:13" ht="18" customHeight="1">
      <c r="A897" s="226" t="s">
        <v>499</v>
      </c>
      <c r="B897" s="272">
        <v>7.25</v>
      </c>
      <c r="C897" s="273">
        <v>4</v>
      </c>
      <c r="D897" s="273">
        <v>4</v>
      </c>
      <c r="E897" s="273">
        <v>45</v>
      </c>
      <c r="F897" s="269">
        <f t="shared" si="128"/>
        <v>60.25</v>
      </c>
      <c r="G897" s="269" t="str">
        <f t="shared" si="125"/>
        <v>C1</v>
      </c>
      <c r="H897" s="160">
        <v>5</v>
      </c>
      <c r="I897" s="269">
        <v>4</v>
      </c>
      <c r="J897" s="269">
        <v>3.5</v>
      </c>
      <c r="K897" s="160">
        <v>45.5</v>
      </c>
      <c r="L897" s="165">
        <f t="shared" si="129"/>
        <v>58</v>
      </c>
      <c r="M897" s="269" t="str">
        <f t="shared" si="127"/>
        <v>C1</v>
      </c>
    </row>
    <row r="898" spans="1:13" ht="18" customHeight="1">
      <c r="A898" s="226" t="s">
        <v>261</v>
      </c>
      <c r="B898" s="274">
        <v>8.75</v>
      </c>
      <c r="C898" s="273">
        <v>4</v>
      </c>
      <c r="D898" s="273">
        <v>4</v>
      </c>
      <c r="E898" s="273">
        <v>58.5</v>
      </c>
      <c r="F898" s="269">
        <f t="shared" si="128"/>
        <v>75.25</v>
      </c>
      <c r="G898" s="269" t="str">
        <f t="shared" si="125"/>
        <v>B1</v>
      </c>
      <c r="H898" s="274">
        <v>5.75</v>
      </c>
      <c r="I898" s="280">
        <v>4.5</v>
      </c>
      <c r="J898" s="281">
        <v>3.5</v>
      </c>
      <c r="K898" s="160">
        <v>44.5</v>
      </c>
      <c r="L898" s="165">
        <f t="shared" si="129"/>
        <v>58.25</v>
      </c>
      <c r="M898" s="165" t="str">
        <f t="shared" si="127"/>
        <v>C1</v>
      </c>
    </row>
    <row r="899" spans="1:13" ht="18" customHeight="1">
      <c r="A899" s="226" t="s">
        <v>361</v>
      </c>
      <c r="B899" s="272">
        <v>7.25</v>
      </c>
      <c r="C899" s="273">
        <v>5</v>
      </c>
      <c r="D899" s="273">
        <v>5</v>
      </c>
      <c r="E899" s="273">
        <v>57</v>
      </c>
      <c r="F899" s="165">
        <f t="shared" si="128"/>
        <v>74.25</v>
      </c>
      <c r="G899" s="269" t="str">
        <f t="shared" si="125"/>
        <v>B1</v>
      </c>
      <c r="H899" s="274">
        <v>4</v>
      </c>
      <c r="I899" s="269">
        <v>4.5</v>
      </c>
      <c r="J899" s="269">
        <v>5</v>
      </c>
      <c r="K899" s="160">
        <v>33</v>
      </c>
      <c r="L899" s="165">
        <f t="shared" si="129"/>
        <v>46.5</v>
      </c>
      <c r="M899" s="269" t="str">
        <f t="shared" si="127"/>
        <v>C2</v>
      </c>
    </row>
    <row r="900" spans="1:13" ht="18" customHeight="1">
      <c r="A900" s="271" t="s">
        <v>530</v>
      </c>
      <c r="B900" s="269"/>
      <c r="C900" s="269"/>
      <c r="D900" s="269"/>
      <c r="E900" s="275">
        <v>35.5</v>
      </c>
      <c r="F900" s="160"/>
      <c r="G900" s="269"/>
      <c r="H900" s="269"/>
      <c r="I900" s="269"/>
      <c r="J900" s="269"/>
      <c r="K900" s="269">
        <v>36.5</v>
      </c>
      <c r="L900" s="269"/>
      <c r="M900" s="270"/>
    </row>
    <row r="901" spans="1:13" ht="18" customHeight="1">
      <c r="A901" s="271" t="s">
        <v>531</v>
      </c>
      <c r="B901" s="269"/>
      <c r="C901" s="269"/>
      <c r="D901" s="269"/>
      <c r="E901" s="276">
        <v>29</v>
      </c>
      <c r="F901" s="269"/>
      <c r="G901" s="269"/>
      <c r="H901" s="269"/>
      <c r="I901" s="269"/>
      <c r="J901" s="269"/>
      <c r="K901" s="276">
        <v>31.5</v>
      </c>
      <c r="L901" s="269"/>
      <c r="M901" s="270"/>
    </row>
    <row r="902" spans="1:13" ht="18" customHeight="1">
      <c r="A902" s="271" t="s">
        <v>532</v>
      </c>
      <c r="B902" s="269"/>
      <c r="C902" s="269"/>
      <c r="D902" s="269"/>
      <c r="E902" s="269">
        <v>41</v>
      </c>
      <c r="F902" s="269"/>
      <c r="G902" s="269"/>
      <c r="H902" s="269"/>
      <c r="I902" s="269"/>
      <c r="J902" s="269"/>
      <c r="K902" s="269">
        <v>38</v>
      </c>
      <c r="L902" s="269"/>
      <c r="M902" s="270"/>
    </row>
    <row r="903" spans="1:13" ht="28.5" customHeight="1">
      <c r="A903" s="227" t="s">
        <v>500</v>
      </c>
      <c r="B903" s="227"/>
      <c r="C903" s="229" t="s">
        <v>501</v>
      </c>
      <c r="D903" s="195">
        <f>(F895+F896+F897+F898+F899)</f>
        <v>318.75</v>
      </c>
      <c r="E903" s="195"/>
      <c r="F903" s="229" t="s">
        <v>502</v>
      </c>
      <c r="G903" s="195">
        <f>(D903/500)*100</f>
        <v>63.749999999999993</v>
      </c>
      <c r="H903" s="195"/>
      <c r="I903" s="196"/>
      <c r="J903" s="445" t="s">
        <v>503</v>
      </c>
      <c r="K903" s="445"/>
      <c r="L903" s="434" t="str">
        <f>IF(G903&gt;=91,"A1",IF(G903&gt;=81,"A2",IF(G903&gt;=71,"B1",IF(G903&gt;=61,"B2",IF(G903&gt;=51,"C1",IF(G903&gt;=41,"C2",IF(G903&gt;=33,"D","E")))))))</f>
        <v>B2</v>
      </c>
      <c r="M903" s="434" t="str">
        <f t="shared" ref="M903:M905" si="130">IF(K903&gt;=91,"A1",IF(K903&gt;=81,"A2",IF(K903&gt;=71,"B1",IF(K903&gt;=61,"B2",IF(K903&gt;=51,"C1",IF(K903&gt;=41,"C2",IF(K903&gt;=33,"D","E")))))))</f>
        <v>E</v>
      </c>
    </row>
    <row r="904" spans="1:13" ht="28.5" customHeight="1">
      <c r="A904" s="198" t="s">
        <v>504</v>
      </c>
      <c r="B904" s="227"/>
      <c r="C904" s="229" t="s">
        <v>505</v>
      </c>
      <c r="D904" s="195">
        <f>(L895+L896+L897+L898+L899)</f>
        <v>286.25</v>
      </c>
      <c r="E904" s="195"/>
      <c r="F904" s="229" t="s">
        <v>506</v>
      </c>
      <c r="G904" s="199">
        <f>D904/500*100</f>
        <v>57.25</v>
      </c>
      <c r="H904" s="199"/>
      <c r="I904" s="200"/>
      <c r="J904" s="445" t="s">
        <v>507</v>
      </c>
      <c r="K904" s="445"/>
      <c r="L904" s="434" t="str">
        <f>IF(G904&gt;=91,"A1",IF(G904&gt;=81,"A2",IF(G904&gt;=71,"B1",IF(G904&gt;=61,"B2",IF(G904&gt;=51,"C1",IF(G904&gt;=41,"C2",IF(G904&gt;=33,"D","E")))))))</f>
        <v>C1</v>
      </c>
      <c r="M904" s="434" t="str">
        <f t="shared" si="130"/>
        <v>E</v>
      </c>
    </row>
    <row r="905" spans="1:13" ht="18" customHeight="1">
      <c r="A905" s="230" t="s">
        <v>508</v>
      </c>
      <c r="B905" s="230"/>
      <c r="C905" s="230">
        <f>(D903+D904)</f>
        <v>605</v>
      </c>
      <c r="D905" s="446"/>
      <c r="E905" s="446"/>
      <c r="F905" s="230" t="s">
        <v>509</v>
      </c>
      <c r="G905" s="230"/>
      <c r="H905" s="230"/>
      <c r="I905" s="290">
        <f>(C905/1000)*100</f>
        <v>60.5</v>
      </c>
      <c r="J905" s="230" t="s">
        <v>510</v>
      </c>
      <c r="K905" s="230"/>
      <c r="L905" s="446" t="str">
        <f>IF(I905&gt;=91,"A1",IF(I905&gt;=81,"A2",IF(I905&gt;=71,"B1",IF(I905&gt;=61,"B2",IF(I905&gt;=51,"C1",IF(I905&gt;=41,"C2",IF(I905&gt;=33,"D","E")))))))</f>
        <v>C1</v>
      </c>
      <c r="M905" s="446" t="str">
        <f t="shared" si="130"/>
        <v>E</v>
      </c>
    </row>
    <row r="906" spans="1:13" ht="18" customHeight="1">
      <c r="A906" s="447" t="s">
        <v>367</v>
      </c>
      <c r="B906" s="448"/>
      <c r="C906" s="448"/>
      <c r="D906" s="448"/>
      <c r="E906" s="448"/>
      <c r="F906" s="448"/>
      <c r="G906" s="448"/>
      <c r="H906" s="448"/>
      <c r="I906" s="448"/>
      <c r="J906" s="448"/>
      <c r="K906" s="448"/>
      <c r="L906" s="448"/>
      <c r="M906" s="449"/>
    </row>
    <row r="907" spans="1:13" ht="18" customHeight="1">
      <c r="A907" s="428" t="s">
        <v>368</v>
      </c>
      <c r="B907" s="429"/>
      <c r="C907" s="429"/>
      <c r="D907" s="429"/>
      <c r="E907" s="429"/>
      <c r="F907" s="429"/>
      <c r="G907" s="429"/>
      <c r="H907" s="429"/>
      <c r="I907" s="429"/>
      <c r="J907" s="429"/>
      <c r="K907" s="429"/>
      <c r="L907" s="429"/>
      <c r="M907" s="430"/>
    </row>
    <row r="908" spans="1:13" ht="18" customHeight="1">
      <c r="A908" s="428" t="s">
        <v>369</v>
      </c>
      <c r="B908" s="429"/>
      <c r="C908" s="429"/>
      <c r="D908" s="429"/>
      <c r="E908" s="429"/>
      <c r="F908" s="429" t="s">
        <v>370</v>
      </c>
      <c r="G908" s="429"/>
      <c r="H908" s="429"/>
      <c r="I908" s="429"/>
      <c r="J908" s="429"/>
      <c r="K908" s="429" t="s">
        <v>511</v>
      </c>
      <c r="L908" s="429"/>
      <c r="M908" s="430"/>
    </row>
    <row r="909" spans="1:13" ht="18" customHeight="1">
      <c r="A909" s="431" t="s">
        <v>371</v>
      </c>
      <c r="B909" s="432"/>
      <c r="C909" s="432"/>
      <c r="D909" s="432"/>
      <c r="E909" s="432"/>
      <c r="F909" s="433" t="s">
        <v>375</v>
      </c>
      <c r="G909" s="434"/>
      <c r="H909" s="434"/>
      <c r="I909" s="434"/>
      <c r="J909" s="434"/>
      <c r="K909" s="433" t="s">
        <v>372</v>
      </c>
      <c r="L909" s="434"/>
      <c r="M909" s="435"/>
    </row>
    <row r="910" spans="1:13" ht="18" customHeight="1">
      <c r="A910" s="428" t="s">
        <v>373</v>
      </c>
      <c r="B910" s="429"/>
      <c r="C910" s="429"/>
      <c r="D910" s="429"/>
      <c r="E910" s="429"/>
      <c r="F910" s="429"/>
      <c r="G910" s="429"/>
      <c r="H910" s="429"/>
      <c r="I910" s="429"/>
      <c r="J910" s="429"/>
      <c r="K910" s="429"/>
      <c r="L910" s="429"/>
      <c r="M910" s="430"/>
    </row>
    <row r="911" spans="1:13" ht="18" customHeight="1">
      <c r="A911" s="428" t="s">
        <v>369</v>
      </c>
      <c r="B911" s="429"/>
      <c r="C911" s="429"/>
      <c r="D911" s="429"/>
      <c r="E911" s="429"/>
      <c r="F911" s="429" t="s">
        <v>370</v>
      </c>
      <c r="G911" s="429"/>
      <c r="H911" s="429"/>
      <c r="I911" s="429"/>
      <c r="J911" s="429"/>
      <c r="K911" s="429" t="s">
        <v>511</v>
      </c>
      <c r="L911" s="429"/>
      <c r="M911" s="430"/>
    </row>
    <row r="912" spans="1:13" ht="18" customHeight="1">
      <c r="A912" s="439" t="s">
        <v>374</v>
      </c>
      <c r="B912" s="440"/>
      <c r="C912" s="440"/>
      <c r="D912" s="440"/>
      <c r="E912" s="440"/>
      <c r="F912" s="429" t="s">
        <v>375</v>
      </c>
      <c r="G912" s="429"/>
      <c r="H912" s="429"/>
      <c r="I912" s="429"/>
      <c r="J912" s="429"/>
      <c r="K912" s="429" t="s">
        <v>399</v>
      </c>
      <c r="L912" s="429"/>
      <c r="M912" s="430"/>
    </row>
    <row r="913" spans="1:13" ht="18" customHeight="1">
      <c r="A913" s="439" t="s">
        <v>376</v>
      </c>
      <c r="B913" s="440"/>
      <c r="C913" s="440"/>
      <c r="D913" s="440"/>
      <c r="E913" s="440"/>
      <c r="F913" s="433" t="s">
        <v>372</v>
      </c>
      <c r="G913" s="434"/>
      <c r="H913" s="434"/>
      <c r="I913" s="434"/>
      <c r="J913" s="434"/>
      <c r="K913" s="433" t="s">
        <v>375</v>
      </c>
      <c r="L913" s="434"/>
      <c r="M913" s="435"/>
    </row>
    <row r="914" spans="1:13" ht="18" customHeight="1">
      <c r="A914" s="441" t="s">
        <v>377</v>
      </c>
      <c r="B914" s="442"/>
      <c r="C914" s="442"/>
      <c r="D914" s="442"/>
      <c r="E914" s="443"/>
      <c r="F914" s="436" t="s">
        <v>375</v>
      </c>
      <c r="G914" s="437"/>
      <c r="H914" s="437"/>
      <c r="I914" s="437"/>
      <c r="J914" s="444"/>
      <c r="K914" s="436" t="s">
        <v>372</v>
      </c>
      <c r="L914" s="437"/>
      <c r="M914" s="438"/>
    </row>
    <row r="915" spans="1:13" ht="18" customHeight="1">
      <c r="A915" s="441" t="s">
        <v>378</v>
      </c>
      <c r="B915" s="442"/>
      <c r="C915" s="442"/>
      <c r="D915" s="442"/>
      <c r="E915" s="443"/>
      <c r="F915" s="436" t="s">
        <v>375</v>
      </c>
      <c r="G915" s="437"/>
      <c r="H915" s="437"/>
      <c r="I915" s="437"/>
      <c r="J915" s="444"/>
      <c r="K915" s="436" t="s">
        <v>372</v>
      </c>
      <c r="L915" s="437"/>
      <c r="M915" s="438"/>
    </row>
    <row r="916" spans="1:13" ht="18" customHeight="1">
      <c r="A916" s="428" t="s">
        <v>379</v>
      </c>
      <c r="B916" s="429"/>
      <c r="C916" s="429"/>
      <c r="D916" s="429"/>
      <c r="E916" s="429"/>
      <c r="F916" s="429"/>
      <c r="G916" s="429"/>
      <c r="H916" s="429"/>
      <c r="I916" s="429"/>
      <c r="J916" s="429"/>
      <c r="K916" s="429"/>
      <c r="L916" s="429"/>
      <c r="M916" s="430"/>
    </row>
    <row r="917" spans="1:13" ht="18" customHeight="1">
      <c r="A917" s="428" t="s">
        <v>369</v>
      </c>
      <c r="B917" s="429"/>
      <c r="C917" s="429"/>
      <c r="D917" s="429"/>
      <c r="E917" s="429"/>
      <c r="F917" s="429" t="s">
        <v>370</v>
      </c>
      <c r="G917" s="429"/>
      <c r="H917" s="429"/>
      <c r="I917" s="429"/>
      <c r="J917" s="429"/>
      <c r="K917" s="429" t="s">
        <v>511</v>
      </c>
      <c r="L917" s="429"/>
      <c r="M917" s="430"/>
    </row>
    <row r="918" spans="1:13" ht="18" customHeight="1">
      <c r="A918" s="431" t="s">
        <v>380</v>
      </c>
      <c r="B918" s="432"/>
      <c r="C918" s="432"/>
      <c r="D918" s="432"/>
      <c r="E918" s="432"/>
      <c r="F918" s="432"/>
      <c r="G918" s="433" t="s">
        <v>550</v>
      </c>
      <c r="H918" s="434"/>
      <c r="I918" s="434"/>
      <c r="J918" s="434"/>
      <c r="K918" s="434"/>
      <c r="L918" s="434"/>
      <c r="M918" s="435"/>
    </row>
    <row r="919" spans="1:13" ht="18" customHeight="1">
      <c r="A919" s="226" t="s">
        <v>512</v>
      </c>
      <c r="B919" s="436" t="s">
        <v>275</v>
      </c>
      <c r="C919" s="437"/>
      <c r="D919" s="437"/>
      <c r="E919" s="437"/>
      <c r="F919" s="437"/>
      <c r="G919" s="437"/>
      <c r="H919" s="437"/>
      <c r="I919" s="437"/>
      <c r="J919" s="437"/>
      <c r="K919" s="437"/>
      <c r="L919" s="437"/>
      <c r="M919" s="438"/>
    </row>
    <row r="920" spans="1:13" ht="18" customHeight="1">
      <c r="A920" s="226" t="s">
        <v>382</v>
      </c>
      <c r="B920" s="436" t="s">
        <v>537</v>
      </c>
      <c r="C920" s="437"/>
      <c r="D920" s="437"/>
      <c r="E920" s="437"/>
      <c r="F920" s="437"/>
      <c r="G920" s="437"/>
      <c r="H920" s="437"/>
      <c r="I920" s="437"/>
      <c r="J920" s="437"/>
      <c r="K920" s="437"/>
      <c r="L920" s="437"/>
      <c r="M920" s="438"/>
    </row>
    <row r="921" spans="1:13" ht="18" customHeight="1">
      <c r="A921" s="428" t="s">
        <v>513</v>
      </c>
      <c r="B921" s="429"/>
      <c r="C921" s="429"/>
      <c r="D921" s="434"/>
      <c r="E921" s="434"/>
      <c r="F921" s="434"/>
      <c r="G921" s="434"/>
      <c r="H921" s="434"/>
      <c r="I921" s="434"/>
      <c r="J921" s="429" t="s">
        <v>514</v>
      </c>
      <c r="K921" s="429"/>
      <c r="L921" s="429"/>
      <c r="M921" s="430"/>
    </row>
    <row r="922" spans="1:13" ht="18" customHeight="1">
      <c r="A922" s="428"/>
      <c r="B922" s="429"/>
      <c r="C922" s="429"/>
      <c r="D922" s="434"/>
      <c r="E922" s="434"/>
      <c r="F922" s="434"/>
      <c r="G922" s="434"/>
      <c r="H922" s="434"/>
      <c r="I922" s="434"/>
      <c r="J922" s="429"/>
      <c r="K922" s="429"/>
      <c r="L922" s="429"/>
      <c r="M922" s="430"/>
    </row>
    <row r="923" spans="1:13" ht="18" customHeight="1">
      <c r="A923" s="428"/>
      <c r="B923" s="429"/>
      <c r="C923" s="429"/>
      <c r="D923" s="434"/>
      <c r="E923" s="434"/>
      <c r="F923" s="434"/>
      <c r="G923" s="434"/>
      <c r="H923" s="434"/>
      <c r="I923" s="434"/>
      <c r="J923" s="429"/>
      <c r="K923" s="429"/>
      <c r="L923" s="429"/>
      <c r="M923" s="430"/>
    </row>
    <row r="924" spans="1:13" ht="18" customHeight="1">
      <c r="A924" s="428"/>
      <c r="B924" s="429"/>
      <c r="C924" s="429"/>
      <c r="D924" s="434"/>
      <c r="E924" s="434"/>
      <c r="F924" s="434"/>
      <c r="G924" s="434"/>
      <c r="H924" s="434"/>
      <c r="I924" s="434"/>
      <c r="J924" s="429"/>
      <c r="K924" s="429"/>
      <c r="L924" s="429"/>
      <c r="M924" s="430"/>
    </row>
    <row r="925" spans="1:13" ht="18" customHeight="1">
      <c r="A925" s="423" t="s">
        <v>383</v>
      </c>
      <c r="B925" s="424"/>
      <c r="C925" s="424"/>
      <c r="D925" s="424"/>
      <c r="E925" s="424"/>
      <c r="F925" s="424"/>
      <c r="G925" s="424"/>
      <c r="H925" s="425" t="s">
        <v>384</v>
      </c>
      <c r="I925" s="426"/>
      <c r="J925" s="426"/>
      <c r="K925" s="426"/>
      <c r="L925" s="426"/>
      <c r="M925" s="427"/>
    </row>
    <row r="926" spans="1:13" ht="18" customHeight="1">
      <c r="A926" s="231" t="s">
        <v>385</v>
      </c>
      <c r="B926" s="424" t="s">
        <v>255</v>
      </c>
      <c r="C926" s="424"/>
      <c r="D926" s="204" t="s">
        <v>385</v>
      </c>
      <c r="E926" s="232"/>
      <c r="F926" s="424" t="s">
        <v>255</v>
      </c>
      <c r="G926" s="424"/>
      <c r="H926" s="206"/>
      <c r="I926" s="206"/>
      <c r="J926" s="207" t="s">
        <v>386</v>
      </c>
      <c r="K926" s="206"/>
      <c r="L926" s="208" t="s">
        <v>255</v>
      </c>
      <c r="M926" s="209"/>
    </row>
    <row r="927" spans="1:13" ht="18" customHeight="1">
      <c r="A927" s="210" t="s">
        <v>387</v>
      </c>
      <c r="B927" s="418" t="s">
        <v>388</v>
      </c>
      <c r="C927" s="418"/>
      <c r="D927" s="418" t="s">
        <v>389</v>
      </c>
      <c r="E927" s="418"/>
      <c r="F927" s="418" t="s">
        <v>390</v>
      </c>
      <c r="G927" s="418"/>
      <c r="H927" s="206"/>
      <c r="I927" s="206"/>
      <c r="J927" s="419">
        <v>3</v>
      </c>
      <c r="K927" s="420"/>
      <c r="L927" s="232" t="s">
        <v>372</v>
      </c>
      <c r="M927" s="209"/>
    </row>
    <row r="928" spans="1:13" ht="18" customHeight="1">
      <c r="A928" s="210" t="s">
        <v>391</v>
      </c>
      <c r="B928" s="418" t="s">
        <v>392</v>
      </c>
      <c r="C928" s="418"/>
      <c r="D928" s="418" t="s">
        <v>393</v>
      </c>
      <c r="E928" s="418"/>
      <c r="F928" s="418" t="s">
        <v>394</v>
      </c>
      <c r="G928" s="418"/>
      <c r="H928" s="206"/>
      <c r="I928" s="206"/>
      <c r="J928" s="419">
        <v>2</v>
      </c>
      <c r="K928" s="420"/>
      <c r="L928" s="232" t="s">
        <v>375</v>
      </c>
      <c r="M928" s="209"/>
    </row>
    <row r="929" spans="1:13" ht="18" customHeight="1">
      <c r="A929" s="210" t="s">
        <v>395</v>
      </c>
      <c r="B929" s="418" t="s">
        <v>396</v>
      </c>
      <c r="C929" s="418"/>
      <c r="D929" s="418" t="s">
        <v>397</v>
      </c>
      <c r="E929" s="418"/>
      <c r="F929" s="418" t="s">
        <v>398</v>
      </c>
      <c r="G929" s="418"/>
      <c r="H929" s="206"/>
      <c r="I929" s="206"/>
      <c r="J929" s="419">
        <v>1</v>
      </c>
      <c r="K929" s="420"/>
      <c r="L929" s="232" t="s">
        <v>399</v>
      </c>
      <c r="M929" s="209"/>
    </row>
    <row r="930" spans="1:13" ht="18" customHeight="1" thickBot="1">
      <c r="A930" s="211" t="s">
        <v>400</v>
      </c>
      <c r="B930" s="421" t="s">
        <v>401</v>
      </c>
      <c r="C930" s="421"/>
      <c r="D930" s="422" t="s">
        <v>402</v>
      </c>
      <c r="E930" s="422"/>
      <c r="F930" s="422" t="s">
        <v>403</v>
      </c>
      <c r="G930" s="422"/>
      <c r="H930" s="212"/>
      <c r="I930" s="212"/>
      <c r="J930" s="212"/>
      <c r="K930" s="212"/>
      <c r="L930" s="212"/>
      <c r="M930" s="213"/>
    </row>
    <row r="931" spans="1:13" ht="18" customHeight="1" thickBot="1"/>
    <row r="932" spans="1:13" ht="18" customHeight="1">
      <c r="A932" s="180"/>
      <c r="B932" s="465" t="s">
        <v>475</v>
      </c>
      <c r="C932" s="465"/>
      <c r="D932" s="465"/>
      <c r="E932" s="465"/>
      <c r="F932" s="465"/>
      <c r="G932" s="465"/>
      <c r="H932" s="465"/>
      <c r="I932" s="466"/>
      <c r="J932" s="467" t="s">
        <v>476</v>
      </c>
      <c r="K932" s="465"/>
      <c r="L932" s="465"/>
      <c r="M932" s="468"/>
    </row>
    <row r="933" spans="1:13" ht="18" customHeight="1">
      <c r="A933" s="454" t="s">
        <v>477</v>
      </c>
      <c r="B933" s="455"/>
      <c r="C933" s="455"/>
      <c r="D933" s="455"/>
      <c r="E933" s="455"/>
      <c r="F933" s="455"/>
      <c r="G933" s="455"/>
      <c r="H933" s="455"/>
      <c r="I933" s="455"/>
      <c r="J933" s="455"/>
      <c r="K933" s="455"/>
      <c r="L933" s="455"/>
      <c r="M933" s="456"/>
    </row>
    <row r="934" spans="1:13" ht="18" customHeight="1">
      <c r="A934" s="181"/>
      <c r="B934" s="457" t="s">
        <v>478</v>
      </c>
      <c r="C934" s="457"/>
      <c r="D934" s="457"/>
      <c r="E934" s="458"/>
      <c r="F934" s="182" t="s">
        <v>479</v>
      </c>
      <c r="G934" s="182"/>
      <c r="H934" s="459" t="s">
        <v>480</v>
      </c>
      <c r="I934" s="460"/>
      <c r="J934" s="461"/>
      <c r="K934" s="183" t="s">
        <v>481</v>
      </c>
      <c r="L934" s="227"/>
      <c r="M934" s="185"/>
    </row>
    <row r="935" spans="1:13" ht="18" customHeight="1">
      <c r="A935" s="462" t="s">
        <v>524</v>
      </c>
      <c r="B935" s="460"/>
      <c r="C935" s="460"/>
      <c r="D935" s="460"/>
      <c r="E935" s="460"/>
      <c r="F935" s="460"/>
      <c r="G935" s="460"/>
      <c r="H935" s="460"/>
      <c r="I935" s="460"/>
      <c r="J935" s="460"/>
      <c r="K935" s="460"/>
      <c r="L935" s="460"/>
      <c r="M935" s="463"/>
    </row>
    <row r="936" spans="1:13" ht="18" customHeight="1">
      <c r="A936" s="441" t="s">
        <v>482</v>
      </c>
      <c r="B936" s="442"/>
      <c r="C936" s="442"/>
      <c r="D936" s="442"/>
      <c r="E936" s="442"/>
      <c r="F936" s="442"/>
      <c r="G936" s="442"/>
      <c r="H936" s="442"/>
      <c r="I936" s="442"/>
      <c r="J936" s="442"/>
      <c r="K936" s="442"/>
      <c r="L936" s="442"/>
      <c r="M936" s="464"/>
    </row>
    <row r="937" spans="1:13" ht="18" customHeight="1">
      <c r="A937" s="439" t="s">
        <v>483</v>
      </c>
      <c r="B937" s="440"/>
      <c r="C937" s="472" t="s">
        <v>192</v>
      </c>
      <c r="D937" s="470"/>
      <c r="E937" s="470"/>
      <c r="F937" s="470"/>
      <c r="G937" s="471"/>
      <c r="H937" s="228" t="s">
        <v>484</v>
      </c>
      <c r="I937" s="187"/>
      <c r="J937" s="448">
        <v>20</v>
      </c>
      <c r="K937" s="448"/>
      <c r="L937" s="448"/>
      <c r="M937" s="449"/>
    </row>
    <row r="938" spans="1:13" ht="18" customHeight="1">
      <c r="A938" s="439" t="s">
        <v>485</v>
      </c>
      <c r="B938" s="440"/>
      <c r="C938" s="472" t="s">
        <v>1</v>
      </c>
      <c r="D938" s="470"/>
      <c r="E938" s="470"/>
      <c r="F938" s="470"/>
      <c r="G938" s="471"/>
      <c r="H938" s="228" t="s">
        <v>486</v>
      </c>
      <c r="I938" s="187"/>
      <c r="J938" s="448">
        <v>1139</v>
      </c>
      <c r="K938" s="448"/>
      <c r="L938" s="448"/>
      <c r="M938" s="449"/>
    </row>
    <row r="939" spans="1:13" ht="18" customHeight="1">
      <c r="A939" s="439" t="s">
        <v>487</v>
      </c>
      <c r="B939" s="440"/>
      <c r="C939" s="469">
        <v>41499</v>
      </c>
      <c r="D939" s="470"/>
      <c r="E939" s="470"/>
      <c r="F939" s="470"/>
      <c r="G939" s="471"/>
      <c r="H939" s="228" t="s">
        <v>488</v>
      </c>
      <c r="I939" s="187"/>
      <c r="J939" s="448">
        <v>7889882975</v>
      </c>
      <c r="K939" s="448"/>
      <c r="L939" s="448"/>
      <c r="M939" s="449"/>
    </row>
    <row r="940" spans="1:13" ht="18" customHeight="1">
      <c r="A940" s="439" t="s">
        <v>489</v>
      </c>
      <c r="B940" s="440"/>
      <c r="C940" s="472" t="s">
        <v>322</v>
      </c>
      <c r="D940" s="470"/>
      <c r="E940" s="470"/>
      <c r="F940" s="470"/>
      <c r="G940" s="471"/>
      <c r="H940" s="431" t="s">
        <v>357</v>
      </c>
      <c r="I940" s="432"/>
      <c r="J940" s="473" t="s">
        <v>534</v>
      </c>
      <c r="K940" s="448"/>
      <c r="L940" s="448"/>
      <c r="M940" s="449"/>
    </row>
    <row r="941" spans="1:13" ht="18" customHeight="1">
      <c r="A941" s="428" t="s">
        <v>490</v>
      </c>
      <c r="B941" s="429"/>
      <c r="C941" s="429"/>
      <c r="D941" s="429"/>
      <c r="E941" s="429"/>
      <c r="F941" s="429"/>
      <c r="G941" s="429"/>
      <c r="H941" s="429"/>
      <c r="I941" s="429"/>
      <c r="J941" s="429"/>
      <c r="K941" s="429"/>
      <c r="L941" s="429"/>
      <c r="M941" s="430"/>
    </row>
    <row r="942" spans="1:13" ht="18" customHeight="1">
      <c r="A942" s="453" t="s">
        <v>491</v>
      </c>
      <c r="B942" s="429" t="s">
        <v>492</v>
      </c>
      <c r="C942" s="429"/>
      <c r="D942" s="429"/>
      <c r="E942" s="429"/>
      <c r="F942" s="429"/>
      <c r="G942" s="429"/>
      <c r="H942" s="429" t="s">
        <v>493</v>
      </c>
      <c r="I942" s="429"/>
      <c r="J942" s="429"/>
      <c r="K942" s="429"/>
      <c r="L942" s="429"/>
      <c r="M942" s="430"/>
    </row>
    <row r="943" spans="1:13" ht="30">
      <c r="A943" s="453"/>
      <c r="B943" s="189" t="s">
        <v>494</v>
      </c>
      <c r="C943" s="189" t="s">
        <v>495</v>
      </c>
      <c r="D943" s="189" t="s">
        <v>496</v>
      </c>
      <c r="E943" s="189" t="s">
        <v>497</v>
      </c>
      <c r="F943" s="189">
        <v>100</v>
      </c>
      <c r="G943" s="190" t="s">
        <v>345</v>
      </c>
      <c r="H943" s="189" t="s">
        <v>498</v>
      </c>
      <c r="I943" s="189" t="s">
        <v>495</v>
      </c>
      <c r="J943" s="189" t="s">
        <v>496</v>
      </c>
      <c r="K943" s="189" t="s">
        <v>515</v>
      </c>
      <c r="L943" s="189">
        <v>100</v>
      </c>
      <c r="M943" s="191" t="s">
        <v>345</v>
      </c>
    </row>
    <row r="944" spans="1:13" ht="18" customHeight="1">
      <c r="A944" s="226" t="s">
        <v>257</v>
      </c>
      <c r="B944" s="272">
        <v>4.75</v>
      </c>
      <c r="C944" s="273">
        <v>5</v>
      </c>
      <c r="D944" s="273">
        <v>4</v>
      </c>
      <c r="E944" s="278">
        <v>23</v>
      </c>
      <c r="F944" s="165">
        <f t="shared" ref="F944" si="131">SUM(B944:E944)</f>
        <v>36.75</v>
      </c>
      <c r="G944" s="269" t="str">
        <f t="shared" ref="G944:G948" si="132">IF(F944&gt;=91,"A1",IF(F944&gt;=81,"A2",IF(F944&gt;=71,"B1",IF(F944&gt;=61,"B2",IF(F944&gt;=51,"C1",IF(F944&gt;=41,"C2",IF(F944&gt;=33,"D","E")))))))</f>
        <v>D</v>
      </c>
      <c r="H944" s="269">
        <v>5.5</v>
      </c>
      <c r="I944" s="269">
        <v>5</v>
      </c>
      <c r="J944" s="269">
        <v>4</v>
      </c>
      <c r="K944" s="165">
        <v>43.5</v>
      </c>
      <c r="L944" s="165">
        <f t="shared" ref="L944" si="133">SUM(H944:K944)</f>
        <v>58</v>
      </c>
      <c r="M944" s="269" t="str">
        <f t="shared" ref="M944:M947" si="134">IF(L944&gt;=91,"A1",IF(L944&gt;=81,"A2",IF(L944&gt;=71,"B1",IF(L944&gt;=61,"B2",IF(L944&gt;=51,"C1",IF(L944&gt;=41,"C2",IF(L944&gt;=33,"D","E")))))))</f>
        <v>C1</v>
      </c>
    </row>
    <row r="945" spans="1:13" ht="18" customHeight="1">
      <c r="A945" s="226" t="s">
        <v>259</v>
      </c>
      <c r="B945" s="272">
        <v>3.5</v>
      </c>
      <c r="C945" s="273">
        <v>4</v>
      </c>
      <c r="D945" s="273">
        <v>4</v>
      </c>
      <c r="E945" s="273">
        <v>25.5</v>
      </c>
      <c r="F945" s="165">
        <f t="shared" ref="F945:F948" si="135">(B945+C945+D945+E945)</f>
        <v>37</v>
      </c>
      <c r="G945" s="269" t="str">
        <f t="shared" si="132"/>
        <v>D</v>
      </c>
      <c r="H945" s="269">
        <v>5</v>
      </c>
      <c r="I945" s="269">
        <v>2.5</v>
      </c>
      <c r="J945" s="269">
        <v>4</v>
      </c>
      <c r="K945" s="160">
        <v>54.5</v>
      </c>
      <c r="L945" s="165">
        <f t="shared" ref="L945:L948" si="136">SUM(H945:K945)</f>
        <v>66</v>
      </c>
      <c r="M945" s="269" t="str">
        <f t="shared" si="134"/>
        <v>B2</v>
      </c>
    </row>
    <row r="946" spans="1:13" ht="18" customHeight="1">
      <c r="A946" s="226" t="s">
        <v>499</v>
      </c>
      <c r="B946" s="272">
        <v>7.25</v>
      </c>
      <c r="C946" s="273">
        <v>4</v>
      </c>
      <c r="D946" s="273">
        <v>4</v>
      </c>
      <c r="E946" s="273">
        <v>24.5</v>
      </c>
      <c r="F946" s="269">
        <f t="shared" si="135"/>
        <v>39.75</v>
      </c>
      <c r="G946" s="269" t="str">
        <f t="shared" si="132"/>
        <v>D</v>
      </c>
      <c r="H946" s="269">
        <v>5.5</v>
      </c>
      <c r="I946" s="269">
        <v>4</v>
      </c>
      <c r="J946" s="269">
        <v>3.5</v>
      </c>
      <c r="K946" s="160">
        <v>44.5</v>
      </c>
      <c r="L946" s="165">
        <f t="shared" si="136"/>
        <v>57.5</v>
      </c>
      <c r="M946" s="269" t="str">
        <f t="shared" si="134"/>
        <v>C1</v>
      </c>
    </row>
    <row r="947" spans="1:13" ht="18" customHeight="1">
      <c r="A947" s="226" t="s">
        <v>261</v>
      </c>
      <c r="B947" s="274">
        <v>6.75</v>
      </c>
      <c r="C947" s="273">
        <v>3.5</v>
      </c>
      <c r="D947" s="273">
        <v>3.5</v>
      </c>
      <c r="E947" s="273">
        <v>43.5</v>
      </c>
      <c r="F947" s="269">
        <f t="shared" si="135"/>
        <v>57.25</v>
      </c>
      <c r="G947" s="269" t="str">
        <f t="shared" si="132"/>
        <v>C1</v>
      </c>
      <c r="H947" s="274">
        <v>5</v>
      </c>
      <c r="I947" s="279">
        <v>4</v>
      </c>
      <c r="J947" s="165">
        <v>3.5</v>
      </c>
      <c r="K947" s="160">
        <v>39.5</v>
      </c>
      <c r="L947" s="165">
        <f t="shared" si="136"/>
        <v>52</v>
      </c>
      <c r="M947" s="269" t="str">
        <f t="shared" si="134"/>
        <v>C1</v>
      </c>
    </row>
    <row r="948" spans="1:13" ht="18" customHeight="1">
      <c r="A948" s="226" t="s">
        <v>361</v>
      </c>
      <c r="B948" s="272">
        <v>5.75</v>
      </c>
      <c r="C948" s="273">
        <v>5</v>
      </c>
      <c r="D948" s="273">
        <v>5</v>
      </c>
      <c r="E948" s="273">
        <v>28</v>
      </c>
      <c r="F948" s="165">
        <f t="shared" si="135"/>
        <v>43.75</v>
      </c>
      <c r="G948" s="269" t="str">
        <f t="shared" si="132"/>
        <v>C2</v>
      </c>
      <c r="H948" s="274">
        <v>5.5</v>
      </c>
      <c r="I948" s="269">
        <v>5</v>
      </c>
      <c r="J948" s="269">
        <v>4</v>
      </c>
      <c r="K948" s="160">
        <v>33</v>
      </c>
      <c r="L948" s="165">
        <f t="shared" si="136"/>
        <v>47.5</v>
      </c>
      <c r="M948" s="269" t="str">
        <f t="shared" ref="M948" si="137">IF(L948&gt;=91,"A1",IF(L948&gt;=81,"A2",IF(L948&gt;=71,"B1",IF(L948&gt;=61,"B2",IF(L948&gt;=51,"C1",IF(L948&gt;=41,"C2",IF(L948&gt;=33,"D","E")))))))</f>
        <v>C2</v>
      </c>
    </row>
    <row r="949" spans="1:13" ht="18" customHeight="1">
      <c r="A949" s="271" t="s">
        <v>530</v>
      </c>
      <c r="B949" s="269"/>
      <c r="C949" s="269"/>
      <c r="D949" s="269"/>
      <c r="E949" s="275">
        <v>29</v>
      </c>
      <c r="F949" s="160"/>
      <c r="G949" s="269"/>
      <c r="H949" s="269"/>
      <c r="I949" s="269"/>
      <c r="J949" s="269"/>
      <c r="K949" s="269">
        <v>39.5</v>
      </c>
      <c r="L949" s="269"/>
      <c r="M949" s="270"/>
    </row>
    <row r="950" spans="1:13" ht="18" customHeight="1">
      <c r="A950" s="271" t="s">
        <v>531</v>
      </c>
      <c r="B950" s="269"/>
      <c r="C950" s="269"/>
      <c r="D950" s="269"/>
      <c r="E950" s="276">
        <v>29</v>
      </c>
      <c r="F950" s="269"/>
      <c r="G950" s="269"/>
      <c r="H950" s="269"/>
      <c r="I950" s="269"/>
      <c r="J950" s="269"/>
      <c r="K950" s="276">
        <v>24</v>
      </c>
      <c r="L950" s="269"/>
      <c r="M950" s="270"/>
    </row>
    <row r="951" spans="1:13" ht="18" customHeight="1">
      <c r="A951" s="271" t="s">
        <v>532</v>
      </c>
      <c r="B951" s="269"/>
      <c r="C951" s="269"/>
      <c r="D951" s="269"/>
      <c r="E951" s="269">
        <v>36</v>
      </c>
      <c r="F951" s="269"/>
      <c r="G951" s="269"/>
      <c r="H951" s="269"/>
      <c r="I951" s="269"/>
      <c r="J951" s="269"/>
      <c r="K951" s="269">
        <v>35.5</v>
      </c>
      <c r="L951" s="269"/>
      <c r="M951" s="270"/>
    </row>
    <row r="952" spans="1:13" ht="27" customHeight="1">
      <c r="A952" s="227" t="s">
        <v>500</v>
      </c>
      <c r="B952" s="227"/>
      <c r="C952" s="229" t="s">
        <v>501</v>
      </c>
      <c r="D952" s="195">
        <f>(F944+F945+F946+F947+F948)</f>
        <v>214.5</v>
      </c>
      <c r="E952" s="195"/>
      <c r="F952" s="229" t="s">
        <v>502</v>
      </c>
      <c r="G952" s="195">
        <f>(D952/500)*100</f>
        <v>42.9</v>
      </c>
      <c r="H952" s="195"/>
      <c r="I952" s="196"/>
      <c r="J952" s="445" t="s">
        <v>503</v>
      </c>
      <c r="K952" s="445"/>
      <c r="L952" s="434" t="str">
        <f>IF(G952&gt;=91,"A1",IF(G952&gt;=81,"A2",IF(G952&gt;=71,"B1",IF(G952&gt;=61,"B2",IF(G952&gt;=51,"C1",IF(G952&gt;=41,"C2",IF(G952&gt;=33,"D","E")))))))</f>
        <v>C2</v>
      </c>
      <c r="M952" s="434" t="str">
        <f t="shared" ref="M952:M954" si="138">IF(K952&gt;=91,"A1",IF(K952&gt;=81,"A2",IF(K952&gt;=71,"B1",IF(K952&gt;=61,"B2",IF(K952&gt;=51,"C1",IF(K952&gt;=41,"C2",IF(K952&gt;=33,"D","E")))))))</f>
        <v>E</v>
      </c>
    </row>
    <row r="953" spans="1:13" ht="29.25" customHeight="1">
      <c r="A953" s="198" t="s">
        <v>504</v>
      </c>
      <c r="B953" s="227"/>
      <c r="C953" s="229" t="s">
        <v>505</v>
      </c>
      <c r="D953" s="195">
        <f>(L944+L945+L946+L947+L948)</f>
        <v>281</v>
      </c>
      <c r="E953" s="195"/>
      <c r="F953" s="229" t="s">
        <v>506</v>
      </c>
      <c r="G953" s="199">
        <f>D953/500*100</f>
        <v>56.2</v>
      </c>
      <c r="H953" s="199"/>
      <c r="I953" s="200"/>
      <c r="J953" s="445" t="s">
        <v>507</v>
      </c>
      <c r="K953" s="445"/>
      <c r="L953" s="434" t="str">
        <f>IF(G953&gt;=91,"A1",IF(G953&gt;=81,"A2",IF(G953&gt;=71,"B1",IF(G953&gt;=61,"B2",IF(G953&gt;=51,"C1",IF(G953&gt;=41,"C2",IF(G953&gt;=33,"D","E")))))))</f>
        <v>C1</v>
      </c>
      <c r="M953" s="434" t="str">
        <f t="shared" si="138"/>
        <v>E</v>
      </c>
    </row>
    <row r="954" spans="1:13" ht="18" customHeight="1">
      <c r="A954" s="230" t="s">
        <v>508</v>
      </c>
      <c r="B954" s="230"/>
      <c r="C954" s="230">
        <f>(D952+D953)</f>
        <v>495.5</v>
      </c>
      <c r="D954" s="446"/>
      <c r="E954" s="446"/>
      <c r="F954" s="230" t="s">
        <v>509</v>
      </c>
      <c r="G954" s="230"/>
      <c r="H954" s="230"/>
      <c r="I954" s="230">
        <f>(C954/1000)*100</f>
        <v>49.55</v>
      </c>
      <c r="J954" s="230" t="s">
        <v>510</v>
      </c>
      <c r="K954" s="230"/>
      <c r="L954" s="446" t="str">
        <f>IF(I954&gt;=91,"A1",IF(I954&gt;=81,"A2",IF(I954&gt;=71,"B1",IF(I954&gt;=61,"B2",IF(I954&gt;=51,"C1",IF(I954&gt;=41,"C2",IF(I954&gt;=33,"D","E")))))))</f>
        <v>C2</v>
      </c>
      <c r="M954" s="446" t="str">
        <f t="shared" si="138"/>
        <v>E</v>
      </c>
    </row>
    <row r="955" spans="1:13" ht="18" customHeight="1">
      <c r="A955" s="447" t="s">
        <v>367</v>
      </c>
      <c r="B955" s="448"/>
      <c r="C955" s="448"/>
      <c r="D955" s="448"/>
      <c r="E955" s="448"/>
      <c r="F955" s="448"/>
      <c r="G955" s="448"/>
      <c r="H955" s="448"/>
      <c r="I955" s="448"/>
      <c r="J955" s="448"/>
      <c r="K955" s="448"/>
      <c r="L955" s="448"/>
      <c r="M955" s="449"/>
    </row>
    <row r="956" spans="1:13" ht="18" customHeight="1">
      <c r="A956" s="428" t="s">
        <v>368</v>
      </c>
      <c r="B956" s="429"/>
      <c r="C956" s="429"/>
      <c r="D956" s="429"/>
      <c r="E956" s="429"/>
      <c r="F956" s="429"/>
      <c r="G956" s="429"/>
      <c r="H956" s="429"/>
      <c r="I956" s="429"/>
      <c r="J956" s="429"/>
      <c r="K956" s="429"/>
      <c r="L956" s="429"/>
      <c r="M956" s="430"/>
    </row>
    <row r="957" spans="1:13" ht="18" customHeight="1">
      <c r="A957" s="428" t="s">
        <v>369</v>
      </c>
      <c r="B957" s="429"/>
      <c r="C957" s="429"/>
      <c r="D957" s="429"/>
      <c r="E957" s="429"/>
      <c r="F957" s="429" t="s">
        <v>370</v>
      </c>
      <c r="G957" s="429"/>
      <c r="H957" s="429"/>
      <c r="I957" s="429"/>
      <c r="J957" s="429"/>
      <c r="K957" s="429" t="s">
        <v>511</v>
      </c>
      <c r="L957" s="429"/>
      <c r="M957" s="430"/>
    </row>
    <row r="958" spans="1:13" ht="18" customHeight="1">
      <c r="A958" s="431" t="s">
        <v>371</v>
      </c>
      <c r="B958" s="432"/>
      <c r="C958" s="432"/>
      <c r="D958" s="432"/>
      <c r="E958" s="432"/>
      <c r="F958" s="433" t="s">
        <v>375</v>
      </c>
      <c r="G958" s="434"/>
      <c r="H958" s="434"/>
      <c r="I958" s="434"/>
      <c r="J958" s="434"/>
      <c r="K958" s="433" t="s">
        <v>372</v>
      </c>
      <c r="L958" s="434"/>
      <c r="M958" s="435"/>
    </row>
    <row r="959" spans="1:13" ht="18" customHeight="1">
      <c r="A959" s="428" t="s">
        <v>373</v>
      </c>
      <c r="B959" s="429"/>
      <c r="C959" s="429"/>
      <c r="D959" s="429"/>
      <c r="E959" s="429"/>
      <c r="F959" s="429"/>
      <c r="G959" s="429"/>
      <c r="H959" s="429"/>
      <c r="I959" s="429"/>
      <c r="J959" s="429"/>
      <c r="K959" s="429"/>
      <c r="L959" s="429"/>
      <c r="M959" s="430"/>
    </row>
    <row r="960" spans="1:13" ht="18" customHeight="1">
      <c r="A960" s="428" t="s">
        <v>369</v>
      </c>
      <c r="B960" s="429"/>
      <c r="C960" s="429"/>
      <c r="D960" s="429"/>
      <c r="E960" s="429"/>
      <c r="F960" s="429" t="s">
        <v>370</v>
      </c>
      <c r="G960" s="429"/>
      <c r="H960" s="429"/>
      <c r="I960" s="429"/>
      <c r="J960" s="429"/>
      <c r="K960" s="429" t="s">
        <v>511</v>
      </c>
      <c r="L960" s="429"/>
      <c r="M960" s="430"/>
    </row>
    <row r="961" spans="1:13" ht="18" customHeight="1">
      <c r="A961" s="439" t="s">
        <v>374</v>
      </c>
      <c r="B961" s="440"/>
      <c r="C961" s="440"/>
      <c r="D961" s="440"/>
      <c r="E961" s="440"/>
      <c r="F961" s="429" t="s">
        <v>375</v>
      </c>
      <c r="G961" s="429"/>
      <c r="H961" s="429"/>
      <c r="I961" s="429"/>
      <c r="J961" s="429"/>
      <c r="K961" s="429" t="s">
        <v>375</v>
      </c>
      <c r="L961" s="429"/>
      <c r="M961" s="430"/>
    </row>
    <row r="962" spans="1:13" ht="18" customHeight="1">
      <c r="A962" s="439" t="s">
        <v>376</v>
      </c>
      <c r="B962" s="440"/>
      <c r="C962" s="440"/>
      <c r="D962" s="440"/>
      <c r="E962" s="440"/>
      <c r="F962" s="433" t="s">
        <v>372</v>
      </c>
      <c r="G962" s="434"/>
      <c r="H962" s="434"/>
      <c r="I962" s="434"/>
      <c r="J962" s="434"/>
      <c r="K962" s="433" t="s">
        <v>375</v>
      </c>
      <c r="L962" s="434"/>
      <c r="M962" s="435"/>
    </row>
    <row r="963" spans="1:13" ht="18" customHeight="1">
      <c r="A963" s="441" t="s">
        <v>377</v>
      </c>
      <c r="B963" s="442"/>
      <c r="C963" s="442"/>
      <c r="D963" s="442"/>
      <c r="E963" s="443"/>
      <c r="F963" s="436" t="s">
        <v>375</v>
      </c>
      <c r="G963" s="437"/>
      <c r="H963" s="437"/>
      <c r="I963" s="437"/>
      <c r="J963" s="444"/>
      <c r="K963" s="436" t="s">
        <v>372</v>
      </c>
      <c r="L963" s="437"/>
      <c r="M963" s="438"/>
    </row>
    <row r="964" spans="1:13" ht="18" customHeight="1">
      <c r="A964" s="441" t="s">
        <v>378</v>
      </c>
      <c r="B964" s="442"/>
      <c r="C964" s="442"/>
      <c r="D964" s="442"/>
      <c r="E964" s="443"/>
      <c r="F964" s="436" t="s">
        <v>375</v>
      </c>
      <c r="G964" s="437"/>
      <c r="H964" s="437"/>
      <c r="I964" s="437"/>
      <c r="J964" s="444"/>
      <c r="K964" s="436" t="s">
        <v>372</v>
      </c>
      <c r="L964" s="437"/>
      <c r="M964" s="438"/>
    </row>
    <row r="965" spans="1:13" ht="18" customHeight="1">
      <c r="A965" s="428" t="s">
        <v>379</v>
      </c>
      <c r="B965" s="429"/>
      <c r="C965" s="429"/>
      <c r="D965" s="429"/>
      <c r="E965" s="429"/>
      <c r="F965" s="429"/>
      <c r="G965" s="429"/>
      <c r="H965" s="429"/>
      <c r="I965" s="429"/>
      <c r="J965" s="429"/>
      <c r="K965" s="429"/>
      <c r="L965" s="429"/>
      <c r="M965" s="430"/>
    </row>
    <row r="966" spans="1:13" ht="18" customHeight="1">
      <c r="A966" s="428" t="s">
        <v>369</v>
      </c>
      <c r="B966" s="429"/>
      <c r="C966" s="429"/>
      <c r="D966" s="429"/>
      <c r="E966" s="429"/>
      <c r="F966" s="429" t="s">
        <v>370</v>
      </c>
      <c r="G966" s="429"/>
      <c r="H966" s="429"/>
      <c r="I966" s="429"/>
      <c r="J966" s="429"/>
      <c r="K966" s="429" t="s">
        <v>511</v>
      </c>
      <c r="L966" s="429"/>
      <c r="M966" s="430"/>
    </row>
    <row r="967" spans="1:13" ht="18" customHeight="1">
      <c r="A967" s="431" t="s">
        <v>380</v>
      </c>
      <c r="B967" s="432"/>
      <c r="C967" s="432"/>
      <c r="D967" s="432"/>
      <c r="E967" s="432"/>
      <c r="F967" s="432"/>
      <c r="G967" s="433" t="s">
        <v>538</v>
      </c>
      <c r="H967" s="434"/>
      <c r="I967" s="434"/>
      <c r="J967" s="434"/>
      <c r="K967" s="434"/>
      <c r="L967" s="434"/>
      <c r="M967" s="435"/>
    </row>
    <row r="968" spans="1:13" ht="18" customHeight="1">
      <c r="A968" s="226" t="s">
        <v>512</v>
      </c>
      <c r="B968" s="436" t="s">
        <v>556</v>
      </c>
      <c r="C968" s="437"/>
      <c r="D968" s="437"/>
      <c r="E968" s="437"/>
      <c r="F968" s="437"/>
      <c r="G968" s="437"/>
      <c r="H968" s="437"/>
      <c r="I968" s="437"/>
      <c r="J968" s="437"/>
      <c r="K968" s="437"/>
      <c r="L968" s="437"/>
      <c r="M968" s="438"/>
    </row>
    <row r="969" spans="1:13" ht="18" customHeight="1">
      <c r="A969" s="226" t="s">
        <v>382</v>
      </c>
      <c r="B969" s="436" t="s">
        <v>537</v>
      </c>
      <c r="C969" s="437"/>
      <c r="D969" s="437"/>
      <c r="E969" s="437"/>
      <c r="F969" s="437"/>
      <c r="G969" s="437"/>
      <c r="H969" s="437"/>
      <c r="I969" s="437"/>
      <c r="J969" s="437"/>
      <c r="K969" s="437"/>
      <c r="L969" s="437"/>
      <c r="M969" s="438"/>
    </row>
    <row r="970" spans="1:13" ht="18" customHeight="1">
      <c r="A970" s="428" t="s">
        <v>513</v>
      </c>
      <c r="B970" s="429"/>
      <c r="C970" s="429"/>
      <c r="D970" s="434"/>
      <c r="E970" s="434"/>
      <c r="F970" s="434"/>
      <c r="G970" s="434"/>
      <c r="H970" s="434"/>
      <c r="I970" s="434"/>
      <c r="J970" s="429" t="s">
        <v>514</v>
      </c>
      <c r="K970" s="429"/>
      <c r="L970" s="429"/>
      <c r="M970" s="430"/>
    </row>
    <row r="971" spans="1:13" ht="18" customHeight="1">
      <c r="A971" s="428"/>
      <c r="B971" s="429"/>
      <c r="C971" s="429"/>
      <c r="D971" s="434"/>
      <c r="E971" s="434"/>
      <c r="F971" s="434"/>
      <c r="G971" s="434"/>
      <c r="H971" s="434"/>
      <c r="I971" s="434"/>
      <c r="J971" s="429"/>
      <c r="K971" s="429"/>
      <c r="L971" s="429"/>
      <c r="M971" s="430"/>
    </row>
    <row r="972" spans="1:13" ht="18" customHeight="1">
      <c r="A972" s="428"/>
      <c r="B972" s="429"/>
      <c r="C972" s="429"/>
      <c r="D972" s="434"/>
      <c r="E972" s="434"/>
      <c r="F972" s="434"/>
      <c r="G972" s="434"/>
      <c r="H972" s="434"/>
      <c r="I972" s="434"/>
      <c r="J972" s="429"/>
      <c r="K972" s="429"/>
      <c r="L972" s="429"/>
      <c r="M972" s="430"/>
    </row>
    <row r="973" spans="1:13" ht="18" customHeight="1">
      <c r="A973" s="428"/>
      <c r="B973" s="429"/>
      <c r="C973" s="429"/>
      <c r="D973" s="434"/>
      <c r="E973" s="434"/>
      <c r="F973" s="434"/>
      <c r="G973" s="434"/>
      <c r="H973" s="434"/>
      <c r="I973" s="434"/>
      <c r="J973" s="429"/>
      <c r="K973" s="429"/>
      <c r="L973" s="429"/>
      <c r="M973" s="430"/>
    </row>
    <row r="974" spans="1:13" ht="18" customHeight="1">
      <c r="A974" s="423" t="s">
        <v>383</v>
      </c>
      <c r="B974" s="424"/>
      <c r="C974" s="424"/>
      <c r="D974" s="424"/>
      <c r="E974" s="424"/>
      <c r="F974" s="424"/>
      <c r="G974" s="424"/>
      <c r="H974" s="425" t="s">
        <v>384</v>
      </c>
      <c r="I974" s="426"/>
      <c r="J974" s="426"/>
      <c r="K974" s="426"/>
      <c r="L974" s="426"/>
      <c r="M974" s="427"/>
    </row>
    <row r="975" spans="1:13" ht="18" customHeight="1">
      <c r="A975" s="231" t="s">
        <v>385</v>
      </c>
      <c r="B975" s="424" t="s">
        <v>255</v>
      </c>
      <c r="C975" s="424"/>
      <c r="D975" s="204" t="s">
        <v>385</v>
      </c>
      <c r="E975" s="232"/>
      <c r="F975" s="424" t="s">
        <v>255</v>
      </c>
      <c r="G975" s="424"/>
      <c r="H975" s="206"/>
      <c r="I975" s="206"/>
      <c r="J975" s="207" t="s">
        <v>386</v>
      </c>
      <c r="K975" s="206"/>
      <c r="L975" s="208" t="s">
        <v>255</v>
      </c>
      <c r="M975" s="209"/>
    </row>
    <row r="976" spans="1:13" ht="18" customHeight="1">
      <c r="A976" s="210" t="s">
        <v>387</v>
      </c>
      <c r="B976" s="418" t="s">
        <v>388</v>
      </c>
      <c r="C976" s="418"/>
      <c r="D976" s="418" t="s">
        <v>389</v>
      </c>
      <c r="E976" s="418"/>
      <c r="F976" s="418" t="s">
        <v>390</v>
      </c>
      <c r="G976" s="418"/>
      <c r="H976" s="206"/>
      <c r="I976" s="206"/>
      <c r="J976" s="419">
        <v>3</v>
      </c>
      <c r="K976" s="420"/>
      <c r="L976" s="232" t="s">
        <v>372</v>
      </c>
      <c r="M976" s="209"/>
    </row>
    <row r="977" spans="1:13" ht="18" customHeight="1">
      <c r="A977" s="210" t="s">
        <v>391</v>
      </c>
      <c r="B977" s="418" t="s">
        <v>392</v>
      </c>
      <c r="C977" s="418"/>
      <c r="D977" s="418" t="s">
        <v>393</v>
      </c>
      <c r="E977" s="418"/>
      <c r="F977" s="418" t="s">
        <v>394</v>
      </c>
      <c r="G977" s="418"/>
      <c r="H977" s="206"/>
      <c r="I977" s="206"/>
      <c r="J977" s="419">
        <v>2</v>
      </c>
      <c r="K977" s="420"/>
      <c r="L977" s="232" t="s">
        <v>375</v>
      </c>
      <c r="M977" s="209"/>
    </row>
    <row r="978" spans="1:13" ht="18" customHeight="1">
      <c r="A978" s="210" t="s">
        <v>395</v>
      </c>
      <c r="B978" s="418" t="s">
        <v>396</v>
      </c>
      <c r="C978" s="418"/>
      <c r="D978" s="418" t="s">
        <v>397</v>
      </c>
      <c r="E978" s="418"/>
      <c r="F978" s="418" t="s">
        <v>398</v>
      </c>
      <c r="G978" s="418"/>
      <c r="H978" s="206"/>
      <c r="I978" s="206"/>
      <c r="J978" s="419">
        <v>1</v>
      </c>
      <c r="K978" s="420"/>
      <c r="L978" s="232" t="s">
        <v>399</v>
      </c>
      <c r="M978" s="209"/>
    </row>
    <row r="979" spans="1:13" ht="18" customHeight="1" thickBot="1">
      <c r="A979" s="211" t="s">
        <v>400</v>
      </c>
      <c r="B979" s="421" t="s">
        <v>401</v>
      </c>
      <c r="C979" s="421"/>
      <c r="D979" s="422" t="s">
        <v>402</v>
      </c>
      <c r="E979" s="422"/>
      <c r="F979" s="422" t="s">
        <v>403</v>
      </c>
      <c r="G979" s="422"/>
      <c r="H979" s="212"/>
      <c r="I979" s="212"/>
      <c r="J979" s="212"/>
      <c r="K979" s="212"/>
      <c r="L979" s="212"/>
      <c r="M979" s="213"/>
    </row>
    <row r="980" spans="1:13" ht="18" customHeight="1" thickBot="1"/>
    <row r="981" spans="1:13" ht="18" customHeight="1">
      <c r="A981" s="180"/>
      <c r="B981" s="465" t="s">
        <v>475</v>
      </c>
      <c r="C981" s="465"/>
      <c r="D981" s="465"/>
      <c r="E981" s="465"/>
      <c r="F981" s="465"/>
      <c r="G981" s="465"/>
      <c r="H981" s="465"/>
      <c r="I981" s="466"/>
      <c r="J981" s="467" t="s">
        <v>476</v>
      </c>
      <c r="K981" s="465"/>
      <c r="L981" s="465"/>
      <c r="M981" s="468"/>
    </row>
    <row r="982" spans="1:13" ht="18" customHeight="1">
      <c r="A982" s="454" t="s">
        <v>477</v>
      </c>
      <c r="B982" s="455"/>
      <c r="C982" s="455"/>
      <c r="D982" s="455"/>
      <c r="E982" s="455"/>
      <c r="F982" s="455"/>
      <c r="G982" s="455"/>
      <c r="H982" s="455"/>
      <c r="I982" s="455"/>
      <c r="J982" s="455"/>
      <c r="K982" s="455"/>
      <c r="L982" s="455"/>
      <c r="M982" s="456"/>
    </row>
    <row r="983" spans="1:13" ht="18" customHeight="1">
      <c r="A983" s="181"/>
      <c r="B983" s="457" t="s">
        <v>478</v>
      </c>
      <c r="C983" s="457"/>
      <c r="D983" s="457"/>
      <c r="E983" s="458"/>
      <c r="F983" s="182" t="s">
        <v>479</v>
      </c>
      <c r="G983" s="182"/>
      <c r="H983" s="459" t="s">
        <v>480</v>
      </c>
      <c r="I983" s="460"/>
      <c r="J983" s="461"/>
      <c r="K983" s="183" t="s">
        <v>481</v>
      </c>
      <c r="L983" s="227"/>
      <c r="M983" s="185"/>
    </row>
    <row r="984" spans="1:13" ht="18" customHeight="1">
      <c r="A984" s="462" t="s">
        <v>524</v>
      </c>
      <c r="B984" s="460"/>
      <c r="C984" s="460"/>
      <c r="D984" s="460"/>
      <c r="E984" s="460"/>
      <c r="F984" s="460"/>
      <c r="G984" s="460"/>
      <c r="H984" s="460"/>
      <c r="I984" s="460"/>
      <c r="J984" s="460"/>
      <c r="K984" s="460"/>
      <c r="L984" s="460"/>
      <c r="M984" s="463"/>
    </row>
    <row r="985" spans="1:13" ht="18" customHeight="1">
      <c r="A985" s="441" t="s">
        <v>482</v>
      </c>
      <c r="B985" s="442"/>
      <c r="C985" s="442"/>
      <c r="D985" s="442"/>
      <c r="E985" s="442"/>
      <c r="F985" s="442"/>
      <c r="G985" s="442"/>
      <c r="H985" s="442"/>
      <c r="I985" s="442"/>
      <c r="J985" s="442"/>
      <c r="K985" s="442"/>
      <c r="L985" s="442"/>
      <c r="M985" s="464"/>
    </row>
    <row r="986" spans="1:13" ht="18" customHeight="1">
      <c r="A986" s="439" t="s">
        <v>483</v>
      </c>
      <c r="B986" s="440"/>
      <c r="C986" s="472" t="s">
        <v>200</v>
      </c>
      <c r="D986" s="470"/>
      <c r="E986" s="470"/>
      <c r="F986" s="470"/>
      <c r="G986" s="471"/>
      <c r="H986" s="228" t="s">
        <v>484</v>
      </c>
      <c r="I986" s="187"/>
      <c r="J986" s="448">
        <v>21</v>
      </c>
      <c r="K986" s="448"/>
      <c r="L986" s="448"/>
      <c r="M986" s="449"/>
    </row>
    <row r="987" spans="1:13" ht="18" customHeight="1">
      <c r="A987" s="439" t="s">
        <v>485</v>
      </c>
      <c r="B987" s="440"/>
      <c r="C987" s="472" t="s">
        <v>1</v>
      </c>
      <c r="D987" s="470"/>
      <c r="E987" s="470"/>
      <c r="F987" s="470"/>
      <c r="G987" s="471"/>
      <c r="H987" s="228" t="s">
        <v>486</v>
      </c>
      <c r="I987" s="187"/>
      <c r="J987" s="448">
        <v>1211</v>
      </c>
      <c r="K987" s="448"/>
      <c r="L987" s="448"/>
      <c r="M987" s="449"/>
    </row>
    <row r="988" spans="1:13" ht="18" customHeight="1">
      <c r="A988" s="439" t="s">
        <v>487</v>
      </c>
      <c r="B988" s="440"/>
      <c r="C988" s="469">
        <v>41379</v>
      </c>
      <c r="D988" s="470"/>
      <c r="E988" s="470"/>
      <c r="F988" s="470"/>
      <c r="G988" s="471"/>
      <c r="H988" s="228" t="s">
        <v>488</v>
      </c>
      <c r="I988" s="187"/>
      <c r="J988" s="448">
        <v>9149583452</v>
      </c>
      <c r="K988" s="448"/>
      <c r="L988" s="448"/>
      <c r="M988" s="449"/>
    </row>
    <row r="989" spans="1:13" ht="18" customHeight="1">
      <c r="A989" s="439" t="s">
        <v>489</v>
      </c>
      <c r="B989" s="440"/>
      <c r="C989" s="472" t="s">
        <v>325</v>
      </c>
      <c r="D989" s="470"/>
      <c r="E989" s="470"/>
      <c r="F989" s="470"/>
      <c r="G989" s="471"/>
      <c r="H989" s="431" t="s">
        <v>357</v>
      </c>
      <c r="I989" s="432"/>
      <c r="J989" t="s">
        <v>324</v>
      </c>
    </row>
    <row r="990" spans="1:13" ht="18" customHeight="1">
      <c r="A990" s="428" t="s">
        <v>490</v>
      </c>
      <c r="B990" s="429"/>
      <c r="C990" s="429"/>
      <c r="D990" s="429"/>
      <c r="E990" s="429"/>
      <c r="F990" s="429"/>
      <c r="G990" s="429"/>
      <c r="H990" s="429"/>
      <c r="I990" s="429"/>
      <c r="J990" s="429"/>
      <c r="K990" s="429"/>
      <c r="L990" s="429"/>
      <c r="M990" s="430"/>
    </row>
    <row r="991" spans="1:13" ht="18" customHeight="1">
      <c r="A991" s="453" t="s">
        <v>491</v>
      </c>
      <c r="B991" s="429" t="s">
        <v>492</v>
      </c>
      <c r="C991" s="429"/>
      <c r="D991" s="429"/>
      <c r="E991" s="429"/>
      <c r="F991" s="429"/>
      <c r="G991" s="429"/>
      <c r="H991" s="429" t="s">
        <v>493</v>
      </c>
      <c r="I991" s="429"/>
      <c r="J991" s="429"/>
      <c r="K991" s="429"/>
      <c r="L991" s="429"/>
      <c r="M991" s="430"/>
    </row>
    <row r="992" spans="1:13" ht="30">
      <c r="A992" s="453"/>
      <c r="B992" s="189" t="s">
        <v>494</v>
      </c>
      <c r="C992" s="189" t="s">
        <v>495</v>
      </c>
      <c r="D992" s="189" t="s">
        <v>496</v>
      </c>
      <c r="E992" s="189" t="s">
        <v>497</v>
      </c>
      <c r="F992" s="189">
        <v>100</v>
      </c>
      <c r="G992" s="190" t="s">
        <v>345</v>
      </c>
      <c r="H992" s="189" t="s">
        <v>498</v>
      </c>
      <c r="I992" s="189" t="s">
        <v>495</v>
      </c>
      <c r="J992" s="189" t="s">
        <v>496</v>
      </c>
      <c r="K992" s="189" t="s">
        <v>515</v>
      </c>
      <c r="L992" s="189">
        <v>100</v>
      </c>
      <c r="M992" s="191" t="s">
        <v>345</v>
      </c>
    </row>
    <row r="993" spans="1:13" ht="18" customHeight="1">
      <c r="A993" s="226" t="s">
        <v>257</v>
      </c>
      <c r="B993" s="272">
        <v>6</v>
      </c>
      <c r="C993" s="273">
        <v>4</v>
      </c>
      <c r="D993" s="273">
        <v>4</v>
      </c>
      <c r="E993" s="278">
        <v>34.5</v>
      </c>
      <c r="F993" s="165">
        <f t="shared" ref="F993" si="139">SUM(B993:E993)</f>
        <v>48.5</v>
      </c>
      <c r="G993" s="269" t="str">
        <f t="shared" ref="G993:G997" si="140">IF(F993&gt;=91,"A1",IF(F993&gt;=81,"A2",IF(F993&gt;=71,"B1",IF(F993&gt;=61,"B2",IF(F993&gt;=51,"C1",IF(F993&gt;=41,"C2",IF(F993&gt;=33,"D","E")))))))</f>
        <v>C2</v>
      </c>
      <c r="H993" s="269">
        <v>5.5</v>
      </c>
      <c r="I993" s="269">
        <v>4</v>
      </c>
      <c r="J993" s="269">
        <v>4</v>
      </c>
      <c r="K993" s="165">
        <v>48</v>
      </c>
      <c r="L993" s="165">
        <f t="shared" ref="L993" si="141">SUM(H993:K993)</f>
        <v>61.5</v>
      </c>
      <c r="M993" s="269" t="str">
        <f t="shared" ref="M993:M997" si="142">IF(L993&gt;=91,"A1",IF(L993&gt;=81,"A2",IF(L993&gt;=71,"B1",IF(L993&gt;=61,"B2",IF(L993&gt;=51,"C1",IF(L993&gt;=41,"C2",IF(L993&gt;=33,"D","E")))))))</f>
        <v>B2</v>
      </c>
    </row>
    <row r="994" spans="1:13" ht="18" customHeight="1">
      <c r="A994" s="226" t="s">
        <v>259</v>
      </c>
      <c r="B994" s="272">
        <v>7</v>
      </c>
      <c r="C994" s="273">
        <v>4</v>
      </c>
      <c r="D994" s="273">
        <v>4</v>
      </c>
      <c r="E994" s="273">
        <v>35</v>
      </c>
      <c r="F994" s="165">
        <f t="shared" ref="F994:F997" si="143">(B994+C994+D994+E994)</f>
        <v>50</v>
      </c>
      <c r="G994" s="269" t="str">
        <f t="shared" si="140"/>
        <v>C2</v>
      </c>
      <c r="H994" s="269">
        <v>6</v>
      </c>
      <c r="I994" s="269">
        <v>4</v>
      </c>
      <c r="J994" s="269">
        <v>4</v>
      </c>
      <c r="K994" s="160">
        <v>51</v>
      </c>
      <c r="L994" s="165">
        <f t="shared" ref="L994:L997" si="144">SUM(H994:K994)</f>
        <v>65</v>
      </c>
      <c r="M994" s="269" t="str">
        <f t="shared" si="142"/>
        <v>B2</v>
      </c>
    </row>
    <row r="995" spans="1:13" ht="18" customHeight="1">
      <c r="A995" s="226" t="s">
        <v>499</v>
      </c>
      <c r="B995" s="272">
        <v>6.25</v>
      </c>
      <c r="C995" s="273">
        <v>4</v>
      </c>
      <c r="D995" s="273">
        <v>4</v>
      </c>
      <c r="E995" s="273">
        <v>23.5</v>
      </c>
      <c r="F995" s="269">
        <f t="shared" si="143"/>
        <v>37.75</v>
      </c>
      <c r="G995" s="269" t="str">
        <f t="shared" si="140"/>
        <v>D</v>
      </c>
      <c r="H995" s="269">
        <v>7.25</v>
      </c>
      <c r="I995" s="269">
        <v>4</v>
      </c>
      <c r="J995" s="269">
        <v>3.5</v>
      </c>
      <c r="K995" s="160">
        <v>45.5</v>
      </c>
      <c r="L995" s="165">
        <f t="shared" si="144"/>
        <v>60.25</v>
      </c>
      <c r="M995" s="269" t="str">
        <f t="shared" si="142"/>
        <v>C1</v>
      </c>
    </row>
    <row r="996" spans="1:13" ht="18" customHeight="1">
      <c r="A996" s="226" t="s">
        <v>261</v>
      </c>
      <c r="B996" s="285">
        <v>8.75</v>
      </c>
      <c r="C996" s="273">
        <v>3.5</v>
      </c>
      <c r="D996" s="273">
        <v>2</v>
      </c>
      <c r="E996" s="273">
        <v>60.5</v>
      </c>
      <c r="F996" s="269">
        <f t="shared" si="143"/>
        <v>74.75</v>
      </c>
      <c r="G996" s="269" t="str">
        <f t="shared" si="140"/>
        <v>B1</v>
      </c>
      <c r="H996" s="274">
        <v>7.5</v>
      </c>
      <c r="I996" s="279">
        <v>4</v>
      </c>
      <c r="J996" s="165">
        <v>4</v>
      </c>
      <c r="K996" s="160">
        <v>55</v>
      </c>
      <c r="L996" s="165">
        <f t="shared" si="144"/>
        <v>70.5</v>
      </c>
      <c r="M996" s="165" t="str">
        <f t="shared" si="142"/>
        <v>B2</v>
      </c>
    </row>
    <row r="997" spans="1:13" ht="18" customHeight="1">
      <c r="A997" s="226" t="s">
        <v>361</v>
      </c>
      <c r="B997" s="272">
        <v>8.25</v>
      </c>
      <c r="C997" s="273">
        <v>4.5</v>
      </c>
      <c r="D997" s="273">
        <v>5</v>
      </c>
      <c r="E997" s="273">
        <v>35.5</v>
      </c>
      <c r="F997" s="165">
        <f t="shared" si="143"/>
        <v>53.25</v>
      </c>
      <c r="G997" s="269" t="str">
        <f t="shared" si="140"/>
        <v>C1</v>
      </c>
      <c r="H997" s="274">
        <v>7.25</v>
      </c>
      <c r="I997" s="269">
        <v>4.5</v>
      </c>
      <c r="J997" s="269">
        <v>4</v>
      </c>
      <c r="K997" s="160">
        <v>48.5</v>
      </c>
      <c r="L997" s="165">
        <f t="shared" si="144"/>
        <v>64.25</v>
      </c>
      <c r="M997" s="269" t="str">
        <f t="shared" si="142"/>
        <v>B2</v>
      </c>
    </row>
    <row r="998" spans="1:13" ht="18" customHeight="1">
      <c r="A998" s="271" t="s">
        <v>530</v>
      </c>
      <c r="B998" s="269"/>
      <c r="C998" s="269"/>
      <c r="D998" s="269"/>
      <c r="E998" s="275">
        <v>38.5</v>
      </c>
      <c r="F998" s="160"/>
      <c r="G998" s="269"/>
      <c r="H998" s="269"/>
      <c r="I998" s="269"/>
      <c r="J998" s="269"/>
      <c r="K998" s="269">
        <v>37.5</v>
      </c>
      <c r="L998" s="269"/>
      <c r="M998" s="270"/>
    </row>
    <row r="999" spans="1:13" ht="18" customHeight="1">
      <c r="A999" s="271" t="s">
        <v>531</v>
      </c>
      <c r="B999" s="269"/>
      <c r="C999" s="269"/>
      <c r="D999" s="269"/>
      <c r="E999" s="276">
        <v>41.5</v>
      </c>
      <c r="F999" s="269"/>
      <c r="G999" s="269"/>
      <c r="H999" s="269"/>
      <c r="I999" s="269"/>
      <c r="J999" s="269"/>
      <c r="K999" s="276">
        <v>33.5</v>
      </c>
      <c r="L999" s="269"/>
      <c r="M999" s="270"/>
    </row>
    <row r="1000" spans="1:13" ht="18" customHeight="1">
      <c r="A1000" s="271" t="s">
        <v>532</v>
      </c>
      <c r="B1000" s="269"/>
      <c r="C1000" s="269"/>
      <c r="D1000" s="269"/>
      <c r="E1000" s="269">
        <v>40</v>
      </c>
      <c r="F1000" s="269"/>
      <c r="G1000" s="269"/>
      <c r="H1000" s="269"/>
      <c r="I1000" s="269"/>
      <c r="J1000" s="269"/>
      <c r="K1000" s="269">
        <v>47.5</v>
      </c>
      <c r="L1000" s="269"/>
      <c r="M1000" s="270"/>
    </row>
    <row r="1001" spans="1:13" ht="24.75" customHeight="1">
      <c r="A1001" s="227" t="s">
        <v>500</v>
      </c>
      <c r="B1001" s="227"/>
      <c r="C1001" s="229" t="s">
        <v>501</v>
      </c>
      <c r="D1001" s="195">
        <f>(F993+F994+F995+F996+F997)</f>
        <v>264.25</v>
      </c>
      <c r="E1001" s="195"/>
      <c r="F1001" s="229" t="s">
        <v>502</v>
      </c>
      <c r="G1001" s="195">
        <f>(D1001/500)*100</f>
        <v>52.849999999999994</v>
      </c>
      <c r="H1001" s="195"/>
      <c r="I1001" s="196"/>
      <c r="J1001" s="445" t="s">
        <v>503</v>
      </c>
      <c r="K1001" s="445"/>
      <c r="L1001" s="434" t="str">
        <f>IF(G1001&gt;=91,"A1",IF(G1001&gt;=81,"A2",IF(G1001&gt;=71,"B1",IF(G1001&gt;=61,"B2",IF(G1001&gt;=51,"C1",IF(G1001&gt;=41,"C2",IF(G1001&gt;=33,"D","E")))))))</f>
        <v>C1</v>
      </c>
      <c r="M1001" s="434" t="str">
        <f t="shared" ref="M1001:M1003" si="145">IF(K1001&gt;=91,"A1",IF(K1001&gt;=81,"A2",IF(K1001&gt;=71,"B1",IF(K1001&gt;=61,"B2",IF(K1001&gt;=51,"C1",IF(K1001&gt;=41,"C2",IF(K1001&gt;=33,"D","E")))))))</f>
        <v>E</v>
      </c>
    </row>
    <row r="1002" spans="1:13" ht="25.5" customHeight="1">
      <c r="A1002" s="198" t="s">
        <v>504</v>
      </c>
      <c r="B1002" s="227"/>
      <c r="C1002" s="229" t="s">
        <v>505</v>
      </c>
      <c r="D1002" s="195">
        <f>(L993+L994+L995+L996+L997)</f>
        <v>321.5</v>
      </c>
      <c r="E1002" s="195"/>
      <c r="F1002" s="229" t="s">
        <v>506</v>
      </c>
      <c r="G1002" s="199">
        <f>D1002/500*100</f>
        <v>64.3</v>
      </c>
      <c r="H1002" s="199"/>
      <c r="I1002" s="200"/>
      <c r="J1002" s="445" t="s">
        <v>507</v>
      </c>
      <c r="K1002" s="445"/>
      <c r="L1002" s="434" t="str">
        <f>IF(G1002&gt;=91,"A1",IF(G1002&gt;=81,"A2",IF(G1002&gt;=71,"B1",IF(G1002&gt;=61,"B2",IF(G1002&gt;=51,"C1",IF(G1002&gt;=41,"C2",IF(G1002&gt;=33,"D","E")))))))</f>
        <v>B2</v>
      </c>
      <c r="M1002" s="434" t="str">
        <f t="shared" si="145"/>
        <v>E</v>
      </c>
    </row>
    <row r="1003" spans="1:13" ht="17.25" customHeight="1">
      <c r="A1003" s="230" t="s">
        <v>508</v>
      </c>
      <c r="B1003" s="230"/>
      <c r="C1003" s="230">
        <f>(D1001+D1002)</f>
        <v>585.75</v>
      </c>
      <c r="D1003" s="446"/>
      <c r="E1003" s="446"/>
      <c r="F1003" s="230" t="s">
        <v>509</v>
      </c>
      <c r="G1003" s="230"/>
      <c r="H1003" s="230"/>
      <c r="I1003" s="290">
        <f>(C1003/1000)*100</f>
        <v>58.575000000000003</v>
      </c>
      <c r="J1003" s="230" t="s">
        <v>510</v>
      </c>
      <c r="K1003" s="230"/>
      <c r="L1003" s="446" t="str">
        <f>IF(I1003&gt;=91,"A1",IF(I1003&gt;=81,"A2",IF(I1003&gt;=71,"B1",IF(I1003&gt;=61,"B2",IF(I1003&gt;=51,"C1",IF(I1003&gt;=41,"C2",IF(I1003&gt;=33,"D","E")))))))</f>
        <v>C1</v>
      </c>
      <c r="M1003" s="446" t="str">
        <f t="shared" si="145"/>
        <v>E</v>
      </c>
    </row>
    <row r="1004" spans="1:13" ht="18" customHeight="1">
      <c r="A1004" s="447" t="s">
        <v>367</v>
      </c>
      <c r="B1004" s="448"/>
      <c r="C1004" s="448"/>
      <c r="D1004" s="448"/>
      <c r="E1004" s="448"/>
      <c r="F1004" s="448"/>
      <c r="G1004" s="448"/>
      <c r="H1004" s="448"/>
      <c r="I1004" s="448"/>
      <c r="J1004" s="448"/>
      <c r="K1004" s="448"/>
      <c r="L1004" s="448"/>
      <c r="M1004" s="449"/>
    </row>
    <row r="1005" spans="1:13" ht="18" customHeight="1">
      <c r="A1005" s="428" t="s">
        <v>368</v>
      </c>
      <c r="B1005" s="429"/>
      <c r="C1005" s="429"/>
      <c r="D1005" s="429"/>
      <c r="E1005" s="429"/>
      <c r="F1005" s="429"/>
      <c r="G1005" s="429"/>
      <c r="H1005" s="429"/>
      <c r="I1005" s="429"/>
      <c r="J1005" s="429"/>
      <c r="K1005" s="429"/>
      <c r="L1005" s="429"/>
      <c r="M1005" s="430"/>
    </row>
    <row r="1006" spans="1:13" ht="18" customHeight="1">
      <c r="A1006" s="428" t="s">
        <v>369</v>
      </c>
      <c r="B1006" s="429"/>
      <c r="C1006" s="429"/>
      <c r="D1006" s="429"/>
      <c r="E1006" s="429"/>
      <c r="F1006" s="429" t="s">
        <v>370</v>
      </c>
      <c r="G1006" s="429"/>
      <c r="H1006" s="429"/>
      <c r="I1006" s="429"/>
      <c r="J1006" s="429"/>
      <c r="K1006" s="429" t="s">
        <v>511</v>
      </c>
      <c r="L1006" s="429"/>
      <c r="M1006" s="430"/>
    </row>
    <row r="1007" spans="1:13" ht="18" customHeight="1">
      <c r="A1007" s="431" t="s">
        <v>371</v>
      </c>
      <c r="B1007" s="432"/>
      <c r="C1007" s="432"/>
      <c r="D1007" s="432"/>
      <c r="E1007" s="432"/>
      <c r="F1007" s="433" t="s">
        <v>375</v>
      </c>
      <c r="G1007" s="434"/>
      <c r="H1007" s="434"/>
      <c r="I1007" s="434"/>
      <c r="J1007" s="434"/>
      <c r="K1007" s="433" t="s">
        <v>372</v>
      </c>
      <c r="L1007" s="434"/>
      <c r="M1007" s="435"/>
    </row>
    <row r="1008" spans="1:13" ht="18" customHeight="1">
      <c r="A1008" s="428" t="s">
        <v>373</v>
      </c>
      <c r="B1008" s="429"/>
      <c r="C1008" s="429"/>
      <c r="D1008" s="429"/>
      <c r="E1008" s="429"/>
      <c r="F1008" s="429"/>
      <c r="G1008" s="429"/>
      <c r="H1008" s="429"/>
      <c r="I1008" s="429"/>
      <c r="J1008" s="429"/>
      <c r="K1008" s="429"/>
      <c r="L1008" s="429"/>
      <c r="M1008" s="430"/>
    </row>
    <row r="1009" spans="1:13" ht="18" customHeight="1">
      <c r="A1009" s="428" t="s">
        <v>369</v>
      </c>
      <c r="B1009" s="429"/>
      <c r="C1009" s="429"/>
      <c r="D1009" s="429"/>
      <c r="E1009" s="429"/>
      <c r="F1009" s="429" t="s">
        <v>370</v>
      </c>
      <c r="G1009" s="429"/>
      <c r="H1009" s="429"/>
      <c r="I1009" s="429"/>
      <c r="J1009" s="429"/>
      <c r="K1009" s="429" t="s">
        <v>511</v>
      </c>
      <c r="L1009" s="429"/>
      <c r="M1009" s="430"/>
    </row>
    <row r="1010" spans="1:13" ht="18" customHeight="1">
      <c r="A1010" s="439" t="s">
        <v>374</v>
      </c>
      <c r="B1010" s="440"/>
      <c r="C1010" s="440"/>
      <c r="D1010" s="440"/>
      <c r="E1010" s="440"/>
      <c r="F1010" s="429" t="s">
        <v>375</v>
      </c>
      <c r="G1010" s="429"/>
      <c r="H1010" s="429"/>
      <c r="I1010" s="429"/>
      <c r="J1010" s="429"/>
      <c r="K1010" s="429" t="s">
        <v>375</v>
      </c>
      <c r="L1010" s="429"/>
      <c r="M1010" s="430"/>
    </row>
    <row r="1011" spans="1:13" ht="18" customHeight="1">
      <c r="A1011" s="439" t="s">
        <v>376</v>
      </c>
      <c r="B1011" s="440"/>
      <c r="C1011" s="440"/>
      <c r="D1011" s="440"/>
      <c r="E1011" s="440"/>
      <c r="F1011" s="433" t="s">
        <v>372</v>
      </c>
      <c r="G1011" s="434"/>
      <c r="H1011" s="434"/>
      <c r="I1011" s="434"/>
      <c r="J1011" s="434"/>
      <c r="K1011" s="433" t="s">
        <v>372</v>
      </c>
      <c r="L1011" s="434"/>
      <c r="M1011" s="435"/>
    </row>
    <row r="1012" spans="1:13" ht="18" customHeight="1">
      <c r="A1012" s="441" t="s">
        <v>377</v>
      </c>
      <c r="B1012" s="442"/>
      <c r="C1012" s="442"/>
      <c r="D1012" s="442"/>
      <c r="E1012" s="443"/>
      <c r="F1012" s="436" t="s">
        <v>372</v>
      </c>
      <c r="G1012" s="437"/>
      <c r="H1012" s="437"/>
      <c r="I1012" s="437"/>
      <c r="J1012" s="444"/>
      <c r="K1012" s="436" t="s">
        <v>372</v>
      </c>
      <c r="L1012" s="437"/>
      <c r="M1012" s="438"/>
    </row>
    <row r="1013" spans="1:13" ht="18" customHeight="1">
      <c r="A1013" s="441" t="s">
        <v>378</v>
      </c>
      <c r="B1013" s="442"/>
      <c r="C1013" s="442"/>
      <c r="D1013" s="442"/>
      <c r="E1013" s="443"/>
      <c r="F1013" s="436" t="s">
        <v>372</v>
      </c>
      <c r="G1013" s="437"/>
      <c r="H1013" s="437"/>
      <c r="I1013" s="437"/>
      <c r="J1013" s="444"/>
      <c r="K1013" s="436" t="s">
        <v>372</v>
      </c>
      <c r="L1013" s="437"/>
      <c r="M1013" s="438"/>
    </row>
    <row r="1014" spans="1:13" ht="18" customHeight="1">
      <c r="A1014" s="428" t="s">
        <v>379</v>
      </c>
      <c r="B1014" s="429"/>
      <c r="C1014" s="429"/>
      <c r="D1014" s="429"/>
      <c r="E1014" s="429"/>
      <c r="F1014" s="429"/>
      <c r="G1014" s="429"/>
      <c r="H1014" s="429"/>
      <c r="I1014" s="429"/>
      <c r="J1014" s="429"/>
      <c r="K1014" s="429"/>
      <c r="L1014" s="429"/>
      <c r="M1014" s="430"/>
    </row>
    <row r="1015" spans="1:13" ht="18" customHeight="1">
      <c r="A1015" s="428" t="s">
        <v>369</v>
      </c>
      <c r="B1015" s="429"/>
      <c r="C1015" s="429"/>
      <c r="D1015" s="429"/>
      <c r="E1015" s="429"/>
      <c r="F1015" s="429" t="s">
        <v>370</v>
      </c>
      <c r="G1015" s="429"/>
      <c r="H1015" s="429"/>
      <c r="I1015" s="429"/>
      <c r="J1015" s="429"/>
      <c r="K1015" s="429" t="s">
        <v>511</v>
      </c>
      <c r="L1015" s="429"/>
      <c r="M1015" s="430"/>
    </row>
    <row r="1016" spans="1:13" ht="18" customHeight="1">
      <c r="A1016" s="431" t="s">
        <v>380</v>
      </c>
      <c r="B1016" s="432"/>
      <c r="C1016" s="432"/>
      <c r="D1016" s="432"/>
      <c r="E1016" s="432"/>
      <c r="F1016" s="432"/>
      <c r="G1016" s="433" t="s">
        <v>551</v>
      </c>
      <c r="H1016" s="434"/>
      <c r="I1016" s="434"/>
      <c r="J1016" s="434"/>
      <c r="K1016" s="434"/>
      <c r="L1016" s="434"/>
      <c r="M1016" s="435"/>
    </row>
    <row r="1017" spans="1:13" ht="18" customHeight="1">
      <c r="A1017" s="226" t="s">
        <v>512</v>
      </c>
      <c r="B1017" s="436" t="s">
        <v>557</v>
      </c>
      <c r="C1017" s="437"/>
      <c r="D1017" s="437"/>
      <c r="E1017" s="437"/>
      <c r="F1017" s="437"/>
      <c r="G1017" s="437"/>
      <c r="H1017" s="437"/>
      <c r="I1017" s="437"/>
      <c r="J1017" s="437"/>
      <c r="K1017" s="437"/>
      <c r="L1017" s="437"/>
      <c r="M1017" s="438"/>
    </row>
    <row r="1018" spans="1:13" ht="18" customHeight="1">
      <c r="A1018" s="226" t="s">
        <v>382</v>
      </c>
      <c r="B1018" s="436" t="s">
        <v>537</v>
      </c>
      <c r="C1018" s="437"/>
      <c r="D1018" s="437"/>
      <c r="E1018" s="437"/>
      <c r="F1018" s="437"/>
      <c r="G1018" s="437"/>
      <c r="H1018" s="437"/>
      <c r="I1018" s="437"/>
      <c r="J1018" s="437"/>
      <c r="K1018" s="437"/>
      <c r="L1018" s="437"/>
      <c r="M1018" s="438"/>
    </row>
    <row r="1019" spans="1:13" ht="18" customHeight="1">
      <c r="A1019" s="428" t="s">
        <v>513</v>
      </c>
      <c r="B1019" s="429"/>
      <c r="C1019" s="429"/>
      <c r="D1019" s="434"/>
      <c r="E1019" s="434"/>
      <c r="F1019" s="434"/>
      <c r="G1019" s="434"/>
      <c r="H1019" s="434"/>
      <c r="I1019" s="434"/>
      <c r="J1019" s="429" t="s">
        <v>514</v>
      </c>
      <c r="K1019" s="429"/>
      <c r="L1019" s="429"/>
      <c r="M1019" s="430"/>
    </row>
    <row r="1020" spans="1:13" ht="18" customHeight="1">
      <c r="A1020" s="428"/>
      <c r="B1020" s="429"/>
      <c r="C1020" s="429"/>
      <c r="D1020" s="434"/>
      <c r="E1020" s="434"/>
      <c r="F1020" s="434"/>
      <c r="G1020" s="434"/>
      <c r="H1020" s="434"/>
      <c r="I1020" s="434"/>
      <c r="J1020" s="429"/>
      <c r="K1020" s="429"/>
      <c r="L1020" s="429"/>
      <c r="M1020" s="430"/>
    </row>
    <row r="1021" spans="1:13" ht="18" customHeight="1">
      <c r="A1021" s="428"/>
      <c r="B1021" s="429"/>
      <c r="C1021" s="429"/>
      <c r="D1021" s="434"/>
      <c r="E1021" s="434"/>
      <c r="F1021" s="434"/>
      <c r="G1021" s="434"/>
      <c r="H1021" s="434"/>
      <c r="I1021" s="434"/>
      <c r="J1021" s="429"/>
      <c r="K1021" s="429"/>
      <c r="L1021" s="429"/>
      <c r="M1021" s="430"/>
    </row>
    <row r="1022" spans="1:13" ht="18" customHeight="1">
      <c r="A1022" s="428"/>
      <c r="B1022" s="429"/>
      <c r="C1022" s="429"/>
      <c r="D1022" s="434"/>
      <c r="E1022" s="434"/>
      <c r="F1022" s="434"/>
      <c r="G1022" s="434"/>
      <c r="H1022" s="434"/>
      <c r="I1022" s="434"/>
      <c r="J1022" s="429"/>
      <c r="K1022" s="429"/>
      <c r="L1022" s="429"/>
      <c r="M1022" s="430"/>
    </row>
    <row r="1023" spans="1:13" ht="18" customHeight="1">
      <c r="A1023" s="423" t="s">
        <v>383</v>
      </c>
      <c r="B1023" s="424"/>
      <c r="C1023" s="424"/>
      <c r="D1023" s="424"/>
      <c r="E1023" s="424"/>
      <c r="F1023" s="424"/>
      <c r="G1023" s="424"/>
      <c r="H1023" s="425" t="s">
        <v>384</v>
      </c>
      <c r="I1023" s="426"/>
      <c r="J1023" s="426"/>
      <c r="K1023" s="426"/>
      <c r="L1023" s="426"/>
      <c r="M1023" s="427"/>
    </row>
    <row r="1024" spans="1:13" ht="18" customHeight="1">
      <c r="A1024" s="231" t="s">
        <v>385</v>
      </c>
      <c r="B1024" s="424" t="s">
        <v>255</v>
      </c>
      <c r="C1024" s="424"/>
      <c r="D1024" s="204" t="s">
        <v>385</v>
      </c>
      <c r="E1024" s="232"/>
      <c r="F1024" s="424" t="s">
        <v>255</v>
      </c>
      <c r="G1024" s="424"/>
      <c r="H1024" s="206"/>
      <c r="I1024" s="206"/>
      <c r="J1024" s="207" t="s">
        <v>386</v>
      </c>
      <c r="K1024" s="206"/>
      <c r="L1024" s="208" t="s">
        <v>255</v>
      </c>
      <c r="M1024" s="209"/>
    </row>
    <row r="1025" spans="1:13" ht="18" customHeight="1">
      <c r="A1025" s="210" t="s">
        <v>387</v>
      </c>
      <c r="B1025" s="418" t="s">
        <v>388</v>
      </c>
      <c r="C1025" s="418"/>
      <c r="D1025" s="418" t="s">
        <v>389</v>
      </c>
      <c r="E1025" s="418"/>
      <c r="F1025" s="418" t="s">
        <v>390</v>
      </c>
      <c r="G1025" s="418"/>
      <c r="H1025" s="206"/>
      <c r="I1025" s="206"/>
      <c r="J1025" s="419">
        <v>3</v>
      </c>
      <c r="K1025" s="420"/>
      <c r="L1025" s="232" t="s">
        <v>372</v>
      </c>
      <c r="M1025" s="209"/>
    </row>
    <row r="1026" spans="1:13" ht="18" customHeight="1">
      <c r="A1026" s="210" t="s">
        <v>391</v>
      </c>
      <c r="B1026" s="418" t="s">
        <v>392</v>
      </c>
      <c r="C1026" s="418"/>
      <c r="D1026" s="418" t="s">
        <v>393</v>
      </c>
      <c r="E1026" s="418"/>
      <c r="F1026" s="418" t="s">
        <v>394</v>
      </c>
      <c r="G1026" s="418"/>
      <c r="H1026" s="206"/>
      <c r="I1026" s="206"/>
      <c r="J1026" s="419">
        <v>2</v>
      </c>
      <c r="K1026" s="420"/>
      <c r="L1026" s="232" t="s">
        <v>375</v>
      </c>
      <c r="M1026" s="209"/>
    </row>
    <row r="1027" spans="1:13" ht="18" customHeight="1">
      <c r="A1027" s="210" t="s">
        <v>395</v>
      </c>
      <c r="B1027" s="418" t="s">
        <v>396</v>
      </c>
      <c r="C1027" s="418"/>
      <c r="D1027" s="418" t="s">
        <v>397</v>
      </c>
      <c r="E1027" s="418"/>
      <c r="F1027" s="418" t="s">
        <v>398</v>
      </c>
      <c r="G1027" s="418"/>
      <c r="H1027" s="206"/>
      <c r="I1027" s="206"/>
      <c r="J1027" s="419">
        <v>1</v>
      </c>
      <c r="K1027" s="420"/>
      <c r="L1027" s="232" t="s">
        <v>399</v>
      </c>
      <c r="M1027" s="209"/>
    </row>
    <row r="1028" spans="1:13" ht="18" customHeight="1" thickBot="1">
      <c r="A1028" s="211" t="s">
        <v>400</v>
      </c>
      <c r="B1028" s="421" t="s">
        <v>401</v>
      </c>
      <c r="C1028" s="421"/>
      <c r="D1028" s="422" t="s">
        <v>402</v>
      </c>
      <c r="E1028" s="422"/>
      <c r="F1028" s="422" t="s">
        <v>403</v>
      </c>
      <c r="G1028" s="422"/>
      <c r="H1028" s="212"/>
      <c r="I1028" s="212"/>
      <c r="J1028" s="212"/>
      <c r="K1028" s="212"/>
      <c r="L1028" s="212"/>
      <c r="M1028" s="213"/>
    </row>
    <row r="1029" spans="1:13" ht="18" customHeight="1" thickBot="1"/>
    <row r="1030" spans="1:13" ht="18" customHeight="1">
      <c r="A1030" s="180"/>
      <c r="B1030" s="465" t="s">
        <v>475</v>
      </c>
      <c r="C1030" s="465"/>
      <c r="D1030" s="465"/>
      <c r="E1030" s="465"/>
      <c r="F1030" s="465"/>
      <c r="G1030" s="465"/>
      <c r="H1030" s="465"/>
      <c r="I1030" s="466"/>
      <c r="J1030" s="467" t="s">
        <v>476</v>
      </c>
      <c r="K1030" s="465"/>
      <c r="L1030" s="465"/>
      <c r="M1030" s="468"/>
    </row>
    <row r="1031" spans="1:13" ht="18" customHeight="1">
      <c r="A1031" s="454" t="s">
        <v>477</v>
      </c>
      <c r="B1031" s="455"/>
      <c r="C1031" s="455"/>
      <c r="D1031" s="455"/>
      <c r="E1031" s="455"/>
      <c r="F1031" s="455"/>
      <c r="G1031" s="455"/>
      <c r="H1031" s="455"/>
      <c r="I1031" s="455"/>
      <c r="J1031" s="455"/>
      <c r="K1031" s="455"/>
      <c r="L1031" s="455"/>
      <c r="M1031" s="456"/>
    </row>
    <row r="1032" spans="1:13" ht="18" customHeight="1">
      <c r="A1032" s="181"/>
      <c r="B1032" s="457" t="s">
        <v>478</v>
      </c>
      <c r="C1032" s="457"/>
      <c r="D1032" s="457"/>
      <c r="E1032" s="458"/>
      <c r="F1032" s="182" t="s">
        <v>479</v>
      </c>
      <c r="G1032" s="182"/>
      <c r="H1032" s="459" t="s">
        <v>480</v>
      </c>
      <c r="I1032" s="460"/>
      <c r="J1032" s="461"/>
      <c r="K1032" s="183" t="s">
        <v>481</v>
      </c>
      <c r="L1032" s="227"/>
      <c r="M1032" s="185"/>
    </row>
    <row r="1033" spans="1:13" ht="18" customHeight="1">
      <c r="A1033" s="462" t="s">
        <v>524</v>
      </c>
      <c r="B1033" s="460"/>
      <c r="C1033" s="460"/>
      <c r="D1033" s="460"/>
      <c r="E1033" s="460"/>
      <c r="F1033" s="460"/>
      <c r="G1033" s="460"/>
      <c r="H1033" s="460"/>
      <c r="I1033" s="460"/>
      <c r="J1033" s="460"/>
      <c r="K1033" s="460"/>
      <c r="L1033" s="460"/>
      <c r="M1033" s="463"/>
    </row>
    <row r="1034" spans="1:13" ht="18" customHeight="1">
      <c r="A1034" s="441" t="s">
        <v>482</v>
      </c>
      <c r="B1034" s="442"/>
      <c r="C1034" s="442"/>
      <c r="D1034" s="442"/>
      <c r="E1034" s="442"/>
      <c r="F1034" s="442"/>
      <c r="G1034" s="442"/>
      <c r="H1034" s="442"/>
      <c r="I1034" s="442"/>
      <c r="J1034" s="442"/>
      <c r="K1034" s="442"/>
      <c r="L1034" s="442"/>
      <c r="M1034" s="464"/>
    </row>
    <row r="1035" spans="1:13" ht="18" customHeight="1">
      <c r="A1035" s="439" t="s">
        <v>483</v>
      </c>
      <c r="B1035" s="440"/>
      <c r="C1035" s="472" t="s">
        <v>209</v>
      </c>
      <c r="D1035" s="470"/>
      <c r="E1035" s="470"/>
      <c r="F1035" s="470"/>
      <c r="G1035" s="471"/>
      <c r="H1035" s="228" t="s">
        <v>484</v>
      </c>
      <c r="I1035" s="187"/>
      <c r="J1035" s="448">
        <v>22</v>
      </c>
      <c r="K1035" s="448"/>
      <c r="L1035" s="448"/>
      <c r="M1035" s="449"/>
    </row>
    <row r="1036" spans="1:13" ht="18" customHeight="1">
      <c r="A1036" s="439" t="s">
        <v>485</v>
      </c>
      <c r="B1036" s="440"/>
      <c r="C1036" s="472" t="s">
        <v>1</v>
      </c>
      <c r="D1036" s="470"/>
      <c r="E1036" s="470"/>
      <c r="F1036" s="470"/>
      <c r="G1036" s="471"/>
      <c r="H1036" s="228" t="s">
        <v>486</v>
      </c>
      <c r="I1036" s="187"/>
      <c r="J1036" s="448">
        <v>1532</v>
      </c>
      <c r="K1036" s="448"/>
      <c r="L1036" s="448"/>
      <c r="M1036" s="449"/>
    </row>
    <row r="1037" spans="1:13" ht="18" customHeight="1">
      <c r="A1037" s="439" t="s">
        <v>487</v>
      </c>
      <c r="B1037" s="440"/>
      <c r="C1037" s="469">
        <v>41595</v>
      </c>
      <c r="D1037" s="470"/>
      <c r="E1037" s="470"/>
      <c r="F1037" s="470"/>
      <c r="G1037" s="471"/>
      <c r="H1037" s="228" t="s">
        <v>488</v>
      </c>
      <c r="I1037" s="187"/>
      <c r="J1037" s="448">
        <v>9682111342</v>
      </c>
      <c r="K1037" s="448"/>
      <c r="L1037" s="448"/>
      <c r="M1037" s="449"/>
    </row>
    <row r="1038" spans="1:13" ht="18" customHeight="1">
      <c r="A1038" s="439" t="s">
        <v>489</v>
      </c>
      <c r="B1038" s="440"/>
      <c r="C1038" s="472" t="s">
        <v>328</v>
      </c>
      <c r="D1038" s="470"/>
      <c r="E1038" s="470"/>
      <c r="F1038" s="470"/>
      <c r="G1038" s="471"/>
      <c r="H1038" s="431" t="s">
        <v>357</v>
      </c>
      <c r="I1038" s="432"/>
      <c r="J1038" s="473" t="s">
        <v>327</v>
      </c>
      <c r="K1038" s="448"/>
      <c r="L1038" s="448"/>
      <c r="M1038" s="449"/>
    </row>
    <row r="1039" spans="1:13" ht="18" customHeight="1">
      <c r="A1039" s="428" t="s">
        <v>490</v>
      </c>
      <c r="B1039" s="429"/>
      <c r="C1039" s="429"/>
      <c r="D1039" s="429"/>
      <c r="E1039" s="429"/>
      <c r="F1039" s="429"/>
      <c r="G1039" s="429"/>
      <c r="H1039" s="429"/>
      <c r="I1039" s="429"/>
      <c r="J1039" s="429"/>
      <c r="K1039" s="429"/>
      <c r="L1039" s="429"/>
      <c r="M1039" s="430"/>
    </row>
    <row r="1040" spans="1:13" ht="18" customHeight="1">
      <c r="A1040" s="453" t="s">
        <v>491</v>
      </c>
      <c r="B1040" s="429" t="s">
        <v>492</v>
      </c>
      <c r="C1040" s="429"/>
      <c r="D1040" s="429"/>
      <c r="E1040" s="429"/>
      <c r="F1040" s="429"/>
      <c r="G1040" s="429"/>
      <c r="H1040" s="429" t="s">
        <v>493</v>
      </c>
      <c r="I1040" s="429"/>
      <c r="J1040" s="429"/>
      <c r="K1040" s="429"/>
      <c r="L1040" s="429"/>
      <c r="M1040" s="430"/>
    </row>
    <row r="1041" spans="1:13" ht="30">
      <c r="A1041" s="453"/>
      <c r="B1041" s="189" t="s">
        <v>494</v>
      </c>
      <c r="C1041" s="189" t="s">
        <v>495</v>
      </c>
      <c r="D1041" s="189" t="s">
        <v>496</v>
      </c>
      <c r="E1041" s="189" t="s">
        <v>497</v>
      </c>
      <c r="F1041" s="189">
        <v>100</v>
      </c>
      <c r="G1041" s="190" t="s">
        <v>345</v>
      </c>
      <c r="H1041" s="189" t="s">
        <v>498</v>
      </c>
      <c r="I1041" s="189" t="s">
        <v>495</v>
      </c>
      <c r="J1041" s="189" t="s">
        <v>496</v>
      </c>
      <c r="K1041" s="189" t="s">
        <v>515</v>
      </c>
      <c r="L1041" s="189">
        <v>100</v>
      </c>
      <c r="M1041" s="191" t="s">
        <v>345</v>
      </c>
    </row>
    <row r="1042" spans="1:13" ht="18" customHeight="1">
      <c r="A1042" s="226" t="s">
        <v>257</v>
      </c>
      <c r="B1042" s="272">
        <v>4.25</v>
      </c>
      <c r="C1042" s="273">
        <v>4</v>
      </c>
      <c r="D1042" s="273">
        <v>4</v>
      </c>
      <c r="E1042" s="278">
        <v>34.5</v>
      </c>
      <c r="F1042" s="165">
        <f t="shared" ref="F1042" si="146">SUM(B1042:E1042)</f>
        <v>46.75</v>
      </c>
      <c r="G1042" s="269" t="str">
        <f t="shared" ref="G1042:G1046" si="147">IF(F1042&gt;=91,"A1",IF(F1042&gt;=81,"A2",IF(F1042&gt;=71,"B1",IF(F1042&gt;=61,"B2",IF(F1042&gt;=51,"C1",IF(F1042&gt;=41,"C2",IF(F1042&gt;=33,"D","E")))))))</f>
        <v>C2</v>
      </c>
      <c r="H1042" s="269">
        <v>3.5</v>
      </c>
      <c r="I1042" s="269">
        <v>5</v>
      </c>
      <c r="J1042" s="269">
        <v>4</v>
      </c>
      <c r="K1042" s="165">
        <v>42</v>
      </c>
      <c r="L1042" s="165">
        <f t="shared" ref="L1042" si="148">SUM(H1042:K1042)</f>
        <v>54.5</v>
      </c>
      <c r="M1042" s="269" t="str">
        <f t="shared" ref="M1042:M1043" si="149">IF(L1042&gt;=91,"A1",IF(L1042&gt;=81,"A2",IF(L1042&gt;=71,"B1",IF(L1042&gt;=61,"B2",IF(L1042&gt;=51,"C1",IF(L1042&gt;=41,"C2",IF(L1042&gt;=33,"D","E")))))))</f>
        <v>C1</v>
      </c>
    </row>
    <row r="1043" spans="1:13" ht="18" customHeight="1">
      <c r="A1043" s="226" t="s">
        <v>259</v>
      </c>
      <c r="B1043" s="272">
        <v>5</v>
      </c>
      <c r="C1043" s="273">
        <v>4</v>
      </c>
      <c r="D1043" s="273">
        <v>4</v>
      </c>
      <c r="E1043" s="273">
        <v>56</v>
      </c>
      <c r="F1043" s="165">
        <f t="shared" ref="F1043:F1046" si="150">(B1043+C1043+D1043+E1043)</f>
        <v>69</v>
      </c>
      <c r="G1043" s="269" t="str">
        <f t="shared" si="147"/>
        <v>B2</v>
      </c>
      <c r="H1043" s="269">
        <v>3.25</v>
      </c>
      <c r="I1043" s="269">
        <v>4.5</v>
      </c>
      <c r="J1043" s="269">
        <v>3.5</v>
      </c>
      <c r="K1043" s="160">
        <v>48</v>
      </c>
      <c r="L1043" s="165">
        <f t="shared" ref="L1043:L1046" si="151">SUM(H1043:K1043)</f>
        <v>59.25</v>
      </c>
      <c r="M1043" s="269" t="str">
        <f t="shared" si="149"/>
        <v>C1</v>
      </c>
    </row>
    <row r="1044" spans="1:13" ht="18" customHeight="1">
      <c r="A1044" s="226" t="s">
        <v>499</v>
      </c>
      <c r="B1044" s="272">
        <v>4.5</v>
      </c>
      <c r="C1044" s="273">
        <v>4</v>
      </c>
      <c r="D1044" s="273">
        <v>4</v>
      </c>
      <c r="E1044" s="273">
        <v>35</v>
      </c>
      <c r="F1044" s="269">
        <f t="shared" si="150"/>
        <v>47.5</v>
      </c>
      <c r="G1044" s="269" t="str">
        <f t="shared" si="147"/>
        <v>C2</v>
      </c>
      <c r="H1044" s="269">
        <v>4.5</v>
      </c>
      <c r="I1044" s="269">
        <v>5</v>
      </c>
      <c r="J1044" s="269">
        <v>3</v>
      </c>
      <c r="K1044" s="160">
        <v>33</v>
      </c>
      <c r="L1044" s="165">
        <f t="shared" si="151"/>
        <v>45.5</v>
      </c>
      <c r="M1044" s="269" t="str">
        <f t="shared" ref="M1044:M1046" si="152">IF(L1044&gt;=91,"A1",IF(L1044&gt;=81,"A2",IF(L1044&gt;=71,"B1",IF(L1044&gt;=61,"B2",IF(L1044&gt;=51,"C1",IF(L1044&gt;=41,"C2",IF(L1044&gt;=33,"D","E")))))))</f>
        <v>C2</v>
      </c>
    </row>
    <row r="1045" spans="1:13" ht="18" customHeight="1">
      <c r="A1045" s="226" t="s">
        <v>261</v>
      </c>
      <c r="B1045" s="285">
        <v>4.5</v>
      </c>
      <c r="C1045" s="273">
        <v>3.5</v>
      </c>
      <c r="D1045" s="273">
        <v>4.5</v>
      </c>
      <c r="E1045" s="273">
        <v>43</v>
      </c>
      <c r="F1045" s="269">
        <f t="shared" si="150"/>
        <v>55.5</v>
      </c>
      <c r="G1045" s="269" t="str">
        <f t="shared" si="147"/>
        <v>C1</v>
      </c>
      <c r="H1045" s="274">
        <v>4.25</v>
      </c>
      <c r="I1045" s="281">
        <v>4</v>
      </c>
      <c r="J1045" s="281">
        <v>3</v>
      </c>
      <c r="K1045" s="160">
        <v>41</v>
      </c>
      <c r="L1045" s="165">
        <f t="shared" si="151"/>
        <v>52.25</v>
      </c>
      <c r="M1045" s="165" t="str">
        <f t="shared" si="152"/>
        <v>C1</v>
      </c>
    </row>
    <row r="1046" spans="1:13" ht="18" customHeight="1">
      <c r="A1046" s="226" t="s">
        <v>361</v>
      </c>
      <c r="B1046" s="272">
        <v>5.25</v>
      </c>
      <c r="C1046" s="273">
        <v>4.5</v>
      </c>
      <c r="D1046" s="273">
        <v>4</v>
      </c>
      <c r="E1046" s="273">
        <v>25.5</v>
      </c>
      <c r="F1046" s="165">
        <f t="shared" si="150"/>
        <v>39.25</v>
      </c>
      <c r="G1046" s="269" t="str">
        <f t="shared" si="147"/>
        <v>D</v>
      </c>
      <c r="H1046" s="274">
        <v>6.5</v>
      </c>
      <c r="I1046" s="269">
        <v>5</v>
      </c>
      <c r="J1046" s="269">
        <v>3</v>
      </c>
      <c r="K1046" s="160">
        <v>31</v>
      </c>
      <c r="L1046" s="165">
        <f t="shared" si="151"/>
        <v>45.5</v>
      </c>
      <c r="M1046" s="269" t="str">
        <f t="shared" si="152"/>
        <v>C2</v>
      </c>
    </row>
    <row r="1047" spans="1:13" ht="18" customHeight="1">
      <c r="A1047" s="271" t="s">
        <v>530</v>
      </c>
      <c r="B1047" s="269"/>
      <c r="C1047" s="269"/>
      <c r="D1047" s="269"/>
      <c r="E1047" s="275">
        <v>30.5</v>
      </c>
      <c r="F1047" s="160"/>
      <c r="G1047" s="269"/>
      <c r="H1047" s="269"/>
      <c r="I1047" s="269"/>
      <c r="J1047" s="269"/>
      <c r="K1047" s="269">
        <v>29</v>
      </c>
      <c r="L1047" s="269"/>
      <c r="M1047" s="270"/>
    </row>
    <row r="1048" spans="1:13" ht="18" customHeight="1">
      <c r="A1048" s="271" t="s">
        <v>531</v>
      </c>
      <c r="B1048" s="269"/>
      <c r="C1048" s="269"/>
      <c r="D1048" s="269"/>
      <c r="E1048" s="276">
        <v>37.5</v>
      </c>
      <c r="F1048" s="269"/>
      <c r="G1048" s="269"/>
      <c r="H1048" s="269"/>
      <c r="I1048" s="269"/>
      <c r="J1048" s="269"/>
      <c r="K1048" s="276">
        <v>17.5</v>
      </c>
      <c r="L1048" s="269"/>
      <c r="M1048" s="270"/>
    </row>
    <row r="1049" spans="1:13" ht="18" customHeight="1">
      <c r="A1049" s="271" t="s">
        <v>532</v>
      </c>
      <c r="B1049" s="269"/>
      <c r="C1049" s="269"/>
      <c r="D1049" s="269"/>
      <c r="E1049" s="269">
        <v>40.5</v>
      </c>
      <c r="F1049" s="269"/>
      <c r="G1049" s="269"/>
      <c r="H1049" s="269"/>
      <c r="I1049" s="269"/>
      <c r="J1049" s="269"/>
      <c r="K1049" s="269">
        <v>31</v>
      </c>
      <c r="L1049" s="269"/>
      <c r="M1049" s="270"/>
    </row>
    <row r="1050" spans="1:13" ht="28.5" customHeight="1">
      <c r="A1050" s="227" t="s">
        <v>500</v>
      </c>
      <c r="B1050" s="227"/>
      <c r="C1050" s="229" t="s">
        <v>501</v>
      </c>
      <c r="D1050" s="195">
        <f>(F1042+F1043+F1044+F1045+F1046)</f>
        <v>258</v>
      </c>
      <c r="E1050" s="195"/>
      <c r="F1050" s="229" t="s">
        <v>502</v>
      </c>
      <c r="G1050" s="195">
        <f>(D1050/500)*100</f>
        <v>51.6</v>
      </c>
      <c r="H1050" s="195"/>
      <c r="I1050" s="196"/>
      <c r="J1050" s="445" t="s">
        <v>503</v>
      </c>
      <c r="K1050" s="445"/>
      <c r="L1050" s="434" t="str">
        <f>IF(G1050&gt;=91,"A1",IF(G1050&gt;=81,"A2",IF(G1050&gt;=71,"B1",IF(G1050&gt;=61,"B2",IF(G1050&gt;=51,"C1",IF(G1050&gt;=41,"C2",IF(G1050&gt;=33,"D","E")))))))</f>
        <v>C1</v>
      </c>
      <c r="M1050" s="434" t="str">
        <f t="shared" ref="M1050:M1052" si="153">IF(K1050&gt;=91,"A1",IF(K1050&gt;=81,"A2",IF(K1050&gt;=71,"B1",IF(K1050&gt;=61,"B2",IF(K1050&gt;=51,"C1",IF(K1050&gt;=41,"C2",IF(K1050&gt;=33,"D","E")))))))</f>
        <v>E</v>
      </c>
    </row>
    <row r="1051" spans="1:13" ht="25.5" customHeight="1">
      <c r="A1051" s="198" t="s">
        <v>504</v>
      </c>
      <c r="B1051" s="227"/>
      <c r="C1051" s="229" t="s">
        <v>505</v>
      </c>
      <c r="D1051" s="195">
        <f>(L1042+L1043+L1044+L1045+L1046)</f>
        <v>257</v>
      </c>
      <c r="E1051" s="195"/>
      <c r="F1051" s="229" t="s">
        <v>506</v>
      </c>
      <c r="G1051" s="199">
        <f>D1051/500*100</f>
        <v>51.4</v>
      </c>
      <c r="H1051" s="199"/>
      <c r="I1051" s="200"/>
      <c r="J1051" s="445" t="s">
        <v>507</v>
      </c>
      <c r="K1051" s="445"/>
      <c r="L1051" s="434" t="str">
        <f>IF(G1051&gt;=91,"A1",IF(G1051&gt;=81,"A2",IF(G1051&gt;=71,"B1",IF(G1051&gt;=61,"B2",IF(G1051&gt;=51,"C1",IF(G1051&gt;=41,"C2",IF(G1051&gt;=33,"D","E")))))))</f>
        <v>C1</v>
      </c>
      <c r="M1051" s="434" t="str">
        <f t="shared" si="153"/>
        <v>E</v>
      </c>
    </row>
    <row r="1052" spans="1:13" ht="18" customHeight="1">
      <c r="A1052" s="230" t="s">
        <v>508</v>
      </c>
      <c r="B1052" s="230"/>
      <c r="C1052" s="230">
        <f>(D1050+D1051)</f>
        <v>515</v>
      </c>
      <c r="D1052" s="446"/>
      <c r="E1052" s="446"/>
      <c r="F1052" s="230" t="s">
        <v>509</v>
      </c>
      <c r="G1052" s="230"/>
      <c r="H1052" s="230"/>
      <c r="I1052" s="290">
        <f>(C1052/1000)*100</f>
        <v>51.5</v>
      </c>
      <c r="J1052" s="230" t="s">
        <v>510</v>
      </c>
      <c r="K1052" s="230"/>
      <c r="L1052" s="446" t="str">
        <f>IF(I1052&gt;=91,"A1",IF(I1052&gt;=81,"A2",IF(I1052&gt;=71,"B1",IF(I1052&gt;=61,"B2",IF(I1052&gt;=51,"C1",IF(I1052&gt;=41,"C2",IF(I1052&gt;=33,"D","E")))))))</f>
        <v>C1</v>
      </c>
      <c r="M1052" s="446" t="str">
        <f t="shared" si="153"/>
        <v>E</v>
      </c>
    </row>
    <row r="1053" spans="1:13" ht="18" customHeight="1">
      <c r="A1053" s="447" t="s">
        <v>367</v>
      </c>
      <c r="B1053" s="448"/>
      <c r="C1053" s="448"/>
      <c r="D1053" s="448"/>
      <c r="E1053" s="448"/>
      <c r="F1053" s="448"/>
      <c r="G1053" s="448"/>
      <c r="H1053" s="448"/>
      <c r="I1053" s="448"/>
      <c r="J1053" s="448"/>
      <c r="K1053" s="448"/>
      <c r="L1053" s="448"/>
      <c r="M1053" s="449"/>
    </row>
    <row r="1054" spans="1:13" ht="18" customHeight="1">
      <c r="A1054" s="428" t="s">
        <v>368</v>
      </c>
      <c r="B1054" s="429"/>
      <c r="C1054" s="429"/>
      <c r="D1054" s="429"/>
      <c r="E1054" s="429"/>
      <c r="F1054" s="429"/>
      <c r="G1054" s="429"/>
      <c r="H1054" s="429"/>
      <c r="I1054" s="429"/>
      <c r="J1054" s="429"/>
      <c r="K1054" s="429"/>
      <c r="L1054" s="429"/>
      <c r="M1054" s="430"/>
    </row>
    <row r="1055" spans="1:13" ht="18" customHeight="1">
      <c r="A1055" s="428" t="s">
        <v>369</v>
      </c>
      <c r="B1055" s="429"/>
      <c r="C1055" s="429"/>
      <c r="D1055" s="429"/>
      <c r="E1055" s="429"/>
      <c r="F1055" s="429" t="s">
        <v>370</v>
      </c>
      <c r="G1055" s="429"/>
      <c r="H1055" s="429"/>
      <c r="I1055" s="429"/>
      <c r="J1055" s="429"/>
      <c r="K1055" s="429" t="s">
        <v>511</v>
      </c>
      <c r="L1055" s="429"/>
      <c r="M1055" s="430"/>
    </row>
    <row r="1056" spans="1:13" ht="18" customHeight="1">
      <c r="A1056" s="431" t="s">
        <v>371</v>
      </c>
      <c r="B1056" s="432"/>
      <c r="C1056" s="432"/>
      <c r="D1056" s="432"/>
      <c r="E1056" s="432"/>
      <c r="F1056" s="433" t="s">
        <v>375</v>
      </c>
      <c r="G1056" s="434"/>
      <c r="H1056" s="434"/>
      <c r="I1056" s="434"/>
      <c r="J1056" s="434"/>
      <c r="K1056" s="433" t="s">
        <v>372</v>
      </c>
      <c r="L1056" s="434"/>
      <c r="M1056" s="435"/>
    </row>
    <row r="1057" spans="1:13" ht="18" customHeight="1">
      <c r="A1057" s="428" t="s">
        <v>373</v>
      </c>
      <c r="B1057" s="429"/>
      <c r="C1057" s="429"/>
      <c r="D1057" s="429"/>
      <c r="E1057" s="429"/>
      <c r="F1057" s="429"/>
      <c r="G1057" s="429"/>
      <c r="H1057" s="429"/>
      <c r="I1057" s="429"/>
      <c r="J1057" s="429"/>
      <c r="K1057" s="429"/>
      <c r="L1057" s="429"/>
      <c r="M1057" s="430"/>
    </row>
    <row r="1058" spans="1:13" ht="18" customHeight="1">
      <c r="A1058" s="428" t="s">
        <v>369</v>
      </c>
      <c r="B1058" s="429"/>
      <c r="C1058" s="429"/>
      <c r="D1058" s="429"/>
      <c r="E1058" s="429"/>
      <c r="F1058" s="429" t="s">
        <v>370</v>
      </c>
      <c r="G1058" s="429"/>
      <c r="H1058" s="429"/>
      <c r="I1058" s="429"/>
      <c r="J1058" s="429"/>
      <c r="K1058" s="429" t="s">
        <v>511</v>
      </c>
      <c r="L1058" s="429"/>
      <c r="M1058" s="430"/>
    </row>
    <row r="1059" spans="1:13" ht="18" customHeight="1">
      <c r="A1059" s="439" t="s">
        <v>374</v>
      </c>
      <c r="B1059" s="440"/>
      <c r="C1059" s="440"/>
      <c r="D1059" s="440"/>
      <c r="E1059" s="440"/>
      <c r="F1059" s="429" t="s">
        <v>375</v>
      </c>
      <c r="G1059" s="429"/>
      <c r="H1059" s="429"/>
      <c r="I1059" s="429"/>
      <c r="J1059" s="429"/>
      <c r="K1059" s="429" t="s">
        <v>372</v>
      </c>
      <c r="L1059" s="429"/>
      <c r="M1059" s="430"/>
    </row>
    <row r="1060" spans="1:13" ht="18" customHeight="1">
      <c r="A1060" s="439" t="s">
        <v>376</v>
      </c>
      <c r="B1060" s="440"/>
      <c r="C1060" s="440"/>
      <c r="D1060" s="440"/>
      <c r="E1060" s="440"/>
      <c r="F1060" s="433" t="s">
        <v>372</v>
      </c>
      <c r="G1060" s="434"/>
      <c r="H1060" s="434"/>
      <c r="I1060" s="434"/>
      <c r="J1060" s="434"/>
      <c r="K1060" s="433" t="s">
        <v>375</v>
      </c>
      <c r="L1060" s="434"/>
      <c r="M1060" s="435"/>
    </row>
    <row r="1061" spans="1:13" ht="18" customHeight="1">
      <c r="A1061" s="441" t="s">
        <v>377</v>
      </c>
      <c r="B1061" s="442"/>
      <c r="C1061" s="442"/>
      <c r="D1061" s="442"/>
      <c r="E1061" s="443"/>
      <c r="F1061" s="436" t="s">
        <v>372</v>
      </c>
      <c r="G1061" s="437"/>
      <c r="H1061" s="437"/>
      <c r="I1061" s="437"/>
      <c r="J1061" s="444"/>
      <c r="K1061" s="436" t="s">
        <v>372</v>
      </c>
      <c r="L1061" s="437"/>
      <c r="M1061" s="438"/>
    </row>
    <row r="1062" spans="1:13" ht="18" customHeight="1">
      <c r="A1062" s="441" t="s">
        <v>378</v>
      </c>
      <c r="B1062" s="442"/>
      <c r="C1062" s="442"/>
      <c r="D1062" s="442"/>
      <c r="E1062" s="443"/>
      <c r="F1062" s="436" t="s">
        <v>372</v>
      </c>
      <c r="G1062" s="437"/>
      <c r="H1062" s="437"/>
      <c r="I1062" s="437"/>
      <c r="J1062" s="444"/>
      <c r="K1062" s="436" t="s">
        <v>372</v>
      </c>
      <c r="L1062" s="437"/>
      <c r="M1062" s="438"/>
    </row>
    <row r="1063" spans="1:13" ht="18" customHeight="1">
      <c r="A1063" s="428" t="s">
        <v>379</v>
      </c>
      <c r="B1063" s="429"/>
      <c r="C1063" s="429"/>
      <c r="D1063" s="429"/>
      <c r="E1063" s="429"/>
      <c r="F1063" s="429"/>
      <c r="G1063" s="429"/>
      <c r="H1063" s="429"/>
      <c r="I1063" s="429"/>
      <c r="J1063" s="429"/>
      <c r="K1063" s="429"/>
      <c r="L1063" s="429"/>
      <c r="M1063" s="430"/>
    </row>
    <row r="1064" spans="1:13" ht="18" customHeight="1">
      <c r="A1064" s="428" t="s">
        <v>369</v>
      </c>
      <c r="B1064" s="429"/>
      <c r="C1064" s="429"/>
      <c r="D1064" s="429"/>
      <c r="E1064" s="429"/>
      <c r="F1064" s="429" t="s">
        <v>370</v>
      </c>
      <c r="G1064" s="429"/>
      <c r="H1064" s="429"/>
      <c r="I1064" s="429"/>
      <c r="J1064" s="429"/>
      <c r="K1064" s="429" t="s">
        <v>511</v>
      </c>
      <c r="L1064" s="429"/>
      <c r="M1064" s="430"/>
    </row>
    <row r="1065" spans="1:13" ht="18" customHeight="1">
      <c r="A1065" s="431" t="s">
        <v>380</v>
      </c>
      <c r="B1065" s="432"/>
      <c r="C1065" s="432"/>
      <c r="D1065" s="432"/>
      <c r="E1065" s="432"/>
      <c r="F1065" s="432"/>
      <c r="G1065" s="433" t="s">
        <v>552</v>
      </c>
      <c r="H1065" s="434"/>
      <c r="I1065" s="434"/>
      <c r="J1065" s="434"/>
      <c r="K1065" s="434"/>
      <c r="L1065" s="434"/>
      <c r="M1065" s="435"/>
    </row>
    <row r="1066" spans="1:13" ht="18" customHeight="1">
      <c r="A1066" s="226" t="s">
        <v>512</v>
      </c>
      <c r="B1066" s="436" t="s">
        <v>557</v>
      </c>
      <c r="C1066" s="437"/>
      <c r="D1066" s="437"/>
      <c r="E1066" s="437"/>
      <c r="F1066" s="437"/>
      <c r="G1066" s="437"/>
      <c r="H1066" s="437"/>
      <c r="I1066" s="437"/>
      <c r="J1066" s="437"/>
      <c r="K1066" s="437"/>
      <c r="L1066" s="437"/>
      <c r="M1066" s="438"/>
    </row>
    <row r="1067" spans="1:13" ht="18" customHeight="1">
      <c r="A1067" s="226" t="s">
        <v>382</v>
      </c>
      <c r="B1067" s="436" t="s">
        <v>537</v>
      </c>
      <c r="C1067" s="437"/>
      <c r="D1067" s="437"/>
      <c r="E1067" s="437"/>
      <c r="F1067" s="437"/>
      <c r="G1067" s="437"/>
      <c r="H1067" s="437"/>
      <c r="I1067" s="437"/>
      <c r="J1067" s="437"/>
      <c r="K1067" s="437"/>
      <c r="L1067" s="437"/>
      <c r="M1067" s="438"/>
    </row>
    <row r="1068" spans="1:13" ht="18" customHeight="1">
      <c r="A1068" s="428" t="s">
        <v>513</v>
      </c>
      <c r="B1068" s="429"/>
      <c r="C1068" s="429"/>
      <c r="D1068" s="434"/>
      <c r="E1068" s="434"/>
      <c r="F1068" s="434"/>
      <c r="G1068" s="434"/>
      <c r="H1068" s="434"/>
      <c r="I1068" s="434"/>
      <c r="J1068" s="429" t="s">
        <v>514</v>
      </c>
      <c r="K1068" s="429"/>
      <c r="L1068" s="429"/>
      <c r="M1068" s="430"/>
    </row>
    <row r="1069" spans="1:13" ht="18" customHeight="1">
      <c r="A1069" s="428"/>
      <c r="B1069" s="429"/>
      <c r="C1069" s="429"/>
      <c r="D1069" s="434"/>
      <c r="E1069" s="434"/>
      <c r="F1069" s="434"/>
      <c r="G1069" s="434"/>
      <c r="H1069" s="434"/>
      <c r="I1069" s="434"/>
      <c r="J1069" s="429"/>
      <c r="K1069" s="429"/>
      <c r="L1069" s="429"/>
      <c r="M1069" s="430"/>
    </row>
    <row r="1070" spans="1:13" ht="18" customHeight="1">
      <c r="A1070" s="428"/>
      <c r="B1070" s="429"/>
      <c r="C1070" s="429"/>
      <c r="D1070" s="434"/>
      <c r="E1070" s="434"/>
      <c r="F1070" s="434"/>
      <c r="G1070" s="434"/>
      <c r="H1070" s="434"/>
      <c r="I1070" s="434"/>
      <c r="J1070" s="429"/>
      <c r="K1070" s="429"/>
      <c r="L1070" s="429"/>
      <c r="M1070" s="430"/>
    </row>
    <row r="1071" spans="1:13" ht="18" customHeight="1">
      <c r="A1071" s="428"/>
      <c r="B1071" s="429"/>
      <c r="C1071" s="429"/>
      <c r="D1071" s="434"/>
      <c r="E1071" s="434"/>
      <c r="F1071" s="434"/>
      <c r="G1071" s="434"/>
      <c r="H1071" s="434"/>
      <c r="I1071" s="434"/>
      <c r="J1071" s="429"/>
      <c r="K1071" s="429"/>
      <c r="L1071" s="429"/>
      <c r="M1071" s="430"/>
    </row>
    <row r="1072" spans="1:13" ht="18" customHeight="1">
      <c r="A1072" s="423" t="s">
        <v>383</v>
      </c>
      <c r="B1072" s="424"/>
      <c r="C1072" s="424"/>
      <c r="D1072" s="424"/>
      <c r="E1072" s="424"/>
      <c r="F1072" s="424"/>
      <c r="G1072" s="424"/>
      <c r="H1072" s="425" t="s">
        <v>384</v>
      </c>
      <c r="I1072" s="426"/>
      <c r="J1072" s="426"/>
      <c r="K1072" s="426"/>
      <c r="L1072" s="426"/>
      <c r="M1072" s="427"/>
    </row>
    <row r="1073" spans="1:13" ht="18" customHeight="1">
      <c r="A1073" s="231" t="s">
        <v>385</v>
      </c>
      <c r="B1073" s="424" t="s">
        <v>255</v>
      </c>
      <c r="C1073" s="424"/>
      <c r="D1073" s="204" t="s">
        <v>385</v>
      </c>
      <c r="E1073" s="232"/>
      <c r="F1073" s="424" t="s">
        <v>255</v>
      </c>
      <c r="G1073" s="424"/>
      <c r="H1073" s="206"/>
      <c r="I1073" s="206"/>
      <c r="J1073" s="207" t="s">
        <v>386</v>
      </c>
      <c r="K1073" s="206"/>
      <c r="L1073" s="208" t="s">
        <v>255</v>
      </c>
      <c r="M1073" s="209"/>
    </row>
    <row r="1074" spans="1:13" ht="18" customHeight="1">
      <c r="A1074" s="210" t="s">
        <v>387</v>
      </c>
      <c r="B1074" s="418" t="s">
        <v>388</v>
      </c>
      <c r="C1074" s="418"/>
      <c r="D1074" s="418" t="s">
        <v>389</v>
      </c>
      <c r="E1074" s="418"/>
      <c r="F1074" s="418" t="s">
        <v>390</v>
      </c>
      <c r="G1074" s="418"/>
      <c r="H1074" s="206"/>
      <c r="I1074" s="206"/>
      <c r="J1074" s="419">
        <v>3</v>
      </c>
      <c r="K1074" s="420"/>
      <c r="L1074" s="232" t="s">
        <v>372</v>
      </c>
      <c r="M1074" s="209"/>
    </row>
    <row r="1075" spans="1:13" ht="18" customHeight="1">
      <c r="A1075" s="210" t="s">
        <v>391</v>
      </c>
      <c r="B1075" s="418" t="s">
        <v>392</v>
      </c>
      <c r="C1075" s="418"/>
      <c r="D1075" s="418" t="s">
        <v>393</v>
      </c>
      <c r="E1075" s="418"/>
      <c r="F1075" s="418" t="s">
        <v>394</v>
      </c>
      <c r="G1075" s="418"/>
      <c r="H1075" s="206"/>
      <c r="I1075" s="206"/>
      <c r="J1075" s="419">
        <v>2</v>
      </c>
      <c r="K1075" s="420"/>
      <c r="L1075" s="232" t="s">
        <v>375</v>
      </c>
      <c r="M1075" s="209"/>
    </row>
    <row r="1076" spans="1:13" ht="18" customHeight="1">
      <c r="A1076" s="210" t="s">
        <v>395</v>
      </c>
      <c r="B1076" s="418" t="s">
        <v>396</v>
      </c>
      <c r="C1076" s="418"/>
      <c r="D1076" s="418" t="s">
        <v>397</v>
      </c>
      <c r="E1076" s="418"/>
      <c r="F1076" s="418" t="s">
        <v>398</v>
      </c>
      <c r="G1076" s="418"/>
      <c r="H1076" s="206"/>
      <c r="I1076" s="206"/>
      <c r="J1076" s="419">
        <v>1</v>
      </c>
      <c r="K1076" s="420"/>
      <c r="L1076" s="232" t="s">
        <v>399</v>
      </c>
      <c r="M1076" s="209"/>
    </row>
    <row r="1077" spans="1:13" ht="18" customHeight="1" thickBot="1">
      <c r="A1077" s="211" t="s">
        <v>400</v>
      </c>
      <c r="B1077" s="421" t="s">
        <v>401</v>
      </c>
      <c r="C1077" s="421"/>
      <c r="D1077" s="422" t="s">
        <v>402</v>
      </c>
      <c r="E1077" s="422"/>
      <c r="F1077" s="422" t="s">
        <v>403</v>
      </c>
      <c r="G1077" s="422"/>
      <c r="H1077" s="212"/>
      <c r="I1077" s="212"/>
      <c r="J1077" s="212"/>
      <c r="K1077" s="212"/>
      <c r="L1077" s="212"/>
      <c r="M1077" s="213"/>
    </row>
    <row r="1078" spans="1:13" ht="18" customHeight="1" thickBot="1"/>
    <row r="1079" spans="1:13" ht="18" customHeight="1">
      <c r="A1079" s="180"/>
      <c r="B1079" s="465" t="s">
        <v>475</v>
      </c>
      <c r="C1079" s="465"/>
      <c r="D1079" s="465"/>
      <c r="E1079" s="465"/>
      <c r="F1079" s="465"/>
      <c r="G1079" s="465"/>
      <c r="H1079" s="465"/>
      <c r="I1079" s="466"/>
      <c r="J1079" s="467" t="s">
        <v>476</v>
      </c>
      <c r="K1079" s="465"/>
      <c r="L1079" s="465"/>
      <c r="M1079" s="468"/>
    </row>
    <row r="1080" spans="1:13" ht="18" customHeight="1">
      <c r="A1080" s="454" t="s">
        <v>477</v>
      </c>
      <c r="B1080" s="455"/>
      <c r="C1080" s="455"/>
      <c r="D1080" s="455"/>
      <c r="E1080" s="455"/>
      <c r="F1080" s="455"/>
      <c r="G1080" s="455"/>
      <c r="H1080" s="455"/>
      <c r="I1080" s="455"/>
      <c r="J1080" s="455"/>
      <c r="K1080" s="455"/>
      <c r="L1080" s="455"/>
      <c r="M1080" s="456"/>
    </row>
    <row r="1081" spans="1:13" ht="18" customHeight="1">
      <c r="A1081" s="181"/>
      <c r="B1081" s="457" t="s">
        <v>478</v>
      </c>
      <c r="C1081" s="457"/>
      <c r="D1081" s="457"/>
      <c r="E1081" s="458"/>
      <c r="F1081" s="182" t="s">
        <v>479</v>
      </c>
      <c r="G1081" s="182"/>
      <c r="H1081" s="459" t="s">
        <v>480</v>
      </c>
      <c r="I1081" s="460"/>
      <c r="J1081" s="461"/>
      <c r="K1081" s="183" t="s">
        <v>481</v>
      </c>
      <c r="L1081" s="227"/>
      <c r="M1081" s="185"/>
    </row>
    <row r="1082" spans="1:13" ht="18" customHeight="1">
      <c r="A1082" s="462" t="s">
        <v>524</v>
      </c>
      <c r="B1082" s="460"/>
      <c r="C1082" s="460"/>
      <c r="D1082" s="460"/>
      <c r="E1082" s="460"/>
      <c r="F1082" s="460"/>
      <c r="G1082" s="460"/>
      <c r="H1082" s="460"/>
      <c r="I1082" s="460"/>
      <c r="J1082" s="460"/>
      <c r="K1082" s="460"/>
      <c r="L1082" s="460"/>
      <c r="M1082" s="463"/>
    </row>
    <row r="1083" spans="1:13" ht="18" customHeight="1">
      <c r="A1083" s="441" t="s">
        <v>482</v>
      </c>
      <c r="B1083" s="442"/>
      <c r="C1083" s="442"/>
      <c r="D1083" s="442"/>
      <c r="E1083" s="442"/>
      <c r="F1083" s="442"/>
      <c r="G1083" s="442"/>
      <c r="H1083" s="442"/>
      <c r="I1083" s="442"/>
      <c r="J1083" s="442"/>
      <c r="K1083" s="442"/>
      <c r="L1083" s="442"/>
      <c r="M1083" s="464"/>
    </row>
    <row r="1084" spans="1:13" ht="18" customHeight="1">
      <c r="A1084" s="439" t="s">
        <v>483</v>
      </c>
      <c r="B1084" s="440"/>
      <c r="C1084" s="472" t="s">
        <v>329</v>
      </c>
      <c r="D1084" s="470"/>
      <c r="E1084" s="470"/>
      <c r="F1084" s="470"/>
      <c r="G1084" s="471"/>
      <c r="H1084" s="228" t="s">
        <v>484</v>
      </c>
      <c r="I1084" s="187"/>
      <c r="J1084" s="448">
        <v>23</v>
      </c>
      <c r="K1084" s="448"/>
      <c r="L1084" s="448"/>
      <c r="M1084" s="449"/>
    </row>
    <row r="1085" spans="1:13" ht="18" customHeight="1">
      <c r="A1085" s="439" t="s">
        <v>485</v>
      </c>
      <c r="B1085" s="440"/>
      <c r="C1085" s="472" t="s">
        <v>1</v>
      </c>
      <c r="D1085" s="470"/>
      <c r="E1085" s="470"/>
      <c r="F1085" s="470"/>
      <c r="G1085" s="471"/>
      <c r="H1085" s="228" t="s">
        <v>486</v>
      </c>
      <c r="I1085" s="187"/>
      <c r="J1085" s="448">
        <v>1137</v>
      </c>
      <c r="K1085" s="448"/>
      <c r="L1085" s="448"/>
      <c r="M1085" s="449"/>
    </row>
    <row r="1086" spans="1:13" ht="18" customHeight="1">
      <c r="A1086" s="439" t="s">
        <v>487</v>
      </c>
      <c r="B1086" s="440"/>
      <c r="C1086" s="469">
        <v>41749</v>
      </c>
      <c r="D1086" s="470"/>
      <c r="E1086" s="470"/>
      <c r="F1086" s="470"/>
      <c r="G1086" s="471"/>
      <c r="H1086" s="228" t="s">
        <v>488</v>
      </c>
      <c r="I1086" s="187"/>
      <c r="J1086" s="448">
        <v>7006223766</v>
      </c>
      <c r="K1086" s="448"/>
      <c r="L1086" s="448"/>
      <c r="M1086" s="449"/>
    </row>
    <row r="1087" spans="1:13" ht="18" customHeight="1">
      <c r="A1087" s="439" t="s">
        <v>489</v>
      </c>
      <c r="B1087" s="440"/>
      <c r="C1087" s="472" t="s">
        <v>331</v>
      </c>
      <c r="D1087" s="470"/>
      <c r="E1087" s="470"/>
      <c r="F1087" s="470"/>
      <c r="G1087" s="471"/>
      <c r="H1087" s="431" t="s">
        <v>357</v>
      </c>
      <c r="I1087" s="432"/>
      <c r="J1087" s="473" t="s">
        <v>330</v>
      </c>
      <c r="K1087" s="448"/>
      <c r="L1087" s="448"/>
      <c r="M1087" s="449"/>
    </row>
    <row r="1088" spans="1:13" ht="18" customHeight="1">
      <c r="A1088" s="428" t="s">
        <v>490</v>
      </c>
      <c r="B1088" s="429"/>
      <c r="C1088" s="429"/>
      <c r="D1088" s="429"/>
      <c r="E1088" s="429"/>
      <c r="F1088" s="429"/>
      <c r="G1088" s="429"/>
      <c r="H1088" s="429"/>
      <c r="I1088" s="429"/>
      <c r="J1088" s="429"/>
      <c r="K1088" s="429"/>
      <c r="L1088" s="429"/>
      <c r="M1088" s="430"/>
    </row>
    <row r="1089" spans="1:13" ht="18" customHeight="1">
      <c r="A1089" s="453" t="s">
        <v>491</v>
      </c>
      <c r="B1089" s="429" t="s">
        <v>492</v>
      </c>
      <c r="C1089" s="429"/>
      <c r="D1089" s="429"/>
      <c r="E1089" s="429"/>
      <c r="F1089" s="429"/>
      <c r="G1089" s="429"/>
      <c r="H1089" s="429" t="s">
        <v>493</v>
      </c>
      <c r="I1089" s="429"/>
      <c r="J1089" s="429"/>
      <c r="K1089" s="429"/>
      <c r="L1089" s="429"/>
      <c r="M1089" s="430"/>
    </row>
    <row r="1090" spans="1:13" ht="30">
      <c r="A1090" s="453"/>
      <c r="B1090" s="189" t="s">
        <v>494</v>
      </c>
      <c r="C1090" s="189" t="s">
        <v>495</v>
      </c>
      <c r="D1090" s="189" t="s">
        <v>496</v>
      </c>
      <c r="E1090" s="189" t="s">
        <v>497</v>
      </c>
      <c r="F1090" s="189">
        <v>100</v>
      </c>
      <c r="G1090" s="190" t="s">
        <v>345</v>
      </c>
      <c r="H1090" s="189" t="s">
        <v>498</v>
      </c>
      <c r="I1090" s="189" t="s">
        <v>495</v>
      </c>
      <c r="J1090" s="189" t="s">
        <v>496</v>
      </c>
      <c r="K1090" s="189" t="s">
        <v>515</v>
      </c>
      <c r="L1090" s="189">
        <v>100</v>
      </c>
      <c r="M1090" s="191" t="s">
        <v>345</v>
      </c>
    </row>
    <row r="1091" spans="1:13" ht="18" customHeight="1">
      <c r="A1091" s="226" t="s">
        <v>257</v>
      </c>
      <c r="B1091" s="101">
        <v>6</v>
      </c>
      <c r="C1091" s="2">
        <v>5</v>
      </c>
      <c r="D1091" s="2">
        <v>5</v>
      </c>
      <c r="E1091" s="264">
        <v>35.5</v>
      </c>
      <c r="F1091" s="193">
        <f t="shared" ref="F1091" si="154">SUM(B1091:E1091)</f>
        <v>51.5</v>
      </c>
      <c r="G1091" s="266" t="str">
        <f t="shared" ref="G1091:G1095" si="155">IF(F1091&gt;=91,"A1",IF(F1091&gt;=81,"A2",IF(F1091&gt;=71,"B1",IF(F1091&gt;=61,"B2",IF(F1091&gt;=51,"C1",IF(F1091&gt;=41,"C2",IF(F1091&gt;=33,"D","E")))))))</f>
        <v>C1</v>
      </c>
      <c r="H1091" s="266">
        <v>5.75</v>
      </c>
      <c r="I1091" s="266">
        <v>5</v>
      </c>
      <c r="J1091" s="266">
        <v>4</v>
      </c>
      <c r="K1091" s="193">
        <v>45.5</v>
      </c>
      <c r="L1091" s="193">
        <f t="shared" ref="L1091" si="156">SUM(H1091:K1091)</f>
        <v>60.25</v>
      </c>
      <c r="M1091" s="266" t="str">
        <f t="shared" ref="M1091:M1095" si="157">IF(L1091&gt;=91,"A1",IF(L1091&gt;=81,"A2",IF(L1091&gt;=71,"B1",IF(L1091&gt;=61,"B2",IF(L1091&gt;=51,"C1",IF(L1091&gt;=41,"C2",IF(L1091&gt;=33,"D","E")))))))</f>
        <v>C1</v>
      </c>
    </row>
    <row r="1092" spans="1:13" ht="18" customHeight="1">
      <c r="A1092" s="226" t="s">
        <v>259</v>
      </c>
      <c r="B1092" s="101">
        <v>5.5</v>
      </c>
      <c r="C1092" s="2">
        <v>4</v>
      </c>
      <c r="D1092" s="2">
        <v>4</v>
      </c>
      <c r="E1092" s="2">
        <v>43.5</v>
      </c>
      <c r="F1092" s="193">
        <f t="shared" ref="F1092:F1095" si="158">(B1092+C1092+D1092+E1092)</f>
        <v>57</v>
      </c>
      <c r="G1092" s="266" t="str">
        <f t="shared" si="155"/>
        <v>C1</v>
      </c>
      <c r="H1092" s="266">
        <v>7.25</v>
      </c>
      <c r="I1092" s="266">
        <v>4</v>
      </c>
      <c r="J1092" s="266">
        <v>3.5</v>
      </c>
      <c r="K1092" s="5">
        <v>52.5</v>
      </c>
      <c r="L1092" s="165">
        <f t="shared" ref="L1092:L1095" si="159">SUM(H1092:K1092)</f>
        <v>67.25</v>
      </c>
      <c r="M1092" s="269" t="str">
        <f t="shared" si="157"/>
        <v>B2</v>
      </c>
    </row>
    <row r="1093" spans="1:13" ht="18" customHeight="1">
      <c r="A1093" s="226" t="s">
        <v>499</v>
      </c>
      <c r="B1093" s="101">
        <v>2.25</v>
      </c>
      <c r="C1093" s="2">
        <v>4</v>
      </c>
      <c r="D1093" s="2">
        <v>4</v>
      </c>
      <c r="E1093" s="2">
        <v>26</v>
      </c>
      <c r="F1093" s="266">
        <f t="shared" si="158"/>
        <v>36.25</v>
      </c>
      <c r="G1093" s="266" t="str">
        <f t="shared" si="155"/>
        <v>D</v>
      </c>
      <c r="H1093" s="266">
        <v>6.5</v>
      </c>
      <c r="I1093" s="267">
        <v>5</v>
      </c>
      <c r="J1093" s="267">
        <v>3.5</v>
      </c>
      <c r="K1093" s="5">
        <v>45.5</v>
      </c>
      <c r="L1093" s="165">
        <f t="shared" si="159"/>
        <v>60.5</v>
      </c>
      <c r="M1093" s="269" t="str">
        <f t="shared" si="157"/>
        <v>C1</v>
      </c>
    </row>
    <row r="1094" spans="1:13" ht="18" customHeight="1">
      <c r="A1094" s="226" t="s">
        <v>261</v>
      </c>
      <c r="B1094" s="112">
        <v>7</v>
      </c>
      <c r="C1094" s="2">
        <v>3.5</v>
      </c>
      <c r="D1094" s="2">
        <v>4.5</v>
      </c>
      <c r="E1094" s="2">
        <v>45.5</v>
      </c>
      <c r="F1094" s="266">
        <f t="shared" si="158"/>
        <v>60.5</v>
      </c>
      <c r="G1094" s="266" t="str">
        <f t="shared" si="155"/>
        <v>C1</v>
      </c>
      <c r="H1094" s="167">
        <v>6.75</v>
      </c>
      <c r="I1094" s="168">
        <v>4</v>
      </c>
      <c r="J1094" s="168">
        <v>4</v>
      </c>
      <c r="K1094" s="5">
        <v>55</v>
      </c>
      <c r="L1094" s="165">
        <f t="shared" si="159"/>
        <v>69.75</v>
      </c>
      <c r="M1094" s="165" t="str">
        <f t="shared" si="157"/>
        <v>B2</v>
      </c>
    </row>
    <row r="1095" spans="1:13" ht="18" customHeight="1">
      <c r="A1095" s="226" t="s">
        <v>361</v>
      </c>
      <c r="B1095" s="101">
        <v>6.25</v>
      </c>
      <c r="C1095" s="2">
        <v>5</v>
      </c>
      <c r="D1095" s="2">
        <v>5</v>
      </c>
      <c r="E1095" s="2">
        <v>41.5</v>
      </c>
      <c r="F1095" s="165">
        <f t="shared" si="158"/>
        <v>57.75</v>
      </c>
      <c r="G1095" s="266" t="str">
        <f t="shared" si="155"/>
        <v>C1</v>
      </c>
      <c r="H1095" s="167">
        <v>6.5</v>
      </c>
      <c r="I1095" s="266">
        <v>5</v>
      </c>
      <c r="J1095" s="266">
        <v>3</v>
      </c>
      <c r="K1095" s="5">
        <v>34</v>
      </c>
      <c r="L1095" s="165">
        <f t="shared" si="159"/>
        <v>48.5</v>
      </c>
      <c r="M1095" s="269" t="str">
        <f t="shared" si="157"/>
        <v>C2</v>
      </c>
    </row>
    <row r="1096" spans="1:13" ht="18" customHeight="1">
      <c r="A1096" s="271" t="s">
        <v>530</v>
      </c>
      <c r="B1096" s="267"/>
      <c r="C1096" s="267"/>
      <c r="D1096" s="267"/>
      <c r="E1096" s="171">
        <v>32</v>
      </c>
      <c r="F1096" s="160"/>
      <c r="G1096" s="267"/>
      <c r="H1096" s="267"/>
      <c r="I1096" s="267"/>
      <c r="J1096" s="267"/>
      <c r="K1096" s="266">
        <v>37</v>
      </c>
      <c r="L1096" s="267"/>
      <c r="M1096" s="268"/>
    </row>
    <row r="1097" spans="1:13" ht="18" customHeight="1">
      <c r="A1097" s="271" t="s">
        <v>531</v>
      </c>
      <c r="B1097" s="267"/>
      <c r="C1097" s="267"/>
      <c r="D1097" s="267"/>
      <c r="E1097" s="15">
        <v>34.5</v>
      </c>
      <c r="F1097" s="266"/>
      <c r="G1097" s="267"/>
      <c r="H1097" s="267"/>
      <c r="I1097" s="267"/>
      <c r="J1097" s="267"/>
      <c r="K1097" s="15">
        <v>24</v>
      </c>
      <c r="L1097" s="266"/>
      <c r="M1097" s="268"/>
    </row>
    <row r="1098" spans="1:13" ht="18" customHeight="1">
      <c r="A1098" s="271" t="s">
        <v>532</v>
      </c>
      <c r="B1098" s="267"/>
      <c r="C1098" s="267"/>
      <c r="D1098" s="267"/>
      <c r="E1098" s="266">
        <v>29</v>
      </c>
      <c r="F1098" s="267"/>
      <c r="G1098" s="267"/>
      <c r="H1098" s="267"/>
      <c r="I1098" s="267"/>
      <c r="J1098" s="267"/>
      <c r="K1098" s="266">
        <v>36.5</v>
      </c>
      <c r="L1098" s="267"/>
      <c r="M1098" s="268"/>
    </row>
    <row r="1099" spans="1:13" ht="26.25" customHeight="1">
      <c r="A1099" s="227" t="s">
        <v>500</v>
      </c>
      <c r="B1099" s="227"/>
      <c r="C1099" s="229" t="s">
        <v>501</v>
      </c>
      <c r="D1099" s="195">
        <f>(F1091+F1092+F1093+F1094+F1095)</f>
        <v>263</v>
      </c>
      <c r="E1099" s="195"/>
      <c r="F1099" s="229" t="s">
        <v>502</v>
      </c>
      <c r="G1099" s="195">
        <f>(D1099/500)*100</f>
        <v>52.6</v>
      </c>
      <c r="H1099" s="195"/>
      <c r="I1099" s="196"/>
      <c r="J1099" s="445" t="s">
        <v>503</v>
      </c>
      <c r="K1099" s="445"/>
      <c r="L1099" s="434" t="str">
        <f>IF(G1099&gt;=91,"A1",IF(G1099&gt;=81,"A2",IF(G1099&gt;=71,"B1",IF(G1099&gt;=61,"B2",IF(G1099&gt;=51,"C1",IF(G1099&gt;=41,"C2",IF(G1099&gt;=33,"D","E")))))))</f>
        <v>C1</v>
      </c>
      <c r="M1099" s="434" t="str">
        <f t="shared" ref="M1099:M1101" si="160">IF(K1099&gt;=91,"A1",IF(K1099&gt;=81,"A2",IF(K1099&gt;=71,"B1",IF(K1099&gt;=61,"B2",IF(K1099&gt;=51,"C1",IF(K1099&gt;=41,"C2",IF(K1099&gt;=33,"D","E")))))))</f>
        <v>E</v>
      </c>
    </row>
    <row r="1100" spans="1:13" ht="24.75" customHeight="1">
      <c r="A1100" s="198" t="s">
        <v>504</v>
      </c>
      <c r="B1100" s="227"/>
      <c r="C1100" s="229" t="s">
        <v>505</v>
      </c>
      <c r="D1100" s="195">
        <f>(L1091+L1092+L1093+L1094+L1095)</f>
        <v>306.25</v>
      </c>
      <c r="E1100" s="195"/>
      <c r="F1100" s="229" t="s">
        <v>506</v>
      </c>
      <c r="G1100" s="199">
        <f>D1100/500*100</f>
        <v>61.250000000000007</v>
      </c>
      <c r="H1100" s="199"/>
      <c r="I1100" s="200"/>
      <c r="J1100" s="445" t="s">
        <v>507</v>
      </c>
      <c r="K1100" s="445"/>
      <c r="L1100" s="434" t="str">
        <f>IF(G1100&gt;=91,"A1",IF(G1100&gt;=81,"A2",IF(G1100&gt;=71,"B1",IF(G1100&gt;=61,"B2",IF(G1100&gt;=51,"C1",IF(G1100&gt;=41,"C2",IF(G1100&gt;=33,"D","E")))))))</f>
        <v>B2</v>
      </c>
      <c r="M1100" s="434" t="str">
        <f t="shared" si="160"/>
        <v>E</v>
      </c>
    </row>
    <row r="1101" spans="1:13" ht="18" customHeight="1">
      <c r="A1101" s="230" t="s">
        <v>508</v>
      </c>
      <c r="B1101" s="230"/>
      <c r="C1101" s="230">
        <f>(D1099+D1100)</f>
        <v>569.25</v>
      </c>
      <c r="D1101" s="446"/>
      <c r="E1101" s="446"/>
      <c r="F1101" s="230" t="s">
        <v>509</v>
      </c>
      <c r="G1101" s="230"/>
      <c r="H1101" s="230"/>
      <c r="I1101" s="290">
        <f>(C1101/1000)*100</f>
        <v>56.925000000000004</v>
      </c>
      <c r="J1101" s="230" t="s">
        <v>510</v>
      </c>
      <c r="K1101" s="230"/>
      <c r="L1101" s="446" t="str">
        <f>IF(I1101&gt;=91,"A1",IF(I1101&gt;=81,"A2",IF(I1101&gt;=71,"B1",IF(I1101&gt;=61,"B2",IF(I1101&gt;=51,"C1",IF(I1101&gt;=41,"C2",IF(I1101&gt;=33,"D","E")))))))</f>
        <v>C1</v>
      </c>
      <c r="M1101" s="446" t="str">
        <f t="shared" si="160"/>
        <v>E</v>
      </c>
    </row>
    <row r="1102" spans="1:13" ht="18" customHeight="1">
      <c r="A1102" s="447" t="s">
        <v>367</v>
      </c>
      <c r="B1102" s="448"/>
      <c r="C1102" s="448"/>
      <c r="D1102" s="448"/>
      <c r="E1102" s="448"/>
      <c r="F1102" s="448"/>
      <c r="G1102" s="448"/>
      <c r="H1102" s="448"/>
      <c r="I1102" s="448"/>
      <c r="J1102" s="448"/>
      <c r="K1102" s="448"/>
      <c r="L1102" s="448"/>
      <c r="M1102" s="449"/>
    </row>
    <row r="1103" spans="1:13" ht="18" customHeight="1">
      <c r="A1103" s="428" t="s">
        <v>368</v>
      </c>
      <c r="B1103" s="429"/>
      <c r="C1103" s="429"/>
      <c r="D1103" s="429"/>
      <c r="E1103" s="429"/>
      <c r="F1103" s="429"/>
      <c r="G1103" s="429"/>
      <c r="H1103" s="429"/>
      <c r="I1103" s="429"/>
      <c r="J1103" s="429"/>
      <c r="K1103" s="429"/>
      <c r="L1103" s="429"/>
      <c r="M1103" s="430"/>
    </row>
    <row r="1104" spans="1:13" ht="18" customHeight="1">
      <c r="A1104" s="428" t="s">
        <v>369</v>
      </c>
      <c r="B1104" s="429"/>
      <c r="C1104" s="429"/>
      <c r="D1104" s="429"/>
      <c r="E1104" s="429"/>
      <c r="F1104" s="429" t="s">
        <v>370</v>
      </c>
      <c r="G1104" s="429"/>
      <c r="H1104" s="429"/>
      <c r="I1104" s="429"/>
      <c r="J1104" s="429"/>
      <c r="K1104" s="429" t="s">
        <v>511</v>
      </c>
      <c r="L1104" s="429"/>
      <c r="M1104" s="430"/>
    </row>
    <row r="1105" spans="1:13" ht="18" customHeight="1">
      <c r="A1105" s="431" t="s">
        <v>371</v>
      </c>
      <c r="B1105" s="432"/>
      <c r="C1105" s="432"/>
      <c r="D1105" s="432"/>
      <c r="E1105" s="432"/>
      <c r="F1105" s="433" t="s">
        <v>375</v>
      </c>
      <c r="G1105" s="434"/>
      <c r="H1105" s="434"/>
      <c r="I1105" s="434"/>
      <c r="J1105" s="434"/>
      <c r="K1105" s="433" t="s">
        <v>372</v>
      </c>
      <c r="L1105" s="434"/>
      <c r="M1105" s="435"/>
    </row>
    <row r="1106" spans="1:13" ht="18" customHeight="1">
      <c r="A1106" s="428" t="s">
        <v>373</v>
      </c>
      <c r="B1106" s="429"/>
      <c r="C1106" s="429"/>
      <c r="D1106" s="429"/>
      <c r="E1106" s="429"/>
      <c r="F1106" s="429"/>
      <c r="G1106" s="429"/>
      <c r="H1106" s="429"/>
      <c r="I1106" s="429"/>
      <c r="J1106" s="429"/>
      <c r="K1106" s="429"/>
      <c r="L1106" s="429"/>
      <c r="M1106" s="430"/>
    </row>
    <row r="1107" spans="1:13" ht="18" customHeight="1">
      <c r="A1107" s="428" t="s">
        <v>369</v>
      </c>
      <c r="B1107" s="429"/>
      <c r="C1107" s="429"/>
      <c r="D1107" s="429"/>
      <c r="E1107" s="429"/>
      <c r="F1107" s="429" t="s">
        <v>370</v>
      </c>
      <c r="G1107" s="429"/>
      <c r="H1107" s="429"/>
      <c r="I1107" s="429"/>
      <c r="J1107" s="429"/>
      <c r="K1107" s="429" t="s">
        <v>511</v>
      </c>
      <c r="L1107" s="429"/>
      <c r="M1107" s="430"/>
    </row>
    <row r="1108" spans="1:13" ht="18" customHeight="1">
      <c r="A1108" s="439" t="s">
        <v>374</v>
      </c>
      <c r="B1108" s="440"/>
      <c r="C1108" s="440"/>
      <c r="D1108" s="440"/>
      <c r="E1108" s="440"/>
      <c r="F1108" s="429" t="s">
        <v>375</v>
      </c>
      <c r="G1108" s="429"/>
      <c r="H1108" s="429"/>
      <c r="I1108" s="429"/>
      <c r="J1108" s="429"/>
      <c r="K1108" s="429" t="s">
        <v>375</v>
      </c>
      <c r="L1108" s="429"/>
      <c r="M1108" s="430"/>
    </row>
    <row r="1109" spans="1:13" ht="18" customHeight="1">
      <c r="A1109" s="439" t="s">
        <v>376</v>
      </c>
      <c r="B1109" s="440"/>
      <c r="C1109" s="440"/>
      <c r="D1109" s="440"/>
      <c r="E1109" s="440"/>
      <c r="F1109" s="433" t="s">
        <v>372</v>
      </c>
      <c r="G1109" s="434"/>
      <c r="H1109" s="434"/>
      <c r="I1109" s="434"/>
      <c r="J1109" s="434"/>
      <c r="K1109" s="433" t="s">
        <v>375</v>
      </c>
      <c r="L1109" s="434"/>
      <c r="M1109" s="435"/>
    </row>
    <row r="1110" spans="1:13" ht="18" customHeight="1">
      <c r="A1110" s="441" t="s">
        <v>377</v>
      </c>
      <c r="B1110" s="442"/>
      <c r="C1110" s="442"/>
      <c r="D1110" s="442"/>
      <c r="E1110" s="443"/>
      <c r="F1110" s="436" t="s">
        <v>372</v>
      </c>
      <c r="G1110" s="437"/>
      <c r="H1110" s="437"/>
      <c r="I1110" s="437"/>
      <c r="J1110" s="444"/>
      <c r="K1110" s="436" t="s">
        <v>372</v>
      </c>
      <c r="L1110" s="437"/>
      <c r="M1110" s="438"/>
    </row>
    <row r="1111" spans="1:13" ht="18" customHeight="1">
      <c r="A1111" s="441" t="s">
        <v>378</v>
      </c>
      <c r="B1111" s="442"/>
      <c r="C1111" s="442"/>
      <c r="D1111" s="442"/>
      <c r="E1111" s="443"/>
      <c r="F1111" s="436" t="s">
        <v>372</v>
      </c>
      <c r="G1111" s="437"/>
      <c r="H1111" s="437"/>
      <c r="I1111" s="437"/>
      <c r="J1111" s="444"/>
      <c r="K1111" s="436" t="s">
        <v>372</v>
      </c>
      <c r="L1111" s="437"/>
      <c r="M1111" s="438"/>
    </row>
    <row r="1112" spans="1:13" ht="18" customHeight="1">
      <c r="A1112" s="428" t="s">
        <v>379</v>
      </c>
      <c r="B1112" s="429"/>
      <c r="C1112" s="429"/>
      <c r="D1112" s="429"/>
      <c r="E1112" s="429"/>
      <c r="F1112" s="429"/>
      <c r="G1112" s="429"/>
      <c r="H1112" s="429"/>
      <c r="I1112" s="429"/>
      <c r="J1112" s="429"/>
      <c r="K1112" s="429"/>
      <c r="L1112" s="429"/>
      <c r="M1112" s="430"/>
    </row>
    <row r="1113" spans="1:13" ht="18" customHeight="1">
      <c r="A1113" s="428" t="s">
        <v>369</v>
      </c>
      <c r="B1113" s="429"/>
      <c r="C1113" s="429"/>
      <c r="D1113" s="429"/>
      <c r="E1113" s="429"/>
      <c r="F1113" s="429" t="s">
        <v>370</v>
      </c>
      <c r="G1113" s="429"/>
      <c r="H1113" s="429"/>
      <c r="I1113" s="429"/>
      <c r="J1113" s="429"/>
      <c r="K1113" s="429" t="s">
        <v>511</v>
      </c>
      <c r="L1113" s="429"/>
      <c r="M1113" s="430"/>
    </row>
    <row r="1114" spans="1:13" ht="18" customHeight="1">
      <c r="A1114" s="431" t="s">
        <v>380</v>
      </c>
      <c r="B1114" s="432"/>
      <c r="C1114" s="432"/>
      <c r="D1114" s="432"/>
      <c r="E1114" s="432"/>
      <c r="F1114" s="432"/>
      <c r="G1114" s="433" t="s">
        <v>553</v>
      </c>
      <c r="H1114" s="434"/>
      <c r="I1114" s="434"/>
      <c r="J1114" s="434"/>
      <c r="K1114" s="434"/>
      <c r="L1114" s="434"/>
      <c r="M1114" s="435"/>
    </row>
    <row r="1115" spans="1:13" ht="18" customHeight="1">
      <c r="A1115" s="226" t="s">
        <v>512</v>
      </c>
      <c r="B1115" s="436" t="s">
        <v>557</v>
      </c>
      <c r="C1115" s="437"/>
      <c r="D1115" s="437"/>
      <c r="E1115" s="437"/>
      <c r="F1115" s="437"/>
      <c r="G1115" s="437"/>
      <c r="H1115" s="437"/>
      <c r="I1115" s="437"/>
      <c r="J1115" s="437"/>
      <c r="K1115" s="437"/>
      <c r="L1115" s="437"/>
      <c r="M1115" s="438"/>
    </row>
    <row r="1116" spans="1:13" ht="18" customHeight="1">
      <c r="A1116" s="226" t="s">
        <v>382</v>
      </c>
      <c r="B1116" s="436" t="s">
        <v>537</v>
      </c>
      <c r="C1116" s="437"/>
      <c r="D1116" s="437"/>
      <c r="E1116" s="437"/>
      <c r="F1116" s="437"/>
      <c r="G1116" s="437"/>
      <c r="H1116" s="437"/>
      <c r="I1116" s="437"/>
      <c r="J1116" s="437"/>
      <c r="K1116" s="437"/>
      <c r="L1116" s="437"/>
      <c r="M1116" s="438"/>
    </row>
    <row r="1117" spans="1:13" ht="18" customHeight="1">
      <c r="A1117" s="428" t="s">
        <v>513</v>
      </c>
      <c r="B1117" s="429"/>
      <c r="C1117" s="429"/>
      <c r="D1117" s="434"/>
      <c r="E1117" s="434"/>
      <c r="F1117" s="434"/>
      <c r="G1117" s="434"/>
      <c r="H1117" s="434"/>
      <c r="I1117" s="434"/>
      <c r="J1117" s="429" t="s">
        <v>514</v>
      </c>
      <c r="K1117" s="429"/>
      <c r="L1117" s="429"/>
      <c r="M1117" s="430"/>
    </row>
    <row r="1118" spans="1:13" ht="18" customHeight="1">
      <c r="A1118" s="428"/>
      <c r="B1118" s="429"/>
      <c r="C1118" s="429"/>
      <c r="D1118" s="434"/>
      <c r="E1118" s="434"/>
      <c r="F1118" s="434"/>
      <c r="G1118" s="434"/>
      <c r="H1118" s="434"/>
      <c r="I1118" s="434"/>
      <c r="J1118" s="429"/>
      <c r="K1118" s="429"/>
      <c r="L1118" s="429"/>
      <c r="M1118" s="430"/>
    </row>
    <row r="1119" spans="1:13" ht="18" customHeight="1">
      <c r="A1119" s="428"/>
      <c r="B1119" s="429"/>
      <c r="C1119" s="429"/>
      <c r="D1119" s="434"/>
      <c r="E1119" s="434"/>
      <c r="F1119" s="434"/>
      <c r="G1119" s="434"/>
      <c r="H1119" s="434"/>
      <c r="I1119" s="434"/>
      <c r="J1119" s="429"/>
      <c r="K1119" s="429"/>
      <c r="L1119" s="429"/>
      <c r="M1119" s="430"/>
    </row>
    <row r="1120" spans="1:13" ht="18" customHeight="1">
      <c r="A1120" s="428"/>
      <c r="B1120" s="429"/>
      <c r="C1120" s="429"/>
      <c r="D1120" s="434"/>
      <c r="E1120" s="434"/>
      <c r="F1120" s="434"/>
      <c r="G1120" s="434"/>
      <c r="H1120" s="434"/>
      <c r="I1120" s="434"/>
      <c r="J1120" s="429"/>
      <c r="K1120" s="429"/>
      <c r="L1120" s="429"/>
      <c r="M1120" s="430"/>
    </row>
    <row r="1121" spans="1:13" ht="18" customHeight="1">
      <c r="A1121" s="423" t="s">
        <v>383</v>
      </c>
      <c r="B1121" s="424"/>
      <c r="C1121" s="424"/>
      <c r="D1121" s="424"/>
      <c r="E1121" s="424"/>
      <c r="F1121" s="424"/>
      <c r="G1121" s="424"/>
      <c r="H1121" s="425" t="s">
        <v>384</v>
      </c>
      <c r="I1121" s="426"/>
      <c r="J1121" s="426"/>
      <c r="K1121" s="426"/>
      <c r="L1121" s="426"/>
      <c r="M1121" s="427"/>
    </row>
    <row r="1122" spans="1:13" ht="18" customHeight="1">
      <c r="A1122" s="231" t="s">
        <v>385</v>
      </c>
      <c r="B1122" s="424" t="s">
        <v>255</v>
      </c>
      <c r="C1122" s="424"/>
      <c r="D1122" s="204" t="s">
        <v>385</v>
      </c>
      <c r="E1122" s="232"/>
      <c r="F1122" s="424" t="s">
        <v>255</v>
      </c>
      <c r="G1122" s="424"/>
      <c r="H1122" s="206"/>
      <c r="I1122" s="206"/>
      <c r="J1122" s="207" t="s">
        <v>386</v>
      </c>
      <c r="K1122" s="206"/>
      <c r="L1122" s="208" t="s">
        <v>255</v>
      </c>
      <c r="M1122" s="209"/>
    </row>
    <row r="1123" spans="1:13" ht="18" customHeight="1">
      <c r="A1123" s="210" t="s">
        <v>387</v>
      </c>
      <c r="B1123" s="418" t="s">
        <v>388</v>
      </c>
      <c r="C1123" s="418"/>
      <c r="D1123" s="418" t="s">
        <v>389</v>
      </c>
      <c r="E1123" s="418"/>
      <c r="F1123" s="418" t="s">
        <v>390</v>
      </c>
      <c r="G1123" s="418"/>
      <c r="H1123" s="206"/>
      <c r="I1123" s="206"/>
      <c r="J1123" s="419">
        <v>3</v>
      </c>
      <c r="K1123" s="420"/>
      <c r="L1123" s="232" t="s">
        <v>372</v>
      </c>
      <c r="M1123" s="209"/>
    </row>
    <row r="1124" spans="1:13" ht="18" customHeight="1">
      <c r="A1124" s="210" t="s">
        <v>391</v>
      </c>
      <c r="B1124" s="418" t="s">
        <v>392</v>
      </c>
      <c r="C1124" s="418"/>
      <c r="D1124" s="418" t="s">
        <v>393</v>
      </c>
      <c r="E1124" s="418"/>
      <c r="F1124" s="418" t="s">
        <v>394</v>
      </c>
      <c r="G1124" s="418"/>
      <c r="H1124" s="206"/>
      <c r="I1124" s="206"/>
      <c r="J1124" s="419">
        <v>2</v>
      </c>
      <c r="K1124" s="420"/>
      <c r="L1124" s="232" t="s">
        <v>375</v>
      </c>
      <c r="M1124" s="209"/>
    </row>
    <row r="1125" spans="1:13" ht="18" customHeight="1">
      <c r="A1125" s="210" t="s">
        <v>395</v>
      </c>
      <c r="B1125" s="418" t="s">
        <v>396</v>
      </c>
      <c r="C1125" s="418"/>
      <c r="D1125" s="418" t="s">
        <v>397</v>
      </c>
      <c r="E1125" s="418"/>
      <c r="F1125" s="418" t="s">
        <v>398</v>
      </c>
      <c r="G1125" s="418"/>
      <c r="H1125" s="206"/>
      <c r="I1125" s="206"/>
      <c r="J1125" s="419">
        <v>1</v>
      </c>
      <c r="K1125" s="420"/>
      <c r="L1125" s="232" t="s">
        <v>399</v>
      </c>
      <c r="M1125" s="209"/>
    </row>
    <row r="1126" spans="1:13" ht="18" customHeight="1" thickBot="1">
      <c r="A1126" s="211" t="s">
        <v>400</v>
      </c>
      <c r="B1126" s="421" t="s">
        <v>401</v>
      </c>
      <c r="C1126" s="421"/>
      <c r="D1126" s="422" t="s">
        <v>402</v>
      </c>
      <c r="E1126" s="422"/>
      <c r="F1126" s="422" t="s">
        <v>403</v>
      </c>
      <c r="G1126" s="422"/>
      <c r="H1126" s="212"/>
      <c r="I1126" s="212"/>
      <c r="J1126" s="212"/>
      <c r="K1126" s="212"/>
      <c r="L1126" s="212"/>
      <c r="M1126" s="213"/>
    </row>
    <row r="1127" spans="1:13" ht="18" customHeight="1" thickBot="1"/>
    <row r="1128" spans="1:13" ht="18" customHeight="1">
      <c r="A1128" s="180"/>
      <c r="B1128" s="465" t="s">
        <v>475</v>
      </c>
      <c r="C1128" s="465"/>
      <c r="D1128" s="465"/>
      <c r="E1128" s="465"/>
      <c r="F1128" s="465"/>
      <c r="G1128" s="465"/>
      <c r="H1128" s="465"/>
      <c r="I1128" s="466"/>
      <c r="J1128" s="467" t="s">
        <v>476</v>
      </c>
      <c r="K1128" s="465"/>
      <c r="L1128" s="465"/>
      <c r="M1128" s="468"/>
    </row>
    <row r="1129" spans="1:13" ht="18" customHeight="1">
      <c r="A1129" s="454" t="s">
        <v>477</v>
      </c>
      <c r="B1129" s="455"/>
      <c r="C1129" s="455"/>
      <c r="D1129" s="455"/>
      <c r="E1129" s="455"/>
      <c r="F1129" s="455"/>
      <c r="G1129" s="455"/>
      <c r="H1129" s="455"/>
      <c r="I1129" s="455"/>
      <c r="J1129" s="455"/>
      <c r="K1129" s="455"/>
      <c r="L1129" s="455"/>
      <c r="M1129" s="456"/>
    </row>
    <row r="1130" spans="1:13" ht="18" customHeight="1">
      <c r="A1130" s="181"/>
      <c r="B1130" s="457" t="s">
        <v>478</v>
      </c>
      <c r="C1130" s="457"/>
      <c r="D1130" s="457"/>
      <c r="E1130" s="458"/>
      <c r="F1130" s="182" t="s">
        <v>479</v>
      </c>
      <c r="G1130" s="182"/>
      <c r="H1130" s="459" t="s">
        <v>480</v>
      </c>
      <c r="I1130" s="460"/>
      <c r="J1130" s="461"/>
      <c r="K1130" s="183" t="s">
        <v>481</v>
      </c>
      <c r="L1130" s="227"/>
      <c r="M1130" s="185"/>
    </row>
    <row r="1131" spans="1:13" ht="18" customHeight="1">
      <c r="A1131" s="462" t="s">
        <v>524</v>
      </c>
      <c r="B1131" s="460"/>
      <c r="C1131" s="460"/>
      <c r="D1131" s="460"/>
      <c r="E1131" s="460"/>
      <c r="F1131" s="460"/>
      <c r="G1131" s="460"/>
      <c r="H1131" s="460"/>
      <c r="I1131" s="460"/>
      <c r="J1131" s="460"/>
      <c r="K1131" s="460"/>
      <c r="L1131" s="460"/>
      <c r="M1131" s="463"/>
    </row>
    <row r="1132" spans="1:13" ht="18" customHeight="1">
      <c r="A1132" s="441" t="s">
        <v>482</v>
      </c>
      <c r="B1132" s="442"/>
      <c r="C1132" s="442"/>
      <c r="D1132" s="442"/>
      <c r="E1132" s="442"/>
      <c r="F1132" s="442"/>
      <c r="G1132" s="442"/>
      <c r="H1132" s="442"/>
      <c r="I1132" s="442"/>
      <c r="J1132" s="442"/>
      <c r="K1132" s="442"/>
      <c r="L1132" s="442"/>
      <c r="M1132" s="464"/>
    </row>
    <row r="1133" spans="1:13" ht="18" customHeight="1">
      <c r="A1133" s="439" t="s">
        <v>483</v>
      </c>
      <c r="B1133" s="440"/>
      <c r="C1133" s="452" t="s">
        <v>535</v>
      </c>
      <c r="D1133" s="442"/>
      <c r="E1133" s="442"/>
      <c r="F1133" s="442"/>
      <c r="G1133" s="443"/>
      <c r="H1133" s="228" t="s">
        <v>484</v>
      </c>
      <c r="I1133" s="187"/>
      <c r="J1133" s="432">
        <v>24</v>
      </c>
      <c r="K1133" s="432"/>
      <c r="L1133" s="432"/>
      <c r="M1133" s="451"/>
    </row>
    <row r="1134" spans="1:13" ht="18" customHeight="1">
      <c r="A1134" s="439" t="s">
        <v>485</v>
      </c>
      <c r="B1134" s="440"/>
      <c r="C1134" s="452" t="s">
        <v>1</v>
      </c>
      <c r="D1134" s="442"/>
      <c r="E1134" s="442"/>
      <c r="F1134" s="442"/>
      <c r="G1134" s="443"/>
      <c r="H1134" s="228" t="s">
        <v>486</v>
      </c>
      <c r="I1134" s="187"/>
      <c r="J1134" s="432">
        <v>1586</v>
      </c>
      <c r="K1134" s="432"/>
      <c r="L1134" s="432"/>
      <c r="M1134" s="451"/>
    </row>
    <row r="1135" spans="1:13" ht="18" customHeight="1">
      <c r="A1135" s="439" t="s">
        <v>487</v>
      </c>
      <c r="B1135" s="440"/>
      <c r="C1135" s="450">
        <v>41335</v>
      </c>
      <c r="D1135" s="442"/>
      <c r="E1135" s="442"/>
      <c r="F1135" s="442"/>
      <c r="G1135" s="443"/>
      <c r="H1135" s="228" t="s">
        <v>488</v>
      </c>
      <c r="I1135" s="187"/>
      <c r="J1135" s="432">
        <v>8899296656</v>
      </c>
      <c r="K1135" s="432"/>
      <c r="L1135" s="432"/>
      <c r="M1135" s="451"/>
    </row>
    <row r="1136" spans="1:13" ht="18" customHeight="1">
      <c r="A1136" s="439" t="s">
        <v>489</v>
      </c>
      <c r="B1136" s="440"/>
      <c r="C1136" s="452" t="s">
        <v>333</v>
      </c>
      <c r="D1136" s="442"/>
      <c r="E1136" s="442"/>
      <c r="F1136" s="442"/>
      <c r="G1136" s="443"/>
      <c r="H1136" s="431" t="s">
        <v>357</v>
      </c>
      <c r="I1136" s="432"/>
      <c r="J1136" s="432" t="s">
        <v>536</v>
      </c>
      <c r="K1136" s="432"/>
      <c r="L1136" s="432"/>
      <c r="M1136" s="451"/>
    </row>
    <row r="1137" spans="1:13" ht="18" customHeight="1">
      <c r="A1137" s="428" t="s">
        <v>490</v>
      </c>
      <c r="B1137" s="429"/>
      <c r="C1137" s="429"/>
      <c r="D1137" s="429"/>
      <c r="E1137" s="429"/>
      <c r="F1137" s="429"/>
      <c r="G1137" s="429"/>
      <c r="H1137" s="429"/>
      <c r="I1137" s="429"/>
      <c r="J1137" s="429"/>
      <c r="K1137" s="429"/>
      <c r="L1137" s="429"/>
      <c r="M1137" s="430"/>
    </row>
    <row r="1138" spans="1:13" ht="18" customHeight="1">
      <c r="A1138" s="453" t="s">
        <v>491</v>
      </c>
      <c r="B1138" s="429" t="s">
        <v>492</v>
      </c>
      <c r="C1138" s="429"/>
      <c r="D1138" s="429"/>
      <c r="E1138" s="429"/>
      <c r="F1138" s="429"/>
      <c r="G1138" s="429"/>
      <c r="H1138" s="429" t="s">
        <v>493</v>
      </c>
      <c r="I1138" s="429"/>
      <c r="J1138" s="429"/>
      <c r="K1138" s="429"/>
      <c r="L1138" s="429"/>
      <c r="M1138" s="430"/>
    </row>
    <row r="1139" spans="1:13" ht="30">
      <c r="A1139" s="453"/>
      <c r="B1139" s="189" t="s">
        <v>494</v>
      </c>
      <c r="C1139" s="189" t="s">
        <v>495</v>
      </c>
      <c r="D1139" s="189" t="s">
        <v>496</v>
      </c>
      <c r="E1139" s="189" t="s">
        <v>497</v>
      </c>
      <c r="F1139" s="189">
        <v>100</v>
      </c>
      <c r="G1139" s="190" t="s">
        <v>345</v>
      </c>
      <c r="H1139" s="189" t="s">
        <v>498</v>
      </c>
      <c r="I1139" s="189" t="s">
        <v>495</v>
      </c>
      <c r="J1139" s="189" t="s">
        <v>496</v>
      </c>
      <c r="K1139" s="189" t="s">
        <v>515</v>
      </c>
      <c r="L1139" s="189">
        <v>100</v>
      </c>
      <c r="M1139" s="191" t="s">
        <v>345</v>
      </c>
    </row>
    <row r="1140" spans="1:13" ht="18" customHeight="1">
      <c r="A1140" s="226" t="s">
        <v>257</v>
      </c>
      <c r="B1140" s="272">
        <v>6.75</v>
      </c>
      <c r="C1140" s="273">
        <v>4</v>
      </c>
      <c r="D1140" s="273">
        <v>5</v>
      </c>
      <c r="E1140" s="278">
        <v>59</v>
      </c>
      <c r="F1140" s="165">
        <f t="shared" ref="F1140" si="161">SUM(B1140:E1140)</f>
        <v>74.75</v>
      </c>
      <c r="G1140" s="269" t="str">
        <f t="shared" ref="G1140:G1144" si="162">IF(F1140&gt;=91,"A1",IF(F1140&gt;=81,"A2",IF(F1140&gt;=71,"B1",IF(F1140&gt;=61,"B2",IF(F1140&gt;=51,"C1",IF(F1140&gt;=41,"C2",IF(F1140&gt;=33,"D","E")))))))</f>
        <v>B1</v>
      </c>
      <c r="H1140" s="269">
        <v>8.25</v>
      </c>
      <c r="I1140" s="269">
        <v>5</v>
      </c>
      <c r="J1140" s="269">
        <v>4</v>
      </c>
      <c r="K1140" s="165">
        <v>64.5</v>
      </c>
      <c r="L1140" s="165">
        <f t="shared" ref="L1140" si="163">SUM(H1140:K1140)</f>
        <v>81.75</v>
      </c>
      <c r="M1140" s="269" t="str">
        <f t="shared" ref="M1140:M1144" si="164">IF(L1140&gt;=91,"A1",IF(L1140&gt;=81,"A2",IF(L1140&gt;=71,"B1",IF(L1140&gt;=61,"B2",IF(L1140&gt;=51,"C1",IF(L1140&gt;=41,"C2",IF(L1140&gt;=33,"D","E")))))))</f>
        <v>A2</v>
      </c>
    </row>
    <row r="1141" spans="1:13" ht="18" customHeight="1">
      <c r="A1141" s="226" t="s">
        <v>259</v>
      </c>
      <c r="B1141" s="272">
        <v>9</v>
      </c>
      <c r="C1141" s="273">
        <v>4</v>
      </c>
      <c r="D1141" s="273">
        <v>4</v>
      </c>
      <c r="E1141" s="273">
        <v>59</v>
      </c>
      <c r="F1141" s="165">
        <f t="shared" ref="F1141:F1142" si="165">(B1141+C1141+D1141+E1141)</f>
        <v>76</v>
      </c>
      <c r="G1141" s="269" t="str">
        <f t="shared" si="162"/>
        <v>B1</v>
      </c>
      <c r="H1141" s="269">
        <v>6.75</v>
      </c>
      <c r="I1141" s="269">
        <v>3.5</v>
      </c>
      <c r="J1141" s="269">
        <v>5</v>
      </c>
      <c r="K1141" s="286">
        <v>64.5</v>
      </c>
      <c r="L1141" s="165">
        <f t="shared" ref="L1141:L1144" si="166">SUM(H1141:K1141)</f>
        <v>79.75</v>
      </c>
      <c r="M1141" s="269" t="str">
        <f t="shared" si="164"/>
        <v>B1</v>
      </c>
    </row>
    <row r="1142" spans="1:13" ht="18" customHeight="1">
      <c r="A1142" s="226" t="s">
        <v>499</v>
      </c>
      <c r="B1142" s="272">
        <v>5.5</v>
      </c>
      <c r="C1142" s="273">
        <v>4</v>
      </c>
      <c r="D1142" s="273">
        <v>4</v>
      </c>
      <c r="E1142" s="273">
        <v>56.5</v>
      </c>
      <c r="F1142" s="269">
        <f t="shared" si="165"/>
        <v>70</v>
      </c>
      <c r="G1142" s="269" t="str">
        <f t="shared" si="162"/>
        <v>B2</v>
      </c>
      <c r="H1142" s="269">
        <v>5.75</v>
      </c>
      <c r="I1142" s="269">
        <v>4</v>
      </c>
      <c r="J1142" s="269">
        <v>4</v>
      </c>
      <c r="K1142" s="165">
        <v>60.5</v>
      </c>
      <c r="L1142" s="165">
        <f t="shared" si="166"/>
        <v>74.25</v>
      </c>
      <c r="M1142" s="269" t="str">
        <f t="shared" si="164"/>
        <v>B1</v>
      </c>
    </row>
    <row r="1143" spans="1:13" ht="18" customHeight="1">
      <c r="A1143" s="226" t="s">
        <v>261</v>
      </c>
      <c r="B1143" s="274">
        <v>8</v>
      </c>
      <c r="C1143" s="273">
        <v>3.5</v>
      </c>
      <c r="D1143" s="273">
        <v>4</v>
      </c>
      <c r="E1143" s="273">
        <v>67</v>
      </c>
      <c r="F1143" s="269">
        <f>SUM(B1143:E1143)</f>
        <v>82.5</v>
      </c>
      <c r="G1143" s="269" t="str">
        <f t="shared" si="162"/>
        <v>A2</v>
      </c>
      <c r="H1143" s="165">
        <v>9</v>
      </c>
      <c r="I1143" s="281">
        <v>3.5</v>
      </c>
      <c r="J1143" s="281">
        <v>4</v>
      </c>
      <c r="K1143" s="269">
        <v>60.5</v>
      </c>
      <c r="L1143" s="165">
        <f t="shared" si="166"/>
        <v>77</v>
      </c>
      <c r="M1143" s="165" t="str">
        <f t="shared" si="164"/>
        <v>B1</v>
      </c>
    </row>
    <row r="1144" spans="1:13" ht="18" customHeight="1">
      <c r="A1144" s="226" t="s">
        <v>361</v>
      </c>
      <c r="B1144" s="272">
        <v>8.5</v>
      </c>
      <c r="C1144" s="273">
        <v>4</v>
      </c>
      <c r="D1144" s="273">
        <v>3</v>
      </c>
      <c r="E1144" s="273">
        <v>41.5</v>
      </c>
      <c r="F1144" s="165">
        <f t="shared" ref="F1144" si="167">(B1144+C1144+D1144+E1144)</f>
        <v>57</v>
      </c>
      <c r="G1144" s="269" t="str">
        <f t="shared" si="162"/>
        <v>C1</v>
      </c>
      <c r="H1144" s="269">
        <v>9.25</v>
      </c>
      <c r="I1144" s="269">
        <v>5</v>
      </c>
      <c r="J1144" s="269">
        <v>4</v>
      </c>
      <c r="K1144" s="287">
        <v>64.5</v>
      </c>
      <c r="L1144" s="165">
        <f t="shared" si="166"/>
        <v>82.75</v>
      </c>
      <c r="M1144" s="269" t="str">
        <f t="shared" si="164"/>
        <v>A2</v>
      </c>
    </row>
    <row r="1145" spans="1:13" ht="18" customHeight="1">
      <c r="A1145" s="271" t="s">
        <v>530</v>
      </c>
      <c r="B1145" s="269"/>
      <c r="C1145" s="269"/>
      <c r="D1145" s="269"/>
      <c r="E1145" s="275">
        <v>35</v>
      </c>
      <c r="F1145" s="160"/>
      <c r="G1145" s="269"/>
      <c r="H1145" s="269"/>
      <c r="I1145" s="269"/>
      <c r="J1145" s="269"/>
      <c r="K1145" s="269">
        <v>42.5</v>
      </c>
      <c r="L1145" s="269"/>
      <c r="M1145" s="270"/>
    </row>
    <row r="1146" spans="1:13" ht="18" customHeight="1">
      <c r="A1146" s="271" t="s">
        <v>531</v>
      </c>
      <c r="B1146" s="269"/>
      <c r="C1146" s="269"/>
      <c r="D1146" s="269"/>
      <c r="E1146" s="276">
        <v>43.5</v>
      </c>
      <c r="F1146" s="269"/>
      <c r="G1146" s="269"/>
      <c r="H1146" s="269"/>
      <c r="I1146" s="269"/>
      <c r="J1146" s="269"/>
      <c r="K1146" s="276">
        <v>43</v>
      </c>
      <c r="L1146" s="269"/>
      <c r="M1146" s="270"/>
    </row>
    <row r="1147" spans="1:13" ht="18" customHeight="1">
      <c r="A1147" s="271" t="s">
        <v>532</v>
      </c>
      <c r="B1147" s="269"/>
      <c r="C1147" s="269"/>
      <c r="D1147" s="269"/>
      <c r="E1147" s="269">
        <v>39</v>
      </c>
      <c r="F1147" s="269"/>
      <c r="G1147" s="269"/>
      <c r="H1147" s="269"/>
      <c r="I1147" s="269"/>
      <c r="J1147" s="269"/>
      <c r="K1147" s="269">
        <v>39.5</v>
      </c>
      <c r="L1147" s="269"/>
      <c r="M1147" s="270"/>
    </row>
    <row r="1148" spans="1:13" ht="29.25" customHeight="1">
      <c r="A1148" s="227" t="s">
        <v>500</v>
      </c>
      <c r="B1148" s="227"/>
      <c r="C1148" s="229" t="s">
        <v>501</v>
      </c>
      <c r="D1148" s="195">
        <f>(F1140+F1141+F1142+F1143+F1144)</f>
        <v>360.25</v>
      </c>
      <c r="E1148" s="195"/>
      <c r="F1148" s="229" t="s">
        <v>502</v>
      </c>
      <c r="G1148" s="195">
        <f>(D1148/500)*100</f>
        <v>72.05</v>
      </c>
      <c r="H1148" s="195"/>
      <c r="I1148" s="196"/>
      <c r="J1148" s="445" t="s">
        <v>503</v>
      </c>
      <c r="K1148" s="445"/>
      <c r="L1148" s="434" t="str">
        <f>IF(G1148&gt;=91,"A1",IF(G1148&gt;=81,"A2",IF(G1148&gt;=71,"B1",IF(G1148&gt;=61,"B2",IF(G1148&gt;=51,"C1",IF(G1148&gt;=41,"C2",IF(G1148&gt;=33,"D","E")))))))</f>
        <v>B1</v>
      </c>
      <c r="M1148" s="434" t="str">
        <f t="shared" ref="M1148:M1150" si="168">IF(K1148&gt;=91,"A1",IF(K1148&gt;=81,"A2",IF(K1148&gt;=71,"B1",IF(K1148&gt;=61,"B2",IF(K1148&gt;=51,"C1",IF(K1148&gt;=41,"C2",IF(K1148&gt;=33,"D","E")))))))</f>
        <v>E</v>
      </c>
    </row>
    <row r="1149" spans="1:13" ht="25.5" customHeight="1">
      <c r="A1149" s="198" t="s">
        <v>504</v>
      </c>
      <c r="B1149" s="227"/>
      <c r="C1149" s="229" t="s">
        <v>505</v>
      </c>
      <c r="D1149" s="195">
        <f>(L1140+L1141+L1142+L1143+L1144)</f>
        <v>395.5</v>
      </c>
      <c r="E1149" s="195"/>
      <c r="F1149" s="229" t="s">
        <v>506</v>
      </c>
      <c r="G1149" s="199">
        <f>D1149/500*100</f>
        <v>79.100000000000009</v>
      </c>
      <c r="H1149" s="199"/>
      <c r="I1149" s="200"/>
      <c r="J1149" s="445" t="s">
        <v>507</v>
      </c>
      <c r="K1149" s="445"/>
      <c r="L1149" s="434" t="str">
        <f>IF(G1149&gt;=91,"A1",IF(G1149&gt;=81,"A2",IF(G1149&gt;=71,"B1",IF(G1149&gt;=61,"B2",IF(G1149&gt;=51,"C1",IF(G1149&gt;=41,"C2",IF(G1149&gt;=33,"D","E")))))))</f>
        <v>B1</v>
      </c>
      <c r="M1149" s="434" t="str">
        <f t="shared" si="168"/>
        <v>E</v>
      </c>
    </row>
    <row r="1150" spans="1:13" ht="18" customHeight="1">
      <c r="A1150" s="230" t="s">
        <v>508</v>
      </c>
      <c r="B1150" s="230"/>
      <c r="C1150" s="230">
        <f>(D1148+D1149)</f>
        <v>755.75</v>
      </c>
      <c r="D1150" s="446"/>
      <c r="E1150" s="446"/>
      <c r="F1150" s="230" t="s">
        <v>509</v>
      </c>
      <c r="G1150" s="230"/>
      <c r="H1150" s="230"/>
      <c r="I1150" s="290">
        <f>(C1150/1000)*100</f>
        <v>75.575000000000003</v>
      </c>
      <c r="J1150" s="230" t="s">
        <v>510</v>
      </c>
      <c r="K1150" s="230"/>
      <c r="L1150" s="446" t="str">
        <f>IF(I1150&gt;=91,"A1",IF(I1150&gt;=81,"A2",IF(I1150&gt;=71,"B1",IF(I1150&gt;=61,"B2",IF(I1150&gt;=51,"C1",IF(I1150&gt;=41,"C2",IF(I1150&gt;=33,"D","E")))))))</f>
        <v>B1</v>
      </c>
      <c r="M1150" s="446" t="str">
        <f t="shared" si="168"/>
        <v>E</v>
      </c>
    </row>
    <row r="1151" spans="1:13" ht="18" customHeight="1">
      <c r="A1151" s="447" t="s">
        <v>367</v>
      </c>
      <c r="B1151" s="448"/>
      <c r="C1151" s="448"/>
      <c r="D1151" s="448"/>
      <c r="E1151" s="448"/>
      <c r="F1151" s="448"/>
      <c r="G1151" s="448"/>
      <c r="H1151" s="448"/>
      <c r="I1151" s="448"/>
      <c r="J1151" s="448"/>
      <c r="K1151" s="448"/>
      <c r="L1151" s="448"/>
      <c r="M1151" s="449"/>
    </row>
    <row r="1152" spans="1:13" ht="18" customHeight="1">
      <c r="A1152" s="428" t="s">
        <v>368</v>
      </c>
      <c r="B1152" s="429"/>
      <c r="C1152" s="429"/>
      <c r="D1152" s="429"/>
      <c r="E1152" s="429"/>
      <c r="F1152" s="429"/>
      <c r="G1152" s="429"/>
      <c r="H1152" s="429"/>
      <c r="I1152" s="429"/>
      <c r="J1152" s="429"/>
      <c r="K1152" s="429"/>
      <c r="L1152" s="429"/>
      <c r="M1152" s="430"/>
    </row>
    <row r="1153" spans="1:13" ht="18" customHeight="1">
      <c r="A1153" s="428" t="s">
        <v>369</v>
      </c>
      <c r="B1153" s="429"/>
      <c r="C1153" s="429"/>
      <c r="D1153" s="429"/>
      <c r="E1153" s="429"/>
      <c r="F1153" s="429" t="s">
        <v>370</v>
      </c>
      <c r="G1153" s="429"/>
      <c r="H1153" s="429"/>
      <c r="I1153" s="429"/>
      <c r="J1153" s="429"/>
      <c r="K1153" s="429" t="s">
        <v>511</v>
      </c>
      <c r="L1153" s="429"/>
      <c r="M1153" s="430"/>
    </row>
    <row r="1154" spans="1:13" ht="18" customHeight="1">
      <c r="A1154" s="431" t="s">
        <v>371</v>
      </c>
      <c r="B1154" s="432"/>
      <c r="C1154" s="432"/>
      <c r="D1154" s="432"/>
      <c r="E1154" s="432"/>
      <c r="F1154" s="433" t="s">
        <v>375</v>
      </c>
      <c r="G1154" s="434"/>
      <c r="H1154" s="434"/>
      <c r="I1154" s="434"/>
      <c r="J1154" s="434"/>
      <c r="K1154" s="433" t="s">
        <v>372</v>
      </c>
      <c r="L1154" s="434"/>
      <c r="M1154" s="435"/>
    </row>
    <row r="1155" spans="1:13" ht="18" customHeight="1">
      <c r="A1155" s="428" t="s">
        <v>373</v>
      </c>
      <c r="B1155" s="429"/>
      <c r="C1155" s="429"/>
      <c r="D1155" s="429"/>
      <c r="E1155" s="429"/>
      <c r="F1155" s="429"/>
      <c r="G1155" s="429"/>
      <c r="H1155" s="429"/>
      <c r="I1155" s="429"/>
      <c r="J1155" s="429"/>
      <c r="K1155" s="429"/>
      <c r="L1155" s="429"/>
      <c r="M1155" s="430"/>
    </row>
    <row r="1156" spans="1:13" ht="18" customHeight="1">
      <c r="A1156" s="428" t="s">
        <v>369</v>
      </c>
      <c r="B1156" s="429"/>
      <c r="C1156" s="429"/>
      <c r="D1156" s="429"/>
      <c r="E1156" s="429"/>
      <c r="F1156" s="429" t="s">
        <v>370</v>
      </c>
      <c r="G1156" s="429"/>
      <c r="H1156" s="429"/>
      <c r="I1156" s="429"/>
      <c r="J1156" s="429"/>
      <c r="K1156" s="429" t="s">
        <v>511</v>
      </c>
      <c r="L1156" s="429"/>
      <c r="M1156" s="430"/>
    </row>
    <row r="1157" spans="1:13" ht="18" customHeight="1">
      <c r="A1157" s="439" t="s">
        <v>374</v>
      </c>
      <c r="B1157" s="440"/>
      <c r="C1157" s="440"/>
      <c r="D1157" s="440"/>
      <c r="E1157" s="440"/>
      <c r="F1157" s="429" t="s">
        <v>375</v>
      </c>
      <c r="G1157" s="429"/>
      <c r="H1157" s="429"/>
      <c r="I1157" s="429"/>
      <c r="J1157" s="429"/>
      <c r="K1157" s="429" t="s">
        <v>372</v>
      </c>
      <c r="L1157" s="429"/>
      <c r="M1157" s="430"/>
    </row>
    <row r="1158" spans="1:13" ht="18" customHeight="1">
      <c r="A1158" s="439" t="s">
        <v>376</v>
      </c>
      <c r="B1158" s="440"/>
      <c r="C1158" s="440"/>
      <c r="D1158" s="440"/>
      <c r="E1158" s="440"/>
      <c r="F1158" s="433" t="s">
        <v>372</v>
      </c>
      <c r="G1158" s="434"/>
      <c r="H1158" s="434"/>
      <c r="I1158" s="434"/>
      <c r="J1158" s="434"/>
      <c r="K1158" s="433" t="s">
        <v>375</v>
      </c>
      <c r="L1158" s="434"/>
      <c r="M1158" s="435"/>
    </row>
    <row r="1159" spans="1:13" ht="18" customHeight="1">
      <c r="A1159" s="441" t="s">
        <v>377</v>
      </c>
      <c r="B1159" s="442"/>
      <c r="C1159" s="442"/>
      <c r="D1159" s="442"/>
      <c r="E1159" s="443"/>
      <c r="F1159" s="436" t="s">
        <v>372</v>
      </c>
      <c r="G1159" s="437"/>
      <c r="H1159" s="437"/>
      <c r="I1159" s="437"/>
      <c r="J1159" s="444"/>
      <c r="K1159" s="436" t="s">
        <v>372</v>
      </c>
      <c r="L1159" s="437"/>
      <c r="M1159" s="438"/>
    </row>
    <row r="1160" spans="1:13" ht="18" customHeight="1">
      <c r="A1160" s="441" t="s">
        <v>378</v>
      </c>
      <c r="B1160" s="442"/>
      <c r="C1160" s="442"/>
      <c r="D1160" s="442"/>
      <c r="E1160" s="443"/>
      <c r="F1160" s="436" t="s">
        <v>372</v>
      </c>
      <c r="G1160" s="437"/>
      <c r="H1160" s="437"/>
      <c r="I1160" s="437"/>
      <c r="J1160" s="444"/>
      <c r="K1160" s="436" t="s">
        <v>372</v>
      </c>
      <c r="L1160" s="437"/>
      <c r="M1160" s="438"/>
    </row>
    <row r="1161" spans="1:13" ht="18" customHeight="1">
      <c r="A1161" s="428" t="s">
        <v>379</v>
      </c>
      <c r="B1161" s="429"/>
      <c r="C1161" s="429"/>
      <c r="D1161" s="429"/>
      <c r="E1161" s="429"/>
      <c r="F1161" s="429"/>
      <c r="G1161" s="429"/>
      <c r="H1161" s="429"/>
      <c r="I1161" s="429"/>
      <c r="J1161" s="429"/>
      <c r="K1161" s="429"/>
      <c r="L1161" s="429"/>
      <c r="M1161" s="430"/>
    </row>
    <row r="1162" spans="1:13" ht="18" customHeight="1">
      <c r="A1162" s="428" t="s">
        <v>369</v>
      </c>
      <c r="B1162" s="429"/>
      <c r="C1162" s="429"/>
      <c r="D1162" s="429"/>
      <c r="E1162" s="429"/>
      <c r="F1162" s="429" t="s">
        <v>370</v>
      </c>
      <c r="G1162" s="429"/>
      <c r="H1162" s="429"/>
      <c r="I1162" s="429"/>
      <c r="J1162" s="429"/>
      <c r="K1162" s="429" t="s">
        <v>511</v>
      </c>
      <c r="L1162" s="429"/>
      <c r="M1162" s="430"/>
    </row>
    <row r="1163" spans="1:13" ht="18" customHeight="1">
      <c r="A1163" s="431" t="s">
        <v>380</v>
      </c>
      <c r="B1163" s="432"/>
      <c r="C1163" s="432"/>
      <c r="D1163" s="432"/>
      <c r="E1163" s="432"/>
      <c r="F1163" s="432"/>
      <c r="G1163" s="433" t="s">
        <v>554</v>
      </c>
      <c r="H1163" s="434"/>
      <c r="I1163" s="434"/>
      <c r="J1163" s="434"/>
      <c r="K1163" s="434"/>
      <c r="L1163" s="434"/>
      <c r="M1163" s="435"/>
    </row>
    <row r="1164" spans="1:13" ht="18" customHeight="1">
      <c r="A1164" s="226" t="s">
        <v>512</v>
      </c>
      <c r="B1164" s="436" t="s">
        <v>275</v>
      </c>
      <c r="C1164" s="437"/>
      <c r="D1164" s="437"/>
      <c r="E1164" s="437"/>
      <c r="F1164" s="437"/>
      <c r="G1164" s="437"/>
      <c r="H1164" s="437"/>
      <c r="I1164" s="437"/>
      <c r="J1164" s="437"/>
      <c r="K1164" s="437"/>
      <c r="L1164" s="437"/>
      <c r="M1164" s="438"/>
    </row>
    <row r="1165" spans="1:13" ht="18" customHeight="1">
      <c r="A1165" s="226" t="s">
        <v>382</v>
      </c>
      <c r="B1165" s="436" t="s">
        <v>537</v>
      </c>
      <c r="C1165" s="437"/>
      <c r="D1165" s="437"/>
      <c r="E1165" s="437"/>
      <c r="F1165" s="437"/>
      <c r="G1165" s="437"/>
      <c r="H1165" s="437"/>
      <c r="I1165" s="437"/>
      <c r="J1165" s="437"/>
      <c r="K1165" s="437"/>
      <c r="L1165" s="437"/>
      <c r="M1165" s="438"/>
    </row>
    <row r="1166" spans="1:13" ht="18" customHeight="1">
      <c r="A1166" s="428" t="s">
        <v>513</v>
      </c>
      <c r="B1166" s="429"/>
      <c r="C1166" s="429"/>
      <c r="D1166" s="434"/>
      <c r="E1166" s="434"/>
      <c r="F1166" s="434"/>
      <c r="G1166" s="434"/>
      <c r="H1166" s="434"/>
      <c r="I1166" s="434"/>
      <c r="J1166" s="429" t="s">
        <v>514</v>
      </c>
      <c r="K1166" s="429"/>
      <c r="L1166" s="429"/>
      <c r="M1166" s="430"/>
    </row>
    <row r="1167" spans="1:13" ht="18" customHeight="1">
      <c r="A1167" s="428"/>
      <c r="B1167" s="429"/>
      <c r="C1167" s="429"/>
      <c r="D1167" s="434"/>
      <c r="E1167" s="434"/>
      <c r="F1167" s="434"/>
      <c r="G1167" s="434"/>
      <c r="H1167" s="434"/>
      <c r="I1167" s="434"/>
      <c r="J1167" s="429"/>
      <c r="K1167" s="429"/>
      <c r="L1167" s="429"/>
      <c r="M1167" s="430"/>
    </row>
    <row r="1168" spans="1:13" ht="18" customHeight="1">
      <c r="A1168" s="428"/>
      <c r="B1168" s="429"/>
      <c r="C1168" s="429"/>
      <c r="D1168" s="434"/>
      <c r="E1168" s="434"/>
      <c r="F1168" s="434"/>
      <c r="G1168" s="434"/>
      <c r="H1168" s="434"/>
      <c r="I1168" s="434"/>
      <c r="J1168" s="429"/>
      <c r="K1168" s="429"/>
      <c r="L1168" s="429"/>
      <c r="M1168" s="430"/>
    </row>
    <row r="1169" spans="1:13" ht="18" customHeight="1">
      <c r="A1169" s="428"/>
      <c r="B1169" s="429"/>
      <c r="C1169" s="429"/>
      <c r="D1169" s="434"/>
      <c r="E1169" s="434"/>
      <c r="F1169" s="434"/>
      <c r="G1169" s="434"/>
      <c r="H1169" s="434"/>
      <c r="I1169" s="434"/>
      <c r="J1169" s="429"/>
      <c r="K1169" s="429"/>
      <c r="L1169" s="429"/>
      <c r="M1169" s="430"/>
    </row>
    <row r="1170" spans="1:13" ht="18" customHeight="1">
      <c r="A1170" s="423" t="s">
        <v>383</v>
      </c>
      <c r="B1170" s="424"/>
      <c r="C1170" s="424"/>
      <c r="D1170" s="424"/>
      <c r="E1170" s="424"/>
      <c r="F1170" s="424"/>
      <c r="G1170" s="424"/>
      <c r="H1170" s="425" t="s">
        <v>384</v>
      </c>
      <c r="I1170" s="426"/>
      <c r="J1170" s="426"/>
      <c r="K1170" s="426"/>
      <c r="L1170" s="426"/>
      <c r="M1170" s="427"/>
    </row>
    <row r="1171" spans="1:13" ht="18" customHeight="1">
      <c r="A1171" s="231" t="s">
        <v>385</v>
      </c>
      <c r="B1171" s="424" t="s">
        <v>255</v>
      </c>
      <c r="C1171" s="424"/>
      <c r="D1171" s="204" t="s">
        <v>385</v>
      </c>
      <c r="E1171" s="232"/>
      <c r="F1171" s="424" t="s">
        <v>255</v>
      </c>
      <c r="G1171" s="424"/>
      <c r="H1171" s="206"/>
      <c r="I1171" s="206"/>
      <c r="J1171" s="207" t="s">
        <v>386</v>
      </c>
      <c r="K1171" s="206"/>
      <c r="L1171" s="208" t="s">
        <v>255</v>
      </c>
      <c r="M1171" s="209"/>
    </row>
    <row r="1172" spans="1:13" ht="18" customHeight="1">
      <c r="A1172" s="210" t="s">
        <v>387</v>
      </c>
      <c r="B1172" s="418" t="s">
        <v>388</v>
      </c>
      <c r="C1172" s="418"/>
      <c r="D1172" s="418" t="s">
        <v>389</v>
      </c>
      <c r="E1172" s="418"/>
      <c r="F1172" s="418" t="s">
        <v>390</v>
      </c>
      <c r="G1172" s="418"/>
      <c r="H1172" s="206"/>
      <c r="I1172" s="206"/>
      <c r="J1172" s="419">
        <v>3</v>
      </c>
      <c r="K1172" s="420"/>
      <c r="L1172" s="232" t="s">
        <v>372</v>
      </c>
      <c r="M1172" s="209"/>
    </row>
    <row r="1173" spans="1:13" ht="18" customHeight="1">
      <c r="A1173" s="210" t="s">
        <v>391</v>
      </c>
      <c r="B1173" s="418" t="s">
        <v>392</v>
      </c>
      <c r="C1173" s="418"/>
      <c r="D1173" s="418" t="s">
        <v>393</v>
      </c>
      <c r="E1173" s="418"/>
      <c r="F1173" s="418" t="s">
        <v>394</v>
      </c>
      <c r="G1173" s="418"/>
      <c r="H1173" s="206"/>
      <c r="I1173" s="206"/>
      <c r="J1173" s="419">
        <v>2</v>
      </c>
      <c r="K1173" s="420"/>
      <c r="L1173" s="232" t="s">
        <v>375</v>
      </c>
      <c r="M1173" s="209"/>
    </row>
    <row r="1174" spans="1:13" ht="18" customHeight="1">
      <c r="A1174" s="210" t="s">
        <v>395</v>
      </c>
      <c r="B1174" s="418" t="s">
        <v>396</v>
      </c>
      <c r="C1174" s="418"/>
      <c r="D1174" s="418" t="s">
        <v>397</v>
      </c>
      <c r="E1174" s="418"/>
      <c r="F1174" s="418" t="s">
        <v>398</v>
      </c>
      <c r="G1174" s="418"/>
      <c r="H1174" s="206"/>
      <c r="I1174" s="206"/>
      <c r="J1174" s="419">
        <v>1</v>
      </c>
      <c r="K1174" s="420"/>
      <c r="L1174" s="232" t="s">
        <v>399</v>
      </c>
      <c r="M1174" s="209"/>
    </row>
    <row r="1175" spans="1:13" ht="18" customHeight="1" thickBot="1">
      <c r="A1175" s="211" t="s">
        <v>400</v>
      </c>
      <c r="B1175" s="421" t="s">
        <v>401</v>
      </c>
      <c r="C1175" s="421"/>
      <c r="D1175" s="422" t="s">
        <v>402</v>
      </c>
      <c r="E1175" s="422"/>
      <c r="F1175" s="422" t="s">
        <v>403</v>
      </c>
      <c r="G1175" s="422"/>
      <c r="H1175" s="212"/>
      <c r="I1175" s="212"/>
      <c r="J1175" s="212"/>
      <c r="K1175" s="212"/>
      <c r="L1175" s="212"/>
      <c r="M1175" s="213"/>
    </row>
    <row r="1177" spans="1:13" ht="18" customHeight="1">
      <c r="A1177" s="144"/>
      <c r="B1177" s="417"/>
      <c r="C1177" s="417"/>
      <c r="D1177" s="417"/>
      <c r="E1177" s="417"/>
      <c r="F1177" s="417"/>
      <c r="G1177" s="417"/>
      <c r="H1177" s="417"/>
      <c r="I1177" s="417"/>
      <c r="J1177" s="417"/>
      <c r="K1177" s="417"/>
      <c r="L1177" s="417"/>
      <c r="M1177" s="417"/>
    </row>
    <row r="1178" spans="1:13" ht="18" customHeight="1">
      <c r="A1178" s="416"/>
      <c r="B1178" s="416"/>
      <c r="C1178" s="416"/>
      <c r="D1178" s="416"/>
      <c r="E1178" s="416"/>
      <c r="F1178" s="416"/>
      <c r="G1178" s="416"/>
      <c r="H1178" s="416"/>
      <c r="I1178" s="416"/>
      <c r="J1178" s="416"/>
      <c r="K1178" s="416"/>
      <c r="L1178" s="416"/>
      <c r="M1178" s="416"/>
    </row>
    <row r="1179" spans="1:13" ht="18" customHeight="1">
      <c r="A1179" s="236"/>
      <c r="B1179" s="406"/>
      <c r="C1179" s="406"/>
      <c r="D1179" s="406"/>
      <c r="E1179" s="406"/>
      <c r="F1179" s="237"/>
      <c r="G1179" s="237"/>
      <c r="H1179" s="406"/>
      <c r="I1179" s="406"/>
      <c r="J1179" s="406"/>
      <c r="K1179" s="238"/>
      <c r="L1179" s="239"/>
      <c r="M1179" s="239"/>
    </row>
    <row r="1180" spans="1:13" ht="18" customHeight="1">
      <c r="A1180" s="406"/>
      <c r="B1180" s="406"/>
      <c r="C1180" s="406"/>
      <c r="D1180" s="406"/>
      <c r="E1180" s="406"/>
      <c r="F1180" s="406"/>
      <c r="G1180" s="406"/>
      <c r="H1180" s="406"/>
      <c r="I1180" s="406"/>
      <c r="J1180" s="406"/>
      <c r="K1180" s="406"/>
      <c r="L1180" s="406"/>
      <c r="M1180" s="406"/>
    </row>
    <row r="1181" spans="1:13" ht="18" customHeight="1">
      <c r="A1181" s="407"/>
      <c r="B1181" s="407"/>
      <c r="C1181" s="407"/>
      <c r="D1181" s="407"/>
      <c r="E1181" s="407"/>
      <c r="F1181" s="407"/>
      <c r="G1181" s="407"/>
      <c r="H1181" s="407"/>
      <c r="I1181" s="407"/>
      <c r="J1181" s="407"/>
      <c r="K1181" s="407"/>
      <c r="L1181" s="407"/>
      <c r="M1181" s="407"/>
    </row>
    <row r="1182" spans="1:13" ht="18" customHeight="1">
      <c r="A1182" s="410"/>
      <c r="B1182" s="410"/>
      <c r="C1182" s="413"/>
      <c r="D1182" s="413"/>
      <c r="E1182" s="413"/>
      <c r="F1182" s="413"/>
      <c r="G1182" s="413"/>
      <c r="H1182" s="240"/>
      <c r="I1182" s="240"/>
      <c r="J1182" s="413"/>
      <c r="K1182" s="413"/>
      <c r="L1182" s="413"/>
      <c r="M1182" s="413"/>
    </row>
    <row r="1183" spans="1:13" ht="18" customHeight="1">
      <c r="A1183" s="410"/>
      <c r="B1183" s="410"/>
      <c r="C1183" s="413"/>
      <c r="D1183" s="413"/>
      <c r="E1183" s="413"/>
      <c r="F1183" s="413"/>
      <c r="G1183" s="413"/>
      <c r="H1183" s="240"/>
      <c r="I1183" s="240"/>
      <c r="J1183" s="413"/>
      <c r="K1183" s="413"/>
      <c r="L1183" s="413"/>
      <c r="M1183" s="413"/>
    </row>
    <row r="1184" spans="1:13" ht="18" customHeight="1">
      <c r="A1184" s="410"/>
      <c r="B1184" s="410"/>
      <c r="C1184" s="414"/>
      <c r="D1184" s="413"/>
      <c r="E1184" s="413"/>
      <c r="F1184" s="413"/>
      <c r="G1184" s="413"/>
      <c r="H1184" s="240"/>
      <c r="I1184" s="240"/>
      <c r="J1184" s="413"/>
      <c r="K1184" s="413"/>
      <c r="L1184" s="413"/>
      <c r="M1184" s="413"/>
    </row>
    <row r="1185" spans="1:13" ht="18" customHeight="1">
      <c r="A1185" s="410"/>
      <c r="B1185" s="410"/>
      <c r="C1185" s="413"/>
      <c r="D1185" s="413"/>
      <c r="E1185" s="413"/>
      <c r="F1185" s="413"/>
      <c r="G1185" s="413"/>
      <c r="H1185" s="407"/>
      <c r="I1185" s="407"/>
      <c r="J1185" s="413"/>
      <c r="K1185" s="413"/>
      <c r="L1185" s="413"/>
      <c r="M1185" s="413"/>
    </row>
    <row r="1186" spans="1:13" ht="18" customHeight="1">
      <c r="A1186" s="406"/>
      <c r="B1186" s="406"/>
      <c r="C1186" s="406"/>
      <c r="D1186" s="406"/>
      <c r="E1186" s="406"/>
      <c r="F1186" s="406"/>
      <c r="G1186" s="406"/>
      <c r="H1186" s="406"/>
      <c r="I1186" s="406"/>
      <c r="J1186" s="406"/>
      <c r="K1186" s="406"/>
      <c r="L1186" s="406"/>
      <c r="M1186" s="406"/>
    </row>
    <row r="1187" spans="1:13" ht="18" customHeight="1">
      <c r="A1187" s="415"/>
      <c r="B1187" s="406"/>
      <c r="C1187" s="406"/>
      <c r="D1187" s="406"/>
      <c r="E1187" s="406"/>
      <c r="F1187" s="406"/>
      <c r="G1187" s="406"/>
      <c r="H1187" s="406"/>
      <c r="I1187" s="406"/>
      <c r="J1187" s="406"/>
      <c r="K1187" s="406"/>
      <c r="L1187" s="406"/>
      <c r="M1187" s="406"/>
    </row>
    <row r="1188" spans="1:13" ht="18" customHeight="1">
      <c r="A1188" s="415"/>
      <c r="B1188" s="241"/>
      <c r="C1188" s="241"/>
      <c r="D1188" s="241"/>
      <c r="E1188" s="241"/>
      <c r="F1188" s="241"/>
      <c r="G1188" s="242"/>
      <c r="H1188" s="241"/>
      <c r="I1188" s="241"/>
      <c r="J1188" s="241"/>
      <c r="K1188" s="241"/>
      <c r="L1188" s="241"/>
      <c r="M1188" s="242"/>
    </row>
    <row r="1189" spans="1:13" ht="18" customHeight="1">
      <c r="A1189" s="239"/>
      <c r="B1189" s="243"/>
      <c r="C1189" s="244"/>
      <c r="D1189" s="244"/>
      <c r="E1189" s="243"/>
      <c r="F1189" s="245"/>
      <c r="G1189" s="244"/>
      <c r="H1189" s="175"/>
      <c r="I1189" s="175"/>
      <c r="J1189" s="175"/>
      <c r="K1189" s="246"/>
      <c r="L1189" s="245"/>
      <c r="M1189" s="244"/>
    </row>
    <row r="1190" spans="1:13" ht="18" customHeight="1">
      <c r="A1190" s="239"/>
      <c r="B1190" s="247"/>
      <c r="C1190" s="244"/>
      <c r="D1190" s="244"/>
      <c r="E1190" s="244"/>
      <c r="F1190" s="245"/>
      <c r="G1190" s="244"/>
      <c r="H1190" s="175"/>
      <c r="I1190" s="175"/>
      <c r="J1190" s="175"/>
      <c r="K1190" s="175"/>
      <c r="L1190" s="245"/>
      <c r="M1190" s="244"/>
    </row>
    <row r="1191" spans="1:13" ht="18" customHeight="1">
      <c r="A1191" s="239"/>
      <c r="B1191" s="244"/>
      <c r="C1191" s="244"/>
      <c r="D1191" s="244"/>
      <c r="E1191" s="244"/>
      <c r="F1191" s="248"/>
      <c r="G1191" s="244"/>
      <c r="H1191" s="175"/>
      <c r="I1191" s="244"/>
      <c r="J1191" s="244"/>
      <c r="K1191" s="235"/>
      <c r="L1191" s="248"/>
      <c r="M1191" s="244"/>
    </row>
    <row r="1192" spans="1:13" ht="18" customHeight="1">
      <c r="A1192" s="239"/>
      <c r="B1192" s="244"/>
      <c r="C1192" s="244"/>
      <c r="D1192" s="244"/>
      <c r="E1192" s="244"/>
      <c r="F1192" s="248"/>
      <c r="G1192" s="244"/>
      <c r="H1192" s="249"/>
      <c r="I1192" s="250"/>
      <c r="J1192" s="250"/>
      <c r="K1192" s="251"/>
      <c r="L1192" s="248"/>
      <c r="M1192" s="244"/>
    </row>
    <row r="1193" spans="1:13" ht="18" customHeight="1">
      <c r="A1193" s="239"/>
      <c r="B1193" s="244"/>
      <c r="C1193" s="244"/>
      <c r="D1193" s="244"/>
      <c r="E1193" s="244"/>
      <c r="F1193" s="245"/>
      <c r="G1193" s="244"/>
      <c r="H1193" s="249"/>
      <c r="I1193" s="175"/>
      <c r="J1193" s="175"/>
      <c r="K1193" s="252"/>
      <c r="L1193" s="245"/>
      <c r="M1193" s="244"/>
    </row>
    <row r="1194" spans="1:13" ht="18" customHeight="1">
      <c r="A1194" s="239"/>
      <c r="B1194" s="244"/>
      <c r="C1194" s="244"/>
      <c r="D1194" s="244"/>
      <c r="E1194" s="253"/>
      <c r="F1194" s="252"/>
      <c r="G1194" s="244"/>
      <c r="H1194" s="244"/>
      <c r="I1194" s="244"/>
      <c r="J1194" s="244"/>
      <c r="K1194" s="175"/>
      <c r="L1194" s="244"/>
      <c r="M1194" s="244"/>
    </row>
    <row r="1195" spans="1:13" ht="18" customHeight="1">
      <c r="A1195" s="239"/>
      <c r="B1195" s="244"/>
      <c r="C1195" s="244"/>
      <c r="D1195" s="244"/>
      <c r="E1195" s="254"/>
      <c r="F1195" s="175"/>
      <c r="G1195" s="244"/>
      <c r="H1195" s="244"/>
      <c r="I1195" s="244"/>
      <c r="J1195" s="244"/>
      <c r="K1195" s="254"/>
      <c r="L1195" s="175"/>
      <c r="M1195" s="244"/>
    </row>
    <row r="1196" spans="1:13" ht="18" customHeight="1">
      <c r="A1196" s="239"/>
      <c r="B1196" s="244"/>
      <c r="C1196" s="244"/>
      <c r="D1196" s="244"/>
      <c r="E1196" s="175"/>
      <c r="F1196" s="244"/>
      <c r="G1196" s="244"/>
      <c r="H1196" s="244"/>
      <c r="I1196" s="244"/>
      <c r="J1196" s="244"/>
      <c r="K1196" s="175"/>
      <c r="L1196" s="244"/>
      <c r="M1196" s="244"/>
    </row>
    <row r="1197" spans="1:13" ht="18" customHeight="1">
      <c r="A1197" s="239"/>
      <c r="B1197" s="239"/>
      <c r="C1197" s="255"/>
      <c r="D1197" s="256"/>
      <c r="E1197" s="256"/>
      <c r="F1197" s="255"/>
      <c r="G1197" s="256"/>
      <c r="H1197" s="256"/>
      <c r="I1197" s="257"/>
      <c r="J1197" s="411"/>
      <c r="K1197" s="411"/>
      <c r="L1197" s="409"/>
      <c r="M1197" s="409"/>
    </row>
    <row r="1198" spans="1:13" ht="18" customHeight="1">
      <c r="A1198" s="258"/>
      <c r="B1198" s="239"/>
      <c r="C1198" s="255"/>
      <c r="D1198" s="256"/>
      <c r="E1198" s="256"/>
      <c r="F1198" s="255"/>
      <c r="G1198" s="259"/>
      <c r="H1198" s="259"/>
      <c r="I1198" s="260"/>
      <c r="J1198" s="411"/>
      <c r="K1198" s="411"/>
      <c r="L1198" s="409"/>
      <c r="M1198" s="409"/>
    </row>
    <row r="1199" spans="1:13" ht="18" customHeight="1">
      <c r="A1199" s="261"/>
      <c r="B1199" s="261"/>
      <c r="C1199" s="261"/>
      <c r="D1199" s="412"/>
      <c r="E1199" s="412"/>
      <c r="F1199" s="261"/>
      <c r="G1199" s="261"/>
      <c r="H1199" s="261"/>
      <c r="I1199" s="261"/>
      <c r="J1199" s="261"/>
      <c r="K1199" s="261"/>
      <c r="L1199" s="412"/>
      <c r="M1199" s="412"/>
    </row>
    <row r="1200" spans="1:13" ht="18" customHeight="1">
      <c r="A1200" s="413"/>
      <c r="B1200" s="413"/>
      <c r="C1200" s="413"/>
      <c r="D1200" s="413"/>
      <c r="E1200" s="413"/>
      <c r="F1200" s="413"/>
      <c r="G1200" s="413"/>
      <c r="H1200" s="413"/>
      <c r="I1200" s="413"/>
      <c r="J1200" s="413"/>
      <c r="K1200" s="413"/>
      <c r="L1200" s="413"/>
      <c r="M1200" s="413"/>
    </row>
    <row r="1201" spans="1:13" ht="18" customHeight="1">
      <c r="A1201" s="406"/>
      <c r="B1201" s="406"/>
      <c r="C1201" s="406"/>
      <c r="D1201" s="406"/>
      <c r="E1201" s="406"/>
      <c r="F1201" s="406"/>
      <c r="G1201" s="406"/>
      <c r="H1201" s="406"/>
      <c r="I1201" s="406"/>
      <c r="J1201" s="406"/>
      <c r="K1201" s="406"/>
      <c r="L1201" s="406"/>
      <c r="M1201" s="406"/>
    </row>
    <row r="1202" spans="1:13" ht="18" customHeight="1">
      <c r="A1202" s="406"/>
      <c r="B1202" s="406"/>
      <c r="C1202" s="406"/>
      <c r="D1202" s="406"/>
      <c r="E1202" s="406"/>
      <c r="F1202" s="406"/>
      <c r="G1202" s="406"/>
      <c r="H1202" s="406"/>
      <c r="I1202" s="406"/>
      <c r="J1202" s="406"/>
      <c r="K1202" s="406"/>
      <c r="L1202" s="406"/>
      <c r="M1202" s="406"/>
    </row>
    <row r="1203" spans="1:13" ht="18" customHeight="1">
      <c r="A1203" s="407"/>
      <c r="B1203" s="407"/>
      <c r="C1203" s="407"/>
      <c r="D1203" s="407"/>
      <c r="E1203" s="407"/>
      <c r="F1203" s="408"/>
      <c r="G1203" s="409"/>
      <c r="H1203" s="409"/>
      <c r="I1203" s="409"/>
      <c r="J1203" s="409"/>
      <c r="K1203" s="408"/>
      <c r="L1203" s="409"/>
      <c r="M1203" s="409"/>
    </row>
    <row r="1204" spans="1:13" ht="18" customHeight="1">
      <c r="A1204" s="406"/>
      <c r="B1204" s="406"/>
      <c r="C1204" s="406"/>
      <c r="D1204" s="406"/>
      <c r="E1204" s="406"/>
      <c r="F1204" s="406"/>
      <c r="G1204" s="406"/>
      <c r="H1204" s="406"/>
      <c r="I1204" s="406"/>
      <c r="J1204" s="406"/>
      <c r="K1204" s="406"/>
      <c r="L1204" s="406"/>
      <c r="M1204" s="406"/>
    </row>
    <row r="1205" spans="1:13" ht="18" customHeight="1">
      <c r="A1205" s="406"/>
      <c r="B1205" s="406"/>
      <c r="C1205" s="406"/>
      <c r="D1205" s="406"/>
      <c r="E1205" s="406"/>
      <c r="F1205" s="406"/>
      <c r="G1205" s="406"/>
      <c r="H1205" s="406"/>
      <c r="I1205" s="406"/>
      <c r="J1205" s="406"/>
      <c r="K1205" s="406"/>
      <c r="L1205" s="406"/>
      <c r="M1205" s="406"/>
    </row>
    <row r="1206" spans="1:13" ht="18" customHeight="1">
      <c r="A1206" s="410"/>
      <c r="B1206" s="410"/>
      <c r="C1206" s="410"/>
      <c r="D1206" s="410"/>
      <c r="E1206" s="410"/>
      <c r="F1206" s="406"/>
      <c r="G1206" s="406"/>
      <c r="H1206" s="406"/>
      <c r="I1206" s="406"/>
      <c r="J1206" s="406"/>
      <c r="K1206" s="406"/>
      <c r="L1206" s="406"/>
      <c r="M1206" s="406"/>
    </row>
    <row r="1207" spans="1:13" ht="18" customHeight="1">
      <c r="A1207" s="410"/>
      <c r="B1207" s="410"/>
      <c r="C1207" s="410"/>
      <c r="D1207" s="410"/>
      <c r="E1207" s="410"/>
      <c r="F1207" s="408"/>
      <c r="G1207" s="409"/>
      <c r="H1207" s="409"/>
      <c r="I1207" s="409"/>
      <c r="J1207" s="409"/>
      <c r="K1207" s="408"/>
      <c r="L1207" s="409"/>
      <c r="M1207" s="409"/>
    </row>
    <row r="1208" spans="1:13" ht="18" customHeight="1">
      <c r="A1208" s="407"/>
      <c r="B1208" s="407"/>
      <c r="C1208" s="407"/>
      <c r="D1208" s="407"/>
      <c r="E1208" s="407"/>
      <c r="F1208" s="408"/>
      <c r="G1208" s="409"/>
      <c r="H1208" s="409"/>
      <c r="I1208" s="409"/>
      <c r="J1208" s="409"/>
      <c r="K1208" s="408"/>
      <c r="L1208" s="409"/>
      <c r="M1208" s="409"/>
    </row>
    <row r="1209" spans="1:13" ht="18" customHeight="1">
      <c r="A1209" s="407"/>
      <c r="B1209" s="407"/>
      <c r="C1209" s="407"/>
      <c r="D1209" s="407"/>
      <c r="E1209" s="407"/>
      <c r="F1209" s="408"/>
      <c r="G1209" s="409"/>
      <c r="H1209" s="409"/>
      <c r="I1209" s="409"/>
      <c r="J1209" s="409"/>
      <c r="K1209" s="408"/>
      <c r="L1209" s="409"/>
      <c r="M1209" s="409"/>
    </row>
    <row r="1210" spans="1:13" ht="18" customHeight="1">
      <c r="A1210" s="406"/>
      <c r="B1210" s="406"/>
      <c r="C1210" s="406"/>
      <c r="D1210" s="406"/>
      <c r="E1210" s="406"/>
      <c r="F1210" s="406"/>
      <c r="G1210" s="406"/>
      <c r="H1210" s="406"/>
      <c r="I1210" s="406"/>
      <c r="J1210" s="406"/>
      <c r="K1210" s="406"/>
      <c r="L1210" s="406"/>
      <c r="M1210" s="406"/>
    </row>
    <row r="1211" spans="1:13" ht="18" customHeight="1">
      <c r="A1211" s="406"/>
      <c r="B1211" s="406"/>
      <c r="C1211" s="406"/>
      <c r="D1211" s="406"/>
      <c r="E1211" s="406"/>
      <c r="F1211" s="406"/>
      <c r="G1211" s="406"/>
      <c r="H1211" s="406"/>
      <c r="I1211" s="406"/>
      <c r="J1211" s="406"/>
      <c r="K1211" s="406"/>
      <c r="L1211" s="406"/>
      <c r="M1211" s="406"/>
    </row>
    <row r="1212" spans="1:13" ht="18" customHeight="1">
      <c r="A1212" s="407"/>
      <c r="B1212" s="407"/>
      <c r="C1212" s="407"/>
      <c r="D1212" s="407"/>
      <c r="E1212" s="407"/>
      <c r="F1212" s="407"/>
      <c r="G1212" s="408"/>
      <c r="H1212" s="409"/>
      <c r="I1212" s="409"/>
      <c r="J1212" s="409"/>
      <c r="K1212" s="409"/>
      <c r="L1212" s="409"/>
      <c r="M1212" s="409"/>
    </row>
    <row r="1213" spans="1:13" ht="18" customHeight="1">
      <c r="A1213" s="239"/>
      <c r="B1213" s="408"/>
      <c r="C1213" s="409"/>
      <c r="D1213" s="409"/>
      <c r="E1213" s="409"/>
      <c r="F1213" s="409"/>
      <c r="G1213" s="409"/>
      <c r="H1213" s="409"/>
      <c r="I1213" s="409"/>
      <c r="J1213" s="409"/>
      <c r="K1213" s="409"/>
      <c r="L1213" s="409"/>
      <c r="M1213" s="409"/>
    </row>
    <row r="1214" spans="1:13" ht="18" customHeight="1">
      <c r="A1214" s="239"/>
      <c r="B1214" s="408"/>
      <c r="C1214" s="409"/>
      <c r="D1214" s="409"/>
      <c r="E1214" s="409"/>
      <c r="F1214" s="409"/>
      <c r="G1214" s="409"/>
      <c r="H1214" s="409"/>
      <c r="I1214" s="409"/>
      <c r="J1214" s="409"/>
      <c r="K1214" s="409"/>
      <c r="L1214" s="409"/>
      <c r="M1214" s="409"/>
    </row>
    <row r="1215" spans="1:13" ht="18" customHeight="1">
      <c r="A1215" s="406"/>
      <c r="B1215" s="406"/>
      <c r="C1215" s="406"/>
      <c r="D1215" s="409"/>
      <c r="E1215" s="409"/>
      <c r="F1215" s="409"/>
      <c r="G1215" s="409"/>
      <c r="H1215" s="409"/>
      <c r="I1215" s="409"/>
      <c r="J1215" s="406"/>
      <c r="K1215" s="406"/>
      <c r="L1215" s="406"/>
      <c r="M1215" s="406"/>
    </row>
    <row r="1216" spans="1:13" ht="18" customHeight="1">
      <c r="A1216" s="406"/>
      <c r="B1216" s="406"/>
      <c r="C1216" s="406"/>
      <c r="D1216" s="409"/>
      <c r="E1216" s="409"/>
      <c r="F1216" s="409"/>
      <c r="G1216" s="409"/>
      <c r="H1216" s="409"/>
      <c r="I1216" s="409"/>
      <c r="J1216" s="406"/>
      <c r="K1216" s="406"/>
      <c r="L1216" s="406"/>
      <c r="M1216" s="406"/>
    </row>
    <row r="1217" spans="1:13" ht="18" customHeight="1">
      <c r="A1217" s="406"/>
      <c r="B1217" s="406"/>
      <c r="C1217" s="406"/>
      <c r="D1217" s="409"/>
      <c r="E1217" s="409"/>
      <c r="F1217" s="409"/>
      <c r="G1217" s="409"/>
      <c r="H1217" s="409"/>
      <c r="I1217" s="409"/>
      <c r="J1217" s="406"/>
      <c r="K1217" s="406"/>
      <c r="L1217" s="406"/>
      <c r="M1217" s="406"/>
    </row>
    <row r="1218" spans="1:13" ht="18" customHeight="1">
      <c r="A1218" s="406"/>
      <c r="B1218" s="406"/>
      <c r="C1218" s="406"/>
      <c r="D1218" s="409"/>
      <c r="E1218" s="409"/>
      <c r="F1218" s="409"/>
      <c r="G1218" s="409"/>
      <c r="H1218" s="409"/>
      <c r="I1218" s="409"/>
      <c r="J1218" s="406"/>
      <c r="K1218" s="406"/>
      <c r="L1218" s="406"/>
      <c r="M1218" s="406"/>
    </row>
    <row r="1219" spans="1:13" ht="18" customHeight="1">
      <c r="A1219" s="405"/>
      <c r="B1219" s="405"/>
      <c r="C1219" s="405"/>
      <c r="D1219" s="405"/>
      <c r="E1219" s="405"/>
      <c r="F1219" s="405"/>
      <c r="G1219" s="405"/>
      <c r="H1219" s="405"/>
      <c r="I1219" s="405"/>
      <c r="J1219" s="405"/>
      <c r="K1219" s="405"/>
      <c r="L1219" s="405"/>
      <c r="M1219" s="405"/>
    </row>
    <row r="1220" spans="1:13" ht="18" customHeight="1">
      <c r="A1220" s="262"/>
      <c r="B1220" s="405"/>
      <c r="C1220" s="405"/>
      <c r="D1220" s="207"/>
      <c r="E1220" s="263"/>
      <c r="F1220" s="405"/>
      <c r="G1220" s="405"/>
      <c r="H1220" s="206"/>
      <c r="I1220" s="206"/>
      <c r="J1220" s="207"/>
      <c r="K1220" s="206"/>
      <c r="L1220" s="208"/>
      <c r="M1220" s="206"/>
    </row>
    <row r="1221" spans="1:13" ht="18" customHeight="1">
      <c r="A1221" s="263"/>
      <c r="B1221" s="403"/>
      <c r="C1221" s="403"/>
      <c r="D1221" s="403"/>
      <c r="E1221" s="403"/>
      <c r="F1221" s="403"/>
      <c r="G1221" s="403"/>
      <c r="H1221" s="206"/>
      <c r="I1221" s="206"/>
      <c r="J1221" s="403"/>
      <c r="K1221" s="403"/>
      <c r="L1221" s="263"/>
      <c r="M1221" s="206"/>
    </row>
    <row r="1222" spans="1:13" ht="18" customHeight="1">
      <c r="A1222" s="263"/>
      <c r="B1222" s="403"/>
      <c r="C1222" s="403"/>
      <c r="D1222" s="403"/>
      <c r="E1222" s="403"/>
      <c r="F1222" s="403"/>
      <c r="G1222" s="403"/>
      <c r="H1222" s="206"/>
      <c r="I1222" s="206"/>
      <c r="J1222" s="403"/>
      <c r="K1222" s="403"/>
      <c r="L1222" s="263"/>
      <c r="M1222" s="206"/>
    </row>
    <row r="1223" spans="1:13" ht="18" customHeight="1">
      <c r="A1223" s="263"/>
      <c r="B1223" s="403"/>
      <c r="C1223" s="403"/>
      <c r="D1223" s="403"/>
      <c r="E1223" s="403"/>
      <c r="F1223" s="403"/>
      <c r="G1223" s="403"/>
      <c r="H1223" s="206"/>
      <c r="I1223" s="206"/>
      <c r="J1223" s="403"/>
      <c r="K1223" s="403"/>
      <c r="L1223" s="263"/>
      <c r="M1223" s="206"/>
    </row>
    <row r="1224" spans="1:13" ht="18" customHeight="1">
      <c r="A1224" s="263"/>
      <c r="B1224" s="403"/>
      <c r="C1224" s="403"/>
      <c r="D1224" s="404"/>
      <c r="E1224" s="404"/>
      <c r="F1224" s="404"/>
      <c r="G1224" s="404"/>
      <c r="H1224" s="206"/>
      <c r="I1224" s="206"/>
      <c r="J1224" s="206"/>
      <c r="K1224" s="206"/>
      <c r="L1224" s="206"/>
      <c r="M1224" s="206"/>
    </row>
    <row r="1225" spans="1:13" ht="18" customHeight="1">
      <c r="A1225" s="144"/>
      <c r="B1225" s="144"/>
      <c r="C1225" s="144"/>
      <c r="D1225" s="144"/>
      <c r="E1225" s="144"/>
      <c r="F1225" s="144"/>
      <c r="G1225" s="144"/>
      <c r="H1225" s="144"/>
      <c r="I1225" s="144"/>
      <c r="J1225" s="144"/>
      <c r="K1225" s="144"/>
      <c r="L1225" s="144"/>
      <c r="M1225" s="144"/>
    </row>
    <row r="1226" spans="1:13" ht="18" customHeight="1">
      <c r="A1226" s="144"/>
      <c r="B1226" s="417"/>
      <c r="C1226" s="417"/>
      <c r="D1226" s="417"/>
      <c r="E1226" s="417"/>
      <c r="F1226" s="417"/>
      <c r="G1226" s="417"/>
      <c r="H1226" s="417"/>
      <c r="I1226" s="417"/>
      <c r="J1226" s="417"/>
      <c r="K1226" s="417"/>
      <c r="L1226" s="417"/>
      <c r="M1226" s="417"/>
    </row>
    <row r="1227" spans="1:13" ht="18" customHeight="1">
      <c r="A1227" s="416"/>
      <c r="B1227" s="416"/>
      <c r="C1227" s="416"/>
      <c r="D1227" s="416"/>
      <c r="E1227" s="416"/>
      <c r="F1227" s="416"/>
      <c r="G1227" s="416"/>
      <c r="H1227" s="416"/>
      <c r="I1227" s="416"/>
      <c r="J1227" s="416"/>
      <c r="K1227" s="416"/>
      <c r="L1227" s="416"/>
      <c r="M1227" s="416"/>
    </row>
    <row r="1228" spans="1:13" ht="18" customHeight="1">
      <c r="A1228" s="236"/>
      <c r="B1228" s="406"/>
      <c r="C1228" s="406"/>
      <c r="D1228" s="406"/>
      <c r="E1228" s="406"/>
      <c r="F1228" s="237"/>
      <c r="G1228" s="237"/>
      <c r="H1228" s="406"/>
      <c r="I1228" s="406"/>
      <c r="J1228" s="406"/>
      <c r="K1228" s="238"/>
      <c r="L1228" s="239"/>
      <c r="M1228" s="239"/>
    </row>
    <row r="1229" spans="1:13" ht="18" customHeight="1">
      <c r="A1229" s="406"/>
      <c r="B1229" s="406"/>
      <c r="C1229" s="406"/>
      <c r="D1229" s="406"/>
      <c r="E1229" s="406"/>
      <c r="F1229" s="406"/>
      <c r="G1229" s="406"/>
      <c r="H1229" s="406"/>
      <c r="I1229" s="406"/>
      <c r="J1229" s="406"/>
      <c r="K1229" s="406"/>
      <c r="L1229" s="406"/>
      <c r="M1229" s="406"/>
    </row>
    <row r="1230" spans="1:13" ht="18" customHeight="1">
      <c r="A1230" s="407"/>
      <c r="B1230" s="407"/>
      <c r="C1230" s="407"/>
      <c r="D1230" s="407"/>
      <c r="E1230" s="407"/>
      <c r="F1230" s="407"/>
      <c r="G1230" s="407"/>
      <c r="H1230" s="407"/>
      <c r="I1230" s="407"/>
      <c r="J1230" s="407"/>
      <c r="K1230" s="407"/>
      <c r="L1230" s="407"/>
      <c r="M1230" s="407"/>
    </row>
    <row r="1231" spans="1:13" ht="18" customHeight="1">
      <c r="A1231" s="410"/>
      <c r="B1231" s="410"/>
      <c r="C1231" s="413"/>
      <c r="D1231" s="413"/>
      <c r="E1231" s="413"/>
      <c r="F1231" s="413"/>
      <c r="G1231" s="413"/>
      <c r="H1231" s="240"/>
      <c r="I1231" s="240"/>
      <c r="J1231" s="413"/>
      <c r="K1231" s="413"/>
      <c r="L1231" s="413"/>
      <c r="M1231" s="413"/>
    </row>
    <row r="1232" spans="1:13" ht="18" customHeight="1">
      <c r="A1232" s="410"/>
      <c r="B1232" s="410"/>
      <c r="C1232" s="413"/>
      <c r="D1232" s="413"/>
      <c r="E1232" s="413"/>
      <c r="F1232" s="413"/>
      <c r="G1232" s="413"/>
      <c r="H1232" s="240"/>
      <c r="I1232" s="240"/>
      <c r="J1232" s="413"/>
      <c r="K1232" s="413"/>
      <c r="L1232" s="413"/>
      <c r="M1232" s="413"/>
    </row>
    <row r="1233" spans="1:13" ht="18" customHeight="1">
      <c r="A1233" s="410"/>
      <c r="B1233" s="410"/>
      <c r="C1233" s="414"/>
      <c r="D1233" s="413"/>
      <c r="E1233" s="413"/>
      <c r="F1233" s="413"/>
      <c r="G1233" s="413"/>
      <c r="H1233" s="240"/>
      <c r="I1233" s="240"/>
      <c r="J1233" s="413"/>
      <c r="K1233" s="413"/>
      <c r="L1233" s="413"/>
      <c r="M1233" s="413"/>
    </row>
    <row r="1234" spans="1:13" ht="18" customHeight="1">
      <c r="A1234" s="410"/>
      <c r="B1234" s="410"/>
      <c r="C1234" s="413"/>
      <c r="D1234" s="413"/>
      <c r="E1234" s="413"/>
      <c r="F1234" s="413"/>
      <c r="G1234" s="413"/>
      <c r="H1234" s="407"/>
      <c r="I1234" s="407"/>
      <c r="J1234" s="413"/>
      <c r="K1234" s="413"/>
      <c r="L1234" s="413"/>
      <c r="M1234" s="413"/>
    </row>
    <row r="1235" spans="1:13" ht="18" customHeight="1">
      <c r="A1235" s="406"/>
      <c r="B1235" s="406"/>
      <c r="C1235" s="406"/>
      <c r="D1235" s="406"/>
      <c r="E1235" s="406"/>
      <c r="F1235" s="406"/>
      <c r="G1235" s="406"/>
      <c r="H1235" s="406"/>
      <c r="I1235" s="406"/>
      <c r="J1235" s="406"/>
      <c r="K1235" s="406"/>
      <c r="L1235" s="406"/>
      <c r="M1235" s="406"/>
    </row>
    <row r="1236" spans="1:13" ht="18" customHeight="1">
      <c r="A1236" s="415"/>
      <c r="B1236" s="406"/>
      <c r="C1236" s="406"/>
      <c r="D1236" s="406"/>
      <c r="E1236" s="406"/>
      <c r="F1236" s="406"/>
      <c r="G1236" s="406"/>
      <c r="H1236" s="406"/>
      <c r="I1236" s="406"/>
      <c r="J1236" s="406"/>
      <c r="K1236" s="406"/>
      <c r="L1236" s="406"/>
      <c r="M1236" s="406"/>
    </row>
    <row r="1237" spans="1:13" ht="18" customHeight="1">
      <c r="A1237" s="415"/>
      <c r="B1237" s="241"/>
      <c r="C1237" s="241"/>
      <c r="D1237" s="241"/>
      <c r="E1237" s="241"/>
      <c r="F1237" s="241"/>
      <c r="G1237" s="242"/>
      <c r="H1237" s="241"/>
      <c r="I1237" s="241"/>
      <c r="J1237" s="241"/>
      <c r="K1237" s="241"/>
      <c r="L1237" s="241"/>
      <c r="M1237" s="242"/>
    </row>
    <row r="1238" spans="1:13" ht="18" customHeight="1">
      <c r="A1238" s="239"/>
      <c r="B1238" s="243"/>
      <c r="C1238" s="244"/>
      <c r="D1238" s="244"/>
      <c r="E1238" s="243"/>
      <c r="F1238" s="245"/>
      <c r="G1238" s="244"/>
      <c r="H1238" s="175"/>
      <c r="I1238" s="175"/>
      <c r="J1238" s="175"/>
      <c r="K1238" s="246"/>
      <c r="L1238" s="245"/>
      <c r="M1238" s="244"/>
    </row>
    <row r="1239" spans="1:13" ht="18" customHeight="1">
      <c r="A1239" s="239"/>
      <c r="B1239" s="247"/>
      <c r="C1239" s="244"/>
      <c r="D1239" s="244"/>
      <c r="E1239" s="244"/>
      <c r="F1239" s="245"/>
      <c r="G1239" s="244"/>
      <c r="H1239" s="175"/>
      <c r="I1239" s="175"/>
      <c r="J1239" s="175"/>
      <c r="K1239" s="175"/>
      <c r="L1239" s="245"/>
      <c r="M1239" s="244"/>
    </row>
    <row r="1240" spans="1:13" ht="18" customHeight="1">
      <c r="A1240" s="239"/>
      <c r="B1240" s="244"/>
      <c r="C1240" s="244"/>
      <c r="D1240" s="244"/>
      <c r="E1240" s="244"/>
      <c r="F1240" s="248"/>
      <c r="G1240" s="244"/>
      <c r="H1240" s="175"/>
      <c r="I1240" s="244"/>
      <c r="J1240" s="244"/>
      <c r="K1240" s="235"/>
      <c r="L1240" s="248"/>
      <c r="M1240" s="244"/>
    </row>
    <row r="1241" spans="1:13" ht="18" customHeight="1">
      <c r="A1241" s="239"/>
      <c r="B1241" s="244"/>
      <c r="C1241" s="244"/>
      <c r="D1241" s="244"/>
      <c r="E1241" s="244"/>
      <c r="F1241" s="248"/>
      <c r="G1241" s="244"/>
      <c r="H1241" s="249"/>
      <c r="I1241" s="250"/>
      <c r="J1241" s="250"/>
      <c r="K1241" s="251"/>
      <c r="L1241" s="248"/>
      <c r="M1241" s="244"/>
    </row>
    <row r="1242" spans="1:13" ht="18" customHeight="1">
      <c r="A1242" s="239"/>
      <c r="B1242" s="244"/>
      <c r="C1242" s="244"/>
      <c r="D1242" s="244"/>
      <c r="E1242" s="244"/>
      <c r="F1242" s="245"/>
      <c r="G1242" s="244"/>
      <c r="H1242" s="249"/>
      <c r="I1242" s="175"/>
      <c r="J1242" s="175"/>
      <c r="K1242" s="252"/>
      <c r="L1242" s="245"/>
      <c r="M1242" s="244"/>
    </row>
    <row r="1243" spans="1:13" ht="18" customHeight="1">
      <c r="A1243" s="239"/>
      <c r="B1243" s="244"/>
      <c r="C1243" s="244"/>
      <c r="D1243" s="244"/>
      <c r="E1243" s="253"/>
      <c r="F1243" s="252"/>
      <c r="G1243" s="244"/>
      <c r="H1243" s="244"/>
      <c r="I1243" s="244"/>
      <c r="J1243" s="244"/>
      <c r="K1243" s="175"/>
      <c r="L1243" s="244"/>
      <c r="M1243" s="244"/>
    </row>
    <row r="1244" spans="1:13" ht="18" customHeight="1">
      <c r="A1244" s="239"/>
      <c r="B1244" s="244"/>
      <c r="C1244" s="244"/>
      <c r="D1244" s="244"/>
      <c r="E1244" s="254"/>
      <c r="F1244" s="175"/>
      <c r="G1244" s="244"/>
      <c r="H1244" s="244"/>
      <c r="I1244" s="244"/>
      <c r="J1244" s="244"/>
      <c r="K1244" s="254"/>
      <c r="L1244" s="175"/>
      <c r="M1244" s="244"/>
    </row>
    <row r="1245" spans="1:13" ht="18" customHeight="1">
      <c r="A1245" s="239"/>
      <c r="B1245" s="244"/>
      <c r="C1245" s="244"/>
      <c r="D1245" s="244"/>
      <c r="E1245" s="175"/>
      <c r="F1245" s="244"/>
      <c r="G1245" s="244"/>
      <c r="H1245" s="244"/>
      <c r="I1245" s="244"/>
      <c r="J1245" s="244"/>
      <c r="K1245" s="175"/>
      <c r="L1245" s="244"/>
      <c r="M1245" s="244"/>
    </row>
    <row r="1246" spans="1:13" ht="18" customHeight="1">
      <c r="A1246" s="239"/>
      <c r="B1246" s="239"/>
      <c r="C1246" s="255"/>
      <c r="D1246" s="256"/>
      <c r="E1246" s="256"/>
      <c r="F1246" s="255"/>
      <c r="G1246" s="256"/>
      <c r="H1246" s="256"/>
      <c r="I1246" s="257"/>
      <c r="J1246" s="411"/>
      <c r="K1246" s="411"/>
      <c r="L1246" s="409"/>
      <c r="M1246" s="409"/>
    </row>
    <row r="1247" spans="1:13" ht="18" customHeight="1">
      <c r="A1247" s="258"/>
      <c r="B1247" s="239"/>
      <c r="C1247" s="255"/>
      <c r="D1247" s="256"/>
      <c r="E1247" s="256"/>
      <c r="F1247" s="255"/>
      <c r="G1247" s="259"/>
      <c r="H1247" s="259"/>
      <c r="I1247" s="260"/>
      <c r="J1247" s="411"/>
      <c r="K1247" s="411"/>
      <c r="L1247" s="409"/>
      <c r="M1247" s="409"/>
    </row>
    <row r="1248" spans="1:13" ht="18" customHeight="1">
      <c r="A1248" s="261"/>
      <c r="B1248" s="261"/>
      <c r="C1248" s="261"/>
      <c r="D1248" s="412"/>
      <c r="E1248" s="412"/>
      <c r="F1248" s="261"/>
      <c r="G1248" s="261"/>
      <c r="H1248" s="261"/>
      <c r="I1248" s="261"/>
      <c r="J1248" s="261"/>
      <c r="K1248" s="261"/>
      <c r="L1248" s="412"/>
      <c r="M1248" s="412"/>
    </row>
    <row r="1249" spans="1:13" ht="18" customHeight="1">
      <c r="A1249" s="413"/>
      <c r="B1249" s="413"/>
      <c r="C1249" s="413"/>
      <c r="D1249" s="413"/>
      <c r="E1249" s="413"/>
      <c r="F1249" s="413"/>
      <c r="G1249" s="413"/>
      <c r="H1249" s="413"/>
      <c r="I1249" s="413"/>
      <c r="J1249" s="413"/>
      <c r="K1249" s="413"/>
      <c r="L1249" s="413"/>
      <c r="M1249" s="413"/>
    </row>
    <row r="1250" spans="1:13" ht="18" customHeight="1">
      <c r="A1250" s="406"/>
      <c r="B1250" s="406"/>
      <c r="C1250" s="406"/>
      <c r="D1250" s="406"/>
      <c r="E1250" s="406"/>
      <c r="F1250" s="406"/>
      <c r="G1250" s="406"/>
      <c r="H1250" s="406"/>
      <c r="I1250" s="406"/>
      <c r="J1250" s="406"/>
      <c r="K1250" s="406"/>
      <c r="L1250" s="406"/>
      <c r="M1250" s="406"/>
    </row>
    <row r="1251" spans="1:13" ht="18" customHeight="1">
      <c r="A1251" s="406"/>
      <c r="B1251" s="406"/>
      <c r="C1251" s="406"/>
      <c r="D1251" s="406"/>
      <c r="E1251" s="406"/>
      <c r="F1251" s="406"/>
      <c r="G1251" s="406"/>
      <c r="H1251" s="406"/>
      <c r="I1251" s="406"/>
      <c r="J1251" s="406"/>
      <c r="K1251" s="406"/>
      <c r="L1251" s="406"/>
      <c r="M1251" s="406"/>
    </row>
    <row r="1252" spans="1:13" ht="18" customHeight="1">
      <c r="A1252" s="407"/>
      <c r="B1252" s="407"/>
      <c r="C1252" s="407"/>
      <c r="D1252" s="407"/>
      <c r="E1252" s="407"/>
      <c r="F1252" s="408"/>
      <c r="G1252" s="409"/>
      <c r="H1252" s="409"/>
      <c r="I1252" s="409"/>
      <c r="J1252" s="409"/>
      <c r="K1252" s="408"/>
      <c r="L1252" s="409"/>
      <c r="M1252" s="409"/>
    </row>
    <row r="1253" spans="1:13" ht="18" customHeight="1">
      <c r="A1253" s="406"/>
      <c r="B1253" s="406"/>
      <c r="C1253" s="406"/>
      <c r="D1253" s="406"/>
      <c r="E1253" s="406"/>
      <c r="F1253" s="406"/>
      <c r="G1253" s="406"/>
      <c r="H1253" s="406"/>
      <c r="I1253" s="406"/>
      <c r="J1253" s="406"/>
      <c r="K1253" s="406"/>
      <c r="L1253" s="406"/>
      <c r="M1253" s="406"/>
    </row>
    <row r="1254" spans="1:13" ht="18" customHeight="1">
      <c r="A1254" s="406"/>
      <c r="B1254" s="406"/>
      <c r="C1254" s="406"/>
      <c r="D1254" s="406"/>
      <c r="E1254" s="406"/>
      <c r="F1254" s="406"/>
      <c r="G1254" s="406"/>
      <c r="H1254" s="406"/>
      <c r="I1254" s="406"/>
      <c r="J1254" s="406"/>
      <c r="K1254" s="406"/>
      <c r="L1254" s="406"/>
      <c r="M1254" s="406"/>
    </row>
    <row r="1255" spans="1:13" ht="18" customHeight="1">
      <c r="A1255" s="410"/>
      <c r="B1255" s="410"/>
      <c r="C1255" s="410"/>
      <c r="D1255" s="410"/>
      <c r="E1255" s="410"/>
      <c r="F1255" s="406"/>
      <c r="G1255" s="406"/>
      <c r="H1255" s="406"/>
      <c r="I1255" s="406"/>
      <c r="J1255" s="406"/>
      <c r="K1255" s="406"/>
      <c r="L1255" s="406"/>
      <c r="M1255" s="406"/>
    </row>
    <row r="1256" spans="1:13" ht="18" customHeight="1">
      <c r="A1256" s="410"/>
      <c r="B1256" s="410"/>
      <c r="C1256" s="410"/>
      <c r="D1256" s="410"/>
      <c r="E1256" s="410"/>
      <c r="F1256" s="408"/>
      <c r="G1256" s="409"/>
      <c r="H1256" s="409"/>
      <c r="I1256" s="409"/>
      <c r="J1256" s="409"/>
      <c r="K1256" s="408"/>
      <c r="L1256" s="409"/>
      <c r="M1256" s="409"/>
    </row>
    <row r="1257" spans="1:13" ht="18" customHeight="1">
      <c r="A1257" s="407"/>
      <c r="B1257" s="407"/>
      <c r="C1257" s="407"/>
      <c r="D1257" s="407"/>
      <c r="E1257" s="407"/>
      <c r="F1257" s="408"/>
      <c r="G1257" s="409"/>
      <c r="H1257" s="409"/>
      <c r="I1257" s="409"/>
      <c r="J1257" s="409"/>
      <c r="K1257" s="408"/>
      <c r="L1257" s="409"/>
      <c r="M1257" s="409"/>
    </row>
    <row r="1258" spans="1:13" ht="18" customHeight="1">
      <c r="A1258" s="407"/>
      <c r="B1258" s="407"/>
      <c r="C1258" s="407"/>
      <c r="D1258" s="407"/>
      <c r="E1258" s="407"/>
      <c r="F1258" s="408"/>
      <c r="G1258" s="409"/>
      <c r="H1258" s="409"/>
      <c r="I1258" s="409"/>
      <c r="J1258" s="409"/>
      <c r="K1258" s="408"/>
      <c r="L1258" s="409"/>
      <c r="M1258" s="409"/>
    </row>
    <row r="1259" spans="1:13" ht="18" customHeight="1">
      <c r="A1259" s="406"/>
      <c r="B1259" s="406"/>
      <c r="C1259" s="406"/>
      <c r="D1259" s="406"/>
      <c r="E1259" s="406"/>
      <c r="F1259" s="406"/>
      <c r="G1259" s="406"/>
      <c r="H1259" s="406"/>
      <c r="I1259" s="406"/>
      <c r="J1259" s="406"/>
      <c r="K1259" s="406"/>
      <c r="L1259" s="406"/>
      <c r="M1259" s="406"/>
    </row>
    <row r="1260" spans="1:13" ht="18" customHeight="1">
      <c r="A1260" s="406"/>
      <c r="B1260" s="406"/>
      <c r="C1260" s="406"/>
      <c r="D1260" s="406"/>
      <c r="E1260" s="406"/>
      <c r="F1260" s="406"/>
      <c r="G1260" s="406"/>
      <c r="H1260" s="406"/>
      <c r="I1260" s="406"/>
      <c r="J1260" s="406"/>
      <c r="K1260" s="406"/>
      <c r="L1260" s="406"/>
      <c r="M1260" s="406"/>
    </row>
    <row r="1261" spans="1:13" ht="18" customHeight="1">
      <c r="A1261" s="407"/>
      <c r="B1261" s="407"/>
      <c r="C1261" s="407"/>
      <c r="D1261" s="407"/>
      <c r="E1261" s="407"/>
      <c r="F1261" s="407"/>
      <c r="G1261" s="408"/>
      <c r="H1261" s="409"/>
      <c r="I1261" s="409"/>
      <c r="J1261" s="409"/>
      <c r="K1261" s="409"/>
      <c r="L1261" s="409"/>
      <c r="M1261" s="409"/>
    </row>
    <row r="1262" spans="1:13" ht="18" customHeight="1">
      <c r="A1262" s="239"/>
      <c r="B1262" s="408"/>
      <c r="C1262" s="409"/>
      <c r="D1262" s="409"/>
      <c r="E1262" s="409"/>
      <c r="F1262" s="409"/>
      <c r="G1262" s="409"/>
      <c r="H1262" s="409"/>
      <c r="I1262" s="409"/>
      <c r="J1262" s="409"/>
      <c r="K1262" s="409"/>
      <c r="L1262" s="409"/>
      <c r="M1262" s="409"/>
    </row>
    <row r="1263" spans="1:13" ht="18" customHeight="1">
      <c r="A1263" s="239"/>
      <c r="B1263" s="408"/>
      <c r="C1263" s="409"/>
      <c r="D1263" s="409"/>
      <c r="E1263" s="409"/>
      <c r="F1263" s="409"/>
      <c r="G1263" s="409"/>
      <c r="H1263" s="409"/>
      <c r="I1263" s="409"/>
      <c r="J1263" s="409"/>
      <c r="K1263" s="409"/>
      <c r="L1263" s="409"/>
      <c r="M1263" s="409"/>
    </row>
    <row r="1264" spans="1:13" ht="18" customHeight="1">
      <c r="A1264" s="406"/>
      <c r="B1264" s="406"/>
      <c r="C1264" s="406"/>
      <c r="D1264" s="409"/>
      <c r="E1264" s="409"/>
      <c r="F1264" s="409"/>
      <c r="G1264" s="409"/>
      <c r="H1264" s="409"/>
      <c r="I1264" s="409"/>
      <c r="J1264" s="406"/>
      <c r="K1264" s="406"/>
      <c r="L1264" s="406"/>
      <c r="M1264" s="406"/>
    </row>
    <row r="1265" spans="1:13" ht="18" customHeight="1">
      <c r="A1265" s="406"/>
      <c r="B1265" s="406"/>
      <c r="C1265" s="406"/>
      <c r="D1265" s="409"/>
      <c r="E1265" s="409"/>
      <c r="F1265" s="409"/>
      <c r="G1265" s="409"/>
      <c r="H1265" s="409"/>
      <c r="I1265" s="409"/>
      <c r="J1265" s="406"/>
      <c r="K1265" s="406"/>
      <c r="L1265" s="406"/>
      <c r="M1265" s="406"/>
    </row>
    <row r="1266" spans="1:13" ht="18" customHeight="1">
      <c r="A1266" s="406"/>
      <c r="B1266" s="406"/>
      <c r="C1266" s="406"/>
      <c r="D1266" s="409"/>
      <c r="E1266" s="409"/>
      <c r="F1266" s="409"/>
      <c r="G1266" s="409"/>
      <c r="H1266" s="409"/>
      <c r="I1266" s="409"/>
      <c r="J1266" s="406"/>
      <c r="K1266" s="406"/>
      <c r="L1266" s="406"/>
      <c r="M1266" s="406"/>
    </row>
    <row r="1267" spans="1:13" ht="18" customHeight="1">
      <c r="A1267" s="406"/>
      <c r="B1267" s="406"/>
      <c r="C1267" s="406"/>
      <c r="D1267" s="409"/>
      <c r="E1267" s="409"/>
      <c r="F1267" s="409"/>
      <c r="G1267" s="409"/>
      <c r="H1267" s="409"/>
      <c r="I1267" s="409"/>
      <c r="J1267" s="406"/>
      <c r="K1267" s="406"/>
      <c r="L1267" s="406"/>
      <c r="M1267" s="406"/>
    </row>
    <row r="1268" spans="1:13" ht="18" customHeight="1">
      <c r="A1268" s="405"/>
      <c r="B1268" s="405"/>
      <c r="C1268" s="405"/>
      <c r="D1268" s="405"/>
      <c r="E1268" s="405"/>
      <c r="F1268" s="405"/>
      <c r="G1268" s="405"/>
      <c r="H1268" s="405"/>
      <c r="I1268" s="405"/>
      <c r="J1268" s="405"/>
      <c r="K1268" s="405"/>
      <c r="L1268" s="405"/>
      <c r="M1268" s="405"/>
    </row>
    <row r="1269" spans="1:13" ht="18" customHeight="1">
      <c r="A1269" s="262"/>
      <c r="B1269" s="405"/>
      <c r="C1269" s="405"/>
      <c r="D1269" s="207"/>
      <c r="E1269" s="263"/>
      <c r="F1269" s="405"/>
      <c r="G1269" s="405"/>
      <c r="H1269" s="206"/>
      <c r="I1269" s="206"/>
      <c r="J1269" s="207"/>
      <c r="K1269" s="206"/>
      <c r="L1269" s="208"/>
      <c r="M1269" s="206"/>
    </row>
    <row r="1270" spans="1:13" ht="18" customHeight="1">
      <c r="A1270" s="263"/>
      <c r="B1270" s="403"/>
      <c r="C1270" s="403"/>
      <c r="D1270" s="403"/>
      <c r="E1270" s="403"/>
      <c r="F1270" s="403"/>
      <c r="G1270" s="403"/>
      <c r="H1270" s="206"/>
      <c r="I1270" s="206"/>
      <c r="J1270" s="403"/>
      <c r="K1270" s="403"/>
      <c r="L1270" s="263"/>
      <c r="M1270" s="206"/>
    </row>
    <row r="1271" spans="1:13" ht="18" customHeight="1">
      <c r="A1271" s="263"/>
      <c r="B1271" s="403"/>
      <c r="C1271" s="403"/>
      <c r="D1271" s="403"/>
      <c r="E1271" s="403"/>
      <c r="F1271" s="403"/>
      <c r="G1271" s="403"/>
      <c r="H1271" s="206"/>
      <c r="I1271" s="206"/>
      <c r="J1271" s="403"/>
      <c r="K1271" s="403"/>
      <c r="L1271" s="263"/>
      <c r="M1271" s="206"/>
    </row>
    <row r="1272" spans="1:13" ht="18" customHeight="1">
      <c r="A1272" s="263"/>
      <c r="B1272" s="403"/>
      <c r="C1272" s="403"/>
      <c r="D1272" s="403"/>
      <c r="E1272" s="403"/>
      <c r="F1272" s="403"/>
      <c r="G1272" s="403"/>
      <c r="H1272" s="206"/>
      <c r="I1272" s="206"/>
      <c r="J1272" s="403"/>
      <c r="K1272" s="403"/>
      <c r="L1272" s="263"/>
      <c r="M1272" s="206"/>
    </row>
    <row r="1273" spans="1:13" ht="18" customHeight="1">
      <c r="A1273" s="263"/>
      <c r="B1273" s="403"/>
      <c r="C1273" s="403"/>
      <c r="D1273" s="404"/>
      <c r="E1273" s="404"/>
      <c r="F1273" s="404"/>
      <c r="G1273" s="404"/>
      <c r="H1273" s="206"/>
      <c r="I1273" s="206"/>
      <c r="J1273" s="206"/>
      <c r="K1273" s="206"/>
      <c r="L1273" s="206"/>
      <c r="M1273" s="206"/>
    </row>
    <row r="1274" spans="1:13" ht="18" customHeight="1">
      <c r="A1274" s="144"/>
      <c r="B1274" s="144"/>
      <c r="C1274" s="144"/>
      <c r="D1274" s="144"/>
      <c r="E1274" s="144"/>
      <c r="F1274" s="144"/>
      <c r="G1274" s="144"/>
      <c r="H1274" s="144"/>
      <c r="I1274" s="144"/>
      <c r="J1274" s="144"/>
      <c r="K1274" s="144"/>
      <c r="L1274" s="144"/>
      <c r="M1274" s="144"/>
    </row>
    <row r="1275" spans="1:13" ht="18" customHeight="1">
      <c r="A1275" s="144"/>
      <c r="B1275" s="417"/>
      <c r="C1275" s="417"/>
      <c r="D1275" s="417"/>
      <c r="E1275" s="417"/>
      <c r="F1275" s="417"/>
      <c r="G1275" s="417"/>
      <c r="H1275" s="417"/>
      <c r="I1275" s="417"/>
      <c r="J1275" s="417"/>
      <c r="K1275" s="417"/>
      <c r="L1275" s="417"/>
      <c r="M1275" s="417"/>
    </row>
    <row r="1276" spans="1:13" ht="18" customHeight="1">
      <c r="A1276" s="416"/>
      <c r="B1276" s="416"/>
      <c r="C1276" s="416"/>
      <c r="D1276" s="416"/>
      <c r="E1276" s="416"/>
      <c r="F1276" s="416"/>
      <c r="G1276" s="416"/>
      <c r="H1276" s="416"/>
      <c r="I1276" s="416"/>
      <c r="J1276" s="416"/>
      <c r="K1276" s="416"/>
      <c r="L1276" s="416"/>
      <c r="M1276" s="416"/>
    </row>
    <row r="1277" spans="1:13" ht="18" customHeight="1">
      <c r="A1277" s="236"/>
      <c r="B1277" s="406"/>
      <c r="C1277" s="406"/>
      <c r="D1277" s="406"/>
      <c r="E1277" s="406"/>
      <c r="F1277" s="237"/>
      <c r="G1277" s="237"/>
      <c r="H1277" s="406"/>
      <c r="I1277" s="406"/>
      <c r="J1277" s="406"/>
      <c r="K1277" s="238"/>
      <c r="L1277" s="239"/>
      <c r="M1277" s="239"/>
    </row>
    <row r="1278" spans="1:13" ht="18" customHeight="1">
      <c r="A1278" s="406"/>
      <c r="B1278" s="406"/>
      <c r="C1278" s="406"/>
      <c r="D1278" s="406"/>
      <c r="E1278" s="406"/>
      <c r="F1278" s="406"/>
      <c r="G1278" s="406"/>
      <c r="H1278" s="406"/>
      <c r="I1278" s="406"/>
      <c r="J1278" s="406"/>
      <c r="K1278" s="406"/>
      <c r="L1278" s="406"/>
      <c r="M1278" s="406"/>
    </row>
    <row r="1279" spans="1:13" ht="18" customHeight="1">
      <c r="A1279" s="407"/>
      <c r="B1279" s="407"/>
      <c r="C1279" s="407"/>
      <c r="D1279" s="407"/>
      <c r="E1279" s="407"/>
      <c r="F1279" s="407"/>
      <c r="G1279" s="407"/>
      <c r="H1279" s="407"/>
      <c r="I1279" s="407"/>
      <c r="J1279" s="407"/>
      <c r="K1279" s="407"/>
      <c r="L1279" s="407"/>
      <c r="M1279" s="407"/>
    </row>
    <row r="1280" spans="1:13" ht="18" customHeight="1">
      <c r="A1280" s="410"/>
      <c r="B1280" s="410"/>
      <c r="C1280" s="413"/>
      <c r="D1280" s="413"/>
      <c r="E1280" s="413"/>
      <c r="F1280" s="413"/>
      <c r="G1280" s="413"/>
      <c r="H1280" s="240"/>
      <c r="I1280" s="240"/>
      <c r="J1280" s="413"/>
      <c r="K1280" s="413"/>
      <c r="L1280" s="413"/>
      <c r="M1280" s="413"/>
    </row>
    <row r="1281" spans="1:13" ht="18" customHeight="1">
      <c r="A1281" s="410"/>
      <c r="B1281" s="410"/>
      <c r="C1281" s="413"/>
      <c r="D1281" s="413"/>
      <c r="E1281" s="413"/>
      <c r="F1281" s="413"/>
      <c r="G1281" s="413"/>
      <c r="H1281" s="240"/>
      <c r="I1281" s="240"/>
      <c r="J1281" s="413"/>
      <c r="K1281" s="413"/>
      <c r="L1281" s="413"/>
      <c r="M1281" s="413"/>
    </row>
    <row r="1282" spans="1:13" ht="18" customHeight="1">
      <c r="A1282" s="410"/>
      <c r="B1282" s="410"/>
      <c r="C1282" s="414"/>
      <c r="D1282" s="413"/>
      <c r="E1282" s="413"/>
      <c r="F1282" s="413"/>
      <c r="G1282" s="413"/>
      <c r="H1282" s="240"/>
      <c r="I1282" s="240"/>
      <c r="J1282" s="413"/>
      <c r="K1282" s="413"/>
      <c r="L1282" s="413"/>
      <c r="M1282" s="413"/>
    </row>
    <row r="1283" spans="1:13" ht="18" customHeight="1">
      <c r="A1283" s="410"/>
      <c r="B1283" s="410"/>
      <c r="C1283" s="413"/>
      <c r="D1283" s="413"/>
      <c r="E1283" s="413"/>
      <c r="F1283" s="413"/>
      <c r="G1283" s="413"/>
      <c r="H1283" s="407"/>
      <c r="I1283" s="407"/>
      <c r="J1283" s="413"/>
      <c r="K1283" s="413"/>
      <c r="L1283" s="413"/>
      <c r="M1283" s="413"/>
    </row>
    <row r="1284" spans="1:13" ht="18" customHeight="1">
      <c r="A1284" s="406"/>
      <c r="B1284" s="406"/>
      <c r="C1284" s="406"/>
      <c r="D1284" s="406"/>
      <c r="E1284" s="406"/>
      <c r="F1284" s="406"/>
      <c r="G1284" s="406"/>
      <c r="H1284" s="406"/>
      <c r="I1284" s="406"/>
      <c r="J1284" s="406"/>
      <c r="K1284" s="406"/>
      <c r="L1284" s="406"/>
      <c r="M1284" s="406"/>
    </row>
    <row r="1285" spans="1:13" ht="18" customHeight="1">
      <c r="A1285" s="415"/>
      <c r="B1285" s="406"/>
      <c r="C1285" s="406"/>
      <c r="D1285" s="406"/>
      <c r="E1285" s="406"/>
      <c r="F1285" s="406"/>
      <c r="G1285" s="406"/>
      <c r="H1285" s="406"/>
      <c r="I1285" s="406"/>
      <c r="J1285" s="406"/>
      <c r="K1285" s="406"/>
      <c r="L1285" s="406"/>
      <c r="M1285" s="406"/>
    </row>
    <row r="1286" spans="1:13" ht="18" customHeight="1">
      <c r="A1286" s="415"/>
      <c r="B1286" s="241"/>
      <c r="C1286" s="241"/>
      <c r="D1286" s="241"/>
      <c r="E1286" s="241"/>
      <c r="F1286" s="241"/>
      <c r="G1286" s="242"/>
      <c r="H1286" s="241"/>
      <c r="I1286" s="241"/>
      <c r="J1286" s="241"/>
      <c r="K1286" s="241"/>
      <c r="L1286" s="241"/>
      <c r="M1286" s="242"/>
    </row>
    <row r="1287" spans="1:13" ht="18" customHeight="1">
      <c r="A1287" s="239"/>
      <c r="B1287" s="243"/>
      <c r="C1287" s="244"/>
      <c r="D1287" s="244"/>
      <c r="E1287" s="243"/>
      <c r="F1287" s="245"/>
      <c r="G1287" s="244"/>
      <c r="H1287" s="175"/>
      <c r="I1287" s="175"/>
      <c r="J1287" s="175"/>
      <c r="K1287" s="246"/>
      <c r="L1287" s="245"/>
      <c r="M1287" s="244"/>
    </row>
    <row r="1288" spans="1:13" ht="18" customHeight="1">
      <c r="A1288" s="239"/>
      <c r="B1288" s="247"/>
      <c r="C1288" s="244"/>
      <c r="D1288" s="244"/>
      <c r="E1288" s="244"/>
      <c r="F1288" s="245"/>
      <c r="G1288" s="244"/>
      <c r="H1288" s="175"/>
      <c r="I1288" s="175"/>
      <c r="J1288" s="175"/>
      <c r="K1288" s="175"/>
      <c r="L1288" s="245"/>
      <c r="M1288" s="244"/>
    </row>
    <row r="1289" spans="1:13" ht="18" customHeight="1">
      <c r="A1289" s="239"/>
      <c r="B1289" s="244"/>
      <c r="C1289" s="244"/>
      <c r="D1289" s="244"/>
      <c r="E1289" s="244"/>
      <c r="F1289" s="248"/>
      <c r="G1289" s="244"/>
      <c r="H1289" s="175"/>
      <c r="I1289" s="244"/>
      <c r="J1289" s="244"/>
      <c r="K1289" s="235"/>
      <c r="L1289" s="248"/>
      <c r="M1289" s="244"/>
    </row>
    <row r="1290" spans="1:13" ht="18" customHeight="1">
      <c r="A1290" s="239"/>
      <c r="B1290" s="244"/>
      <c r="C1290" s="244"/>
      <c r="D1290" s="244"/>
      <c r="E1290" s="244"/>
      <c r="F1290" s="248"/>
      <c r="G1290" s="244"/>
      <c r="H1290" s="249"/>
      <c r="I1290" s="250"/>
      <c r="J1290" s="250"/>
      <c r="K1290" s="251"/>
      <c r="L1290" s="248"/>
      <c r="M1290" s="244"/>
    </row>
    <row r="1291" spans="1:13" ht="18" customHeight="1">
      <c r="A1291" s="239"/>
      <c r="B1291" s="244"/>
      <c r="C1291" s="244"/>
      <c r="D1291" s="244"/>
      <c r="E1291" s="244"/>
      <c r="F1291" s="245"/>
      <c r="G1291" s="244"/>
      <c r="H1291" s="249"/>
      <c r="I1291" s="175"/>
      <c r="J1291" s="175"/>
      <c r="K1291" s="252"/>
      <c r="L1291" s="245"/>
      <c r="M1291" s="244"/>
    </row>
    <row r="1292" spans="1:13" ht="18" customHeight="1">
      <c r="A1292" s="239"/>
      <c r="B1292" s="244"/>
      <c r="C1292" s="244"/>
      <c r="D1292" s="244"/>
      <c r="E1292" s="253"/>
      <c r="F1292" s="252"/>
      <c r="G1292" s="244"/>
      <c r="H1292" s="244"/>
      <c r="I1292" s="244"/>
      <c r="J1292" s="244"/>
      <c r="K1292" s="175"/>
      <c r="L1292" s="244"/>
      <c r="M1292" s="244"/>
    </row>
    <row r="1293" spans="1:13" ht="18" customHeight="1">
      <c r="A1293" s="239"/>
      <c r="B1293" s="244"/>
      <c r="C1293" s="244"/>
      <c r="D1293" s="244"/>
      <c r="E1293" s="254"/>
      <c r="F1293" s="175"/>
      <c r="G1293" s="244"/>
      <c r="H1293" s="244"/>
      <c r="I1293" s="244"/>
      <c r="J1293" s="244"/>
      <c r="K1293" s="254"/>
      <c r="L1293" s="175"/>
      <c r="M1293" s="244"/>
    </row>
    <row r="1294" spans="1:13" ht="18" customHeight="1">
      <c r="A1294" s="239"/>
      <c r="B1294" s="244"/>
      <c r="C1294" s="244"/>
      <c r="D1294" s="244"/>
      <c r="E1294" s="175"/>
      <c r="F1294" s="244"/>
      <c r="G1294" s="244"/>
      <c r="H1294" s="244"/>
      <c r="I1294" s="244"/>
      <c r="J1294" s="244"/>
      <c r="K1294" s="175"/>
      <c r="L1294" s="244"/>
      <c r="M1294" s="244"/>
    </row>
    <row r="1295" spans="1:13" ht="18" customHeight="1">
      <c r="A1295" s="239"/>
      <c r="B1295" s="239"/>
      <c r="C1295" s="255"/>
      <c r="D1295" s="256"/>
      <c r="E1295" s="256"/>
      <c r="F1295" s="255"/>
      <c r="G1295" s="256"/>
      <c r="H1295" s="256"/>
      <c r="I1295" s="257"/>
      <c r="J1295" s="411"/>
      <c r="K1295" s="411"/>
      <c r="L1295" s="409"/>
      <c r="M1295" s="409"/>
    </row>
    <row r="1296" spans="1:13" ht="18" customHeight="1">
      <c r="A1296" s="258"/>
      <c r="B1296" s="239"/>
      <c r="C1296" s="255"/>
      <c r="D1296" s="256"/>
      <c r="E1296" s="256"/>
      <c r="F1296" s="255"/>
      <c r="G1296" s="259"/>
      <c r="H1296" s="259"/>
      <c r="I1296" s="260"/>
      <c r="J1296" s="411"/>
      <c r="K1296" s="411"/>
      <c r="L1296" s="409"/>
      <c r="M1296" s="409"/>
    </row>
    <row r="1297" spans="1:13" ht="18" customHeight="1">
      <c r="A1297" s="261"/>
      <c r="B1297" s="261"/>
      <c r="C1297" s="261"/>
      <c r="D1297" s="412"/>
      <c r="E1297" s="412"/>
      <c r="F1297" s="261"/>
      <c r="G1297" s="261"/>
      <c r="H1297" s="261"/>
      <c r="I1297" s="261"/>
      <c r="J1297" s="261"/>
      <c r="K1297" s="261"/>
      <c r="L1297" s="412"/>
      <c r="M1297" s="412"/>
    </row>
    <row r="1298" spans="1:13" ht="18" customHeight="1">
      <c r="A1298" s="413"/>
      <c r="B1298" s="413"/>
      <c r="C1298" s="413"/>
      <c r="D1298" s="413"/>
      <c r="E1298" s="413"/>
      <c r="F1298" s="413"/>
      <c r="G1298" s="413"/>
      <c r="H1298" s="413"/>
      <c r="I1298" s="413"/>
      <c r="J1298" s="413"/>
      <c r="K1298" s="413"/>
      <c r="L1298" s="413"/>
      <c r="M1298" s="413"/>
    </row>
    <row r="1299" spans="1:13" ht="18" customHeight="1">
      <c r="A1299" s="406"/>
      <c r="B1299" s="406"/>
      <c r="C1299" s="406"/>
      <c r="D1299" s="406"/>
      <c r="E1299" s="406"/>
      <c r="F1299" s="406"/>
      <c r="G1299" s="406"/>
      <c r="H1299" s="406"/>
      <c r="I1299" s="406"/>
      <c r="J1299" s="406"/>
      <c r="K1299" s="406"/>
      <c r="L1299" s="406"/>
      <c r="M1299" s="406"/>
    </row>
    <row r="1300" spans="1:13" ht="18" customHeight="1">
      <c r="A1300" s="406"/>
      <c r="B1300" s="406"/>
      <c r="C1300" s="406"/>
      <c r="D1300" s="406"/>
      <c r="E1300" s="406"/>
      <c r="F1300" s="406"/>
      <c r="G1300" s="406"/>
      <c r="H1300" s="406"/>
      <c r="I1300" s="406"/>
      <c r="J1300" s="406"/>
      <c r="K1300" s="406"/>
      <c r="L1300" s="406"/>
      <c r="M1300" s="406"/>
    </row>
    <row r="1301" spans="1:13" ht="18" customHeight="1">
      <c r="A1301" s="407"/>
      <c r="B1301" s="407"/>
      <c r="C1301" s="407"/>
      <c r="D1301" s="407"/>
      <c r="E1301" s="407"/>
      <c r="F1301" s="408"/>
      <c r="G1301" s="409"/>
      <c r="H1301" s="409"/>
      <c r="I1301" s="409"/>
      <c r="J1301" s="409"/>
      <c r="K1301" s="408"/>
      <c r="L1301" s="409"/>
      <c r="M1301" s="409"/>
    </row>
    <row r="1302" spans="1:13" ht="18" customHeight="1">
      <c r="A1302" s="406"/>
      <c r="B1302" s="406"/>
      <c r="C1302" s="406"/>
      <c r="D1302" s="406"/>
      <c r="E1302" s="406"/>
      <c r="F1302" s="406"/>
      <c r="G1302" s="406"/>
      <c r="H1302" s="406"/>
      <c r="I1302" s="406"/>
      <c r="J1302" s="406"/>
      <c r="K1302" s="406"/>
      <c r="L1302" s="406"/>
      <c r="M1302" s="406"/>
    </row>
    <row r="1303" spans="1:13" ht="18" customHeight="1">
      <c r="A1303" s="406"/>
      <c r="B1303" s="406"/>
      <c r="C1303" s="406"/>
      <c r="D1303" s="406"/>
      <c r="E1303" s="406"/>
      <c r="F1303" s="406"/>
      <c r="G1303" s="406"/>
      <c r="H1303" s="406"/>
      <c r="I1303" s="406"/>
      <c r="J1303" s="406"/>
      <c r="K1303" s="406"/>
      <c r="L1303" s="406"/>
      <c r="M1303" s="406"/>
    </row>
    <row r="1304" spans="1:13" ht="18" customHeight="1">
      <c r="A1304" s="410"/>
      <c r="B1304" s="410"/>
      <c r="C1304" s="410"/>
      <c r="D1304" s="410"/>
      <c r="E1304" s="410"/>
      <c r="F1304" s="406"/>
      <c r="G1304" s="406"/>
      <c r="H1304" s="406"/>
      <c r="I1304" s="406"/>
      <c r="J1304" s="406"/>
      <c r="K1304" s="406"/>
      <c r="L1304" s="406"/>
      <c r="M1304" s="406"/>
    </row>
    <row r="1305" spans="1:13" ht="18" customHeight="1">
      <c r="A1305" s="410"/>
      <c r="B1305" s="410"/>
      <c r="C1305" s="410"/>
      <c r="D1305" s="410"/>
      <c r="E1305" s="410"/>
      <c r="F1305" s="408"/>
      <c r="G1305" s="409"/>
      <c r="H1305" s="409"/>
      <c r="I1305" s="409"/>
      <c r="J1305" s="409"/>
      <c r="K1305" s="408"/>
      <c r="L1305" s="409"/>
      <c r="M1305" s="409"/>
    </row>
    <row r="1306" spans="1:13" ht="18" customHeight="1">
      <c r="A1306" s="407"/>
      <c r="B1306" s="407"/>
      <c r="C1306" s="407"/>
      <c r="D1306" s="407"/>
      <c r="E1306" s="407"/>
      <c r="F1306" s="408"/>
      <c r="G1306" s="409"/>
      <c r="H1306" s="409"/>
      <c r="I1306" s="409"/>
      <c r="J1306" s="409"/>
      <c r="K1306" s="408"/>
      <c r="L1306" s="409"/>
      <c r="M1306" s="409"/>
    </row>
    <row r="1307" spans="1:13" ht="18" customHeight="1">
      <c r="A1307" s="407"/>
      <c r="B1307" s="407"/>
      <c r="C1307" s="407"/>
      <c r="D1307" s="407"/>
      <c r="E1307" s="407"/>
      <c r="F1307" s="408"/>
      <c r="G1307" s="409"/>
      <c r="H1307" s="409"/>
      <c r="I1307" s="409"/>
      <c r="J1307" s="409"/>
      <c r="K1307" s="408"/>
      <c r="L1307" s="409"/>
      <c r="M1307" s="409"/>
    </row>
    <row r="1308" spans="1:13" ht="18" customHeight="1">
      <c r="A1308" s="406"/>
      <c r="B1308" s="406"/>
      <c r="C1308" s="406"/>
      <c r="D1308" s="406"/>
      <c r="E1308" s="406"/>
      <c r="F1308" s="406"/>
      <c r="G1308" s="406"/>
      <c r="H1308" s="406"/>
      <c r="I1308" s="406"/>
      <c r="J1308" s="406"/>
      <c r="K1308" s="406"/>
      <c r="L1308" s="406"/>
      <c r="M1308" s="406"/>
    </row>
    <row r="1309" spans="1:13" ht="18" customHeight="1">
      <c r="A1309" s="406"/>
      <c r="B1309" s="406"/>
      <c r="C1309" s="406"/>
      <c r="D1309" s="406"/>
      <c r="E1309" s="406"/>
      <c r="F1309" s="406"/>
      <c r="G1309" s="406"/>
      <c r="H1309" s="406"/>
      <c r="I1309" s="406"/>
      <c r="J1309" s="406"/>
      <c r="K1309" s="406"/>
      <c r="L1309" s="406"/>
      <c r="M1309" s="406"/>
    </row>
    <row r="1310" spans="1:13" ht="18" customHeight="1">
      <c r="A1310" s="407"/>
      <c r="B1310" s="407"/>
      <c r="C1310" s="407"/>
      <c r="D1310" s="407"/>
      <c r="E1310" s="407"/>
      <c r="F1310" s="407"/>
      <c r="G1310" s="408"/>
      <c r="H1310" s="409"/>
      <c r="I1310" s="409"/>
      <c r="J1310" s="409"/>
      <c r="K1310" s="409"/>
      <c r="L1310" s="409"/>
      <c r="M1310" s="409"/>
    </row>
    <row r="1311" spans="1:13" ht="18" customHeight="1">
      <c r="A1311" s="239"/>
      <c r="B1311" s="408"/>
      <c r="C1311" s="409"/>
      <c r="D1311" s="409"/>
      <c r="E1311" s="409"/>
      <c r="F1311" s="409"/>
      <c r="G1311" s="409"/>
      <c r="H1311" s="409"/>
      <c r="I1311" s="409"/>
      <c r="J1311" s="409"/>
      <c r="K1311" s="409"/>
      <c r="L1311" s="409"/>
      <c r="M1311" s="409"/>
    </row>
    <row r="1312" spans="1:13" ht="18" customHeight="1">
      <c r="A1312" s="239"/>
      <c r="B1312" s="408"/>
      <c r="C1312" s="409"/>
      <c r="D1312" s="409"/>
      <c r="E1312" s="409"/>
      <c r="F1312" s="409"/>
      <c r="G1312" s="409"/>
      <c r="H1312" s="409"/>
      <c r="I1312" s="409"/>
      <c r="J1312" s="409"/>
      <c r="K1312" s="409"/>
      <c r="L1312" s="409"/>
      <c r="M1312" s="409"/>
    </row>
    <row r="1313" spans="1:13" ht="18" customHeight="1">
      <c r="A1313" s="406"/>
      <c r="B1313" s="406"/>
      <c r="C1313" s="406"/>
      <c r="D1313" s="409"/>
      <c r="E1313" s="409"/>
      <c r="F1313" s="409"/>
      <c r="G1313" s="409"/>
      <c r="H1313" s="409"/>
      <c r="I1313" s="409"/>
      <c r="J1313" s="406"/>
      <c r="K1313" s="406"/>
      <c r="L1313" s="406"/>
      <c r="M1313" s="406"/>
    </row>
    <row r="1314" spans="1:13" ht="18" customHeight="1">
      <c r="A1314" s="406"/>
      <c r="B1314" s="406"/>
      <c r="C1314" s="406"/>
      <c r="D1314" s="409"/>
      <c r="E1314" s="409"/>
      <c r="F1314" s="409"/>
      <c r="G1314" s="409"/>
      <c r="H1314" s="409"/>
      <c r="I1314" s="409"/>
      <c r="J1314" s="406"/>
      <c r="K1314" s="406"/>
      <c r="L1314" s="406"/>
      <c r="M1314" s="406"/>
    </row>
    <row r="1315" spans="1:13" ht="18" customHeight="1">
      <c r="A1315" s="406"/>
      <c r="B1315" s="406"/>
      <c r="C1315" s="406"/>
      <c r="D1315" s="409"/>
      <c r="E1315" s="409"/>
      <c r="F1315" s="409"/>
      <c r="G1315" s="409"/>
      <c r="H1315" s="409"/>
      <c r="I1315" s="409"/>
      <c r="J1315" s="406"/>
      <c r="K1315" s="406"/>
      <c r="L1315" s="406"/>
      <c r="M1315" s="406"/>
    </row>
    <row r="1316" spans="1:13" ht="18" customHeight="1">
      <c r="A1316" s="406"/>
      <c r="B1316" s="406"/>
      <c r="C1316" s="406"/>
      <c r="D1316" s="409"/>
      <c r="E1316" s="409"/>
      <c r="F1316" s="409"/>
      <c r="G1316" s="409"/>
      <c r="H1316" s="409"/>
      <c r="I1316" s="409"/>
      <c r="J1316" s="406"/>
      <c r="K1316" s="406"/>
      <c r="L1316" s="406"/>
      <c r="M1316" s="406"/>
    </row>
    <row r="1317" spans="1:13" ht="18" customHeight="1">
      <c r="A1317" s="405"/>
      <c r="B1317" s="405"/>
      <c r="C1317" s="405"/>
      <c r="D1317" s="405"/>
      <c r="E1317" s="405"/>
      <c r="F1317" s="405"/>
      <c r="G1317" s="405"/>
      <c r="H1317" s="405"/>
      <c r="I1317" s="405"/>
      <c r="J1317" s="405"/>
      <c r="K1317" s="405"/>
      <c r="L1317" s="405"/>
      <c r="M1317" s="405"/>
    </row>
    <row r="1318" spans="1:13" ht="18" customHeight="1">
      <c r="A1318" s="262"/>
      <c r="B1318" s="405"/>
      <c r="C1318" s="405"/>
      <c r="D1318" s="207"/>
      <c r="E1318" s="263"/>
      <c r="F1318" s="405"/>
      <c r="G1318" s="405"/>
      <c r="H1318" s="206"/>
      <c r="I1318" s="206"/>
      <c r="J1318" s="207"/>
      <c r="K1318" s="206"/>
      <c r="L1318" s="208"/>
      <c r="M1318" s="206"/>
    </row>
    <row r="1319" spans="1:13" ht="18" customHeight="1">
      <c r="A1319" s="263"/>
      <c r="B1319" s="403"/>
      <c r="C1319" s="403"/>
      <c r="D1319" s="403"/>
      <c r="E1319" s="403"/>
      <c r="F1319" s="403"/>
      <c r="G1319" s="403"/>
      <c r="H1319" s="206"/>
      <c r="I1319" s="206"/>
      <c r="J1319" s="403"/>
      <c r="K1319" s="403"/>
      <c r="L1319" s="263"/>
      <c r="M1319" s="206"/>
    </row>
    <row r="1320" spans="1:13" ht="18" customHeight="1">
      <c r="A1320" s="263"/>
      <c r="B1320" s="403"/>
      <c r="C1320" s="403"/>
      <c r="D1320" s="403"/>
      <c r="E1320" s="403"/>
      <c r="F1320" s="403"/>
      <c r="G1320" s="403"/>
      <c r="H1320" s="206"/>
      <c r="I1320" s="206"/>
      <c r="J1320" s="403"/>
      <c r="K1320" s="403"/>
      <c r="L1320" s="263"/>
      <c r="M1320" s="206"/>
    </row>
    <row r="1321" spans="1:13" ht="18" customHeight="1">
      <c r="A1321" s="263"/>
      <c r="B1321" s="403"/>
      <c r="C1321" s="403"/>
      <c r="D1321" s="403"/>
      <c r="E1321" s="403"/>
      <c r="F1321" s="403"/>
      <c r="G1321" s="403"/>
      <c r="H1321" s="206"/>
      <c r="I1321" s="206"/>
      <c r="J1321" s="403"/>
      <c r="K1321" s="403"/>
      <c r="L1321" s="263"/>
      <c r="M1321" s="206"/>
    </row>
    <row r="1322" spans="1:13" ht="18" customHeight="1">
      <c r="A1322" s="263"/>
      <c r="B1322" s="403"/>
      <c r="C1322" s="403"/>
      <c r="D1322" s="404"/>
      <c r="E1322" s="404"/>
      <c r="F1322" s="404"/>
      <c r="G1322" s="404"/>
      <c r="H1322" s="206"/>
      <c r="I1322" s="206"/>
      <c r="J1322" s="206"/>
      <c r="K1322" s="206"/>
      <c r="L1322" s="206"/>
      <c r="M1322" s="206"/>
    </row>
    <row r="1323" spans="1:13" ht="18" customHeight="1">
      <c r="A1323" s="144"/>
      <c r="B1323" s="144"/>
      <c r="C1323" s="144"/>
      <c r="D1323" s="144"/>
      <c r="E1323" s="144"/>
      <c r="F1323" s="144"/>
      <c r="G1323" s="144"/>
      <c r="H1323" s="144"/>
      <c r="I1323" s="144"/>
      <c r="J1323" s="144"/>
      <c r="K1323" s="144"/>
      <c r="L1323" s="144"/>
      <c r="M1323" s="144"/>
    </row>
    <row r="1324" spans="1:13" ht="18" customHeight="1">
      <c r="A1324" s="144"/>
      <c r="B1324" s="417"/>
      <c r="C1324" s="417"/>
      <c r="D1324" s="417"/>
      <c r="E1324" s="417"/>
      <c r="F1324" s="417"/>
      <c r="G1324" s="417"/>
      <c r="H1324" s="417"/>
      <c r="I1324" s="417"/>
      <c r="J1324" s="417"/>
      <c r="K1324" s="417"/>
      <c r="L1324" s="417"/>
      <c r="M1324" s="417"/>
    </row>
    <row r="1325" spans="1:13" ht="18" customHeight="1">
      <c r="A1325" s="416"/>
      <c r="B1325" s="416"/>
      <c r="C1325" s="416"/>
      <c r="D1325" s="416"/>
      <c r="E1325" s="416"/>
      <c r="F1325" s="416"/>
      <c r="G1325" s="416"/>
      <c r="H1325" s="416"/>
      <c r="I1325" s="416"/>
      <c r="J1325" s="416"/>
      <c r="K1325" s="416"/>
      <c r="L1325" s="416"/>
      <c r="M1325" s="416"/>
    </row>
    <row r="1326" spans="1:13" ht="18" customHeight="1">
      <c r="A1326" s="236"/>
      <c r="B1326" s="406"/>
      <c r="C1326" s="406"/>
      <c r="D1326" s="406"/>
      <c r="E1326" s="406"/>
      <c r="F1326" s="237"/>
      <c r="G1326" s="237"/>
      <c r="H1326" s="406"/>
      <c r="I1326" s="406"/>
      <c r="J1326" s="406"/>
      <c r="K1326" s="238"/>
      <c r="L1326" s="239"/>
      <c r="M1326" s="239"/>
    </row>
    <row r="1327" spans="1:13" ht="18" customHeight="1">
      <c r="A1327" s="406"/>
      <c r="B1327" s="406"/>
      <c r="C1327" s="406"/>
      <c r="D1327" s="406"/>
      <c r="E1327" s="406"/>
      <c r="F1327" s="406"/>
      <c r="G1327" s="406"/>
      <c r="H1327" s="406"/>
      <c r="I1327" s="406"/>
      <c r="J1327" s="406"/>
      <c r="K1327" s="406"/>
      <c r="L1327" s="406"/>
      <c r="M1327" s="406"/>
    </row>
    <row r="1328" spans="1:13" ht="18" customHeight="1">
      <c r="A1328" s="407"/>
      <c r="B1328" s="407"/>
      <c r="C1328" s="407"/>
      <c r="D1328" s="407"/>
      <c r="E1328" s="407"/>
      <c r="F1328" s="407"/>
      <c r="G1328" s="407"/>
      <c r="H1328" s="407"/>
      <c r="I1328" s="407"/>
      <c r="J1328" s="407"/>
      <c r="K1328" s="407"/>
      <c r="L1328" s="407"/>
      <c r="M1328" s="407"/>
    </row>
    <row r="1329" spans="1:13" ht="18" customHeight="1">
      <c r="A1329" s="410"/>
      <c r="B1329" s="410"/>
      <c r="C1329" s="413"/>
      <c r="D1329" s="413"/>
      <c r="E1329" s="413"/>
      <c r="F1329" s="413"/>
      <c r="G1329" s="413"/>
      <c r="H1329" s="240"/>
      <c r="I1329" s="240"/>
      <c r="J1329" s="413"/>
      <c r="K1329" s="413"/>
      <c r="L1329" s="413"/>
      <c r="M1329" s="413"/>
    </row>
    <row r="1330" spans="1:13" ht="18" customHeight="1">
      <c r="A1330" s="410"/>
      <c r="B1330" s="410"/>
      <c r="C1330" s="413"/>
      <c r="D1330" s="413"/>
      <c r="E1330" s="413"/>
      <c r="F1330" s="413"/>
      <c r="G1330" s="413"/>
      <c r="H1330" s="240"/>
      <c r="I1330" s="240"/>
      <c r="J1330" s="413"/>
      <c r="K1330" s="413"/>
      <c r="L1330" s="413"/>
      <c r="M1330" s="413"/>
    </row>
    <row r="1331" spans="1:13" ht="18" customHeight="1">
      <c r="A1331" s="410"/>
      <c r="B1331" s="410"/>
      <c r="C1331" s="414"/>
      <c r="D1331" s="413"/>
      <c r="E1331" s="413"/>
      <c r="F1331" s="413"/>
      <c r="G1331" s="413"/>
      <c r="H1331" s="240"/>
      <c r="I1331" s="240"/>
      <c r="J1331" s="413"/>
      <c r="K1331" s="413"/>
      <c r="L1331" s="413"/>
      <c r="M1331" s="413"/>
    </row>
    <row r="1332" spans="1:13" ht="18" customHeight="1">
      <c r="A1332" s="410"/>
      <c r="B1332" s="410"/>
      <c r="C1332" s="413"/>
      <c r="D1332" s="413"/>
      <c r="E1332" s="413"/>
      <c r="F1332" s="413"/>
      <c r="G1332" s="413"/>
      <c r="H1332" s="407"/>
      <c r="I1332" s="407"/>
      <c r="J1332" s="413"/>
      <c r="K1332" s="413"/>
      <c r="L1332" s="413"/>
      <c r="M1332" s="413"/>
    </row>
    <row r="1333" spans="1:13" ht="18" customHeight="1">
      <c r="A1333" s="406"/>
      <c r="B1333" s="406"/>
      <c r="C1333" s="406"/>
      <c r="D1333" s="406"/>
      <c r="E1333" s="406"/>
      <c r="F1333" s="406"/>
      <c r="G1333" s="406"/>
      <c r="H1333" s="406"/>
      <c r="I1333" s="406"/>
      <c r="J1333" s="406"/>
      <c r="K1333" s="406"/>
      <c r="L1333" s="406"/>
      <c r="M1333" s="406"/>
    </row>
    <row r="1334" spans="1:13" ht="18" customHeight="1">
      <c r="A1334" s="415"/>
      <c r="B1334" s="406"/>
      <c r="C1334" s="406"/>
      <c r="D1334" s="406"/>
      <c r="E1334" s="406"/>
      <c r="F1334" s="406"/>
      <c r="G1334" s="406"/>
      <c r="H1334" s="406"/>
      <c r="I1334" s="406"/>
      <c r="J1334" s="406"/>
      <c r="K1334" s="406"/>
      <c r="L1334" s="406"/>
      <c r="M1334" s="406"/>
    </row>
    <row r="1335" spans="1:13" ht="18" customHeight="1">
      <c r="A1335" s="415"/>
      <c r="B1335" s="241"/>
      <c r="C1335" s="241"/>
      <c r="D1335" s="241"/>
      <c r="E1335" s="241"/>
      <c r="F1335" s="241"/>
      <c r="G1335" s="242"/>
      <c r="H1335" s="241"/>
      <c r="I1335" s="241"/>
      <c r="J1335" s="241"/>
      <c r="K1335" s="241"/>
      <c r="L1335" s="241"/>
      <c r="M1335" s="242"/>
    </row>
    <row r="1336" spans="1:13" ht="18" customHeight="1">
      <c r="A1336" s="239"/>
      <c r="B1336" s="243"/>
      <c r="C1336" s="244"/>
      <c r="D1336" s="244"/>
      <c r="E1336" s="243"/>
      <c r="F1336" s="245"/>
      <c r="G1336" s="244"/>
      <c r="H1336" s="175"/>
      <c r="I1336" s="175"/>
      <c r="J1336" s="175"/>
      <c r="K1336" s="246"/>
      <c r="L1336" s="245"/>
      <c r="M1336" s="244"/>
    </row>
    <row r="1337" spans="1:13" ht="18" customHeight="1">
      <c r="A1337" s="239"/>
      <c r="B1337" s="247"/>
      <c r="C1337" s="244"/>
      <c r="D1337" s="244"/>
      <c r="E1337" s="244"/>
      <c r="F1337" s="245"/>
      <c r="G1337" s="244"/>
      <c r="H1337" s="175"/>
      <c r="I1337" s="175"/>
      <c r="J1337" s="175"/>
      <c r="K1337" s="175"/>
      <c r="L1337" s="245"/>
      <c r="M1337" s="244"/>
    </row>
    <row r="1338" spans="1:13" ht="18" customHeight="1">
      <c r="A1338" s="239"/>
      <c r="B1338" s="244"/>
      <c r="C1338" s="244"/>
      <c r="D1338" s="244"/>
      <c r="E1338" s="244"/>
      <c r="F1338" s="248"/>
      <c r="G1338" s="244"/>
      <c r="H1338" s="175"/>
      <c r="I1338" s="244"/>
      <c r="J1338" s="244"/>
      <c r="K1338" s="235"/>
      <c r="L1338" s="248"/>
      <c r="M1338" s="244"/>
    </row>
    <row r="1339" spans="1:13" ht="18" customHeight="1">
      <c r="A1339" s="239"/>
      <c r="B1339" s="244"/>
      <c r="C1339" s="244"/>
      <c r="D1339" s="244"/>
      <c r="E1339" s="244"/>
      <c r="F1339" s="248"/>
      <c r="G1339" s="244"/>
      <c r="H1339" s="249"/>
      <c r="I1339" s="250"/>
      <c r="J1339" s="250"/>
      <c r="K1339" s="251"/>
      <c r="L1339" s="248"/>
      <c r="M1339" s="244"/>
    </row>
    <row r="1340" spans="1:13" ht="18" customHeight="1">
      <c r="A1340" s="239"/>
      <c r="B1340" s="244"/>
      <c r="C1340" s="244"/>
      <c r="D1340" s="244"/>
      <c r="E1340" s="244"/>
      <c r="F1340" s="245"/>
      <c r="G1340" s="244"/>
      <c r="H1340" s="249"/>
      <c r="I1340" s="175"/>
      <c r="J1340" s="175"/>
      <c r="K1340" s="252"/>
      <c r="L1340" s="245"/>
      <c r="M1340" s="244"/>
    </row>
    <row r="1341" spans="1:13" ht="18" customHeight="1">
      <c r="A1341" s="239"/>
      <c r="B1341" s="244"/>
      <c r="C1341" s="244"/>
      <c r="D1341" s="244"/>
      <c r="E1341" s="253"/>
      <c r="F1341" s="252"/>
      <c r="G1341" s="244"/>
      <c r="H1341" s="244"/>
      <c r="I1341" s="244"/>
      <c r="J1341" s="244"/>
      <c r="K1341" s="175"/>
      <c r="L1341" s="244"/>
      <c r="M1341" s="244"/>
    </row>
    <row r="1342" spans="1:13" ht="18" customHeight="1">
      <c r="A1342" s="239"/>
      <c r="B1342" s="244"/>
      <c r="C1342" s="244"/>
      <c r="D1342" s="244"/>
      <c r="E1342" s="254"/>
      <c r="F1342" s="175"/>
      <c r="G1342" s="244"/>
      <c r="H1342" s="244"/>
      <c r="I1342" s="244"/>
      <c r="J1342" s="244"/>
      <c r="K1342" s="254"/>
      <c r="L1342" s="175"/>
      <c r="M1342" s="244"/>
    </row>
    <row r="1343" spans="1:13" ht="18" customHeight="1">
      <c r="A1343" s="239"/>
      <c r="B1343" s="244"/>
      <c r="C1343" s="244"/>
      <c r="D1343" s="244"/>
      <c r="E1343" s="175"/>
      <c r="F1343" s="244"/>
      <c r="G1343" s="244"/>
      <c r="H1343" s="244"/>
      <c r="I1343" s="244"/>
      <c r="J1343" s="244"/>
      <c r="K1343" s="175"/>
      <c r="L1343" s="244"/>
      <c r="M1343" s="244"/>
    </row>
    <row r="1344" spans="1:13" ht="18" customHeight="1">
      <c r="A1344" s="239"/>
      <c r="B1344" s="239"/>
      <c r="C1344" s="255"/>
      <c r="D1344" s="256"/>
      <c r="E1344" s="256"/>
      <c r="F1344" s="255"/>
      <c r="G1344" s="256"/>
      <c r="H1344" s="256"/>
      <c r="I1344" s="257"/>
      <c r="J1344" s="411"/>
      <c r="K1344" s="411"/>
      <c r="L1344" s="409"/>
      <c r="M1344" s="409"/>
    </row>
    <row r="1345" spans="1:13" ht="18" customHeight="1">
      <c r="A1345" s="258"/>
      <c r="B1345" s="239"/>
      <c r="C1345" s="255"/>
      <c r="D1345" s="256"/>
      <c r="E1345" s="256"/>
      <c r="F1345" s="255"/>
      <c r="G1345" s="259"/>
      <c r="H1345" s="259"/>
      <c r="I1345" s="260"/>
      <c r="J1345" s="411"/>
      <c r="K1345" s="411"/>
      <c r="L1345" s="409"/>
      <c r="M1345" s="409"/>
    </row>
    <row r="1346" spans="1:13" ht="18" customHeight="1">
      <c r="A1346" s="261"/>
      <c r="B1346" s="261"/>
      <c r="C1346" s="261"/>
      <c r="D1346" s="412"/>
      <c r="E1346" s="412"/>
      <c r="F1346" s="261"/>
      <c r="G1346" s="261"/>
      <c r="H1346" s="261"/>
      <c r="I1346" s="261"/>
      <c r="J1346" s="261"/>
      <c r="K1346" s="261"/>
      <c r="L1346" s="412"/>
      <c r="M1346" s="412"/>
    </row>
    <row r="1347" spans="1:13" ht="18" customHeight="1">
      <c r="A1347" s="413"/>
      <c r="B1347" s="413"/>
      <c r="C1347" s="413"/>
      <c r="D1347" s="413"/>
      <c r="E1347" s="413"/>
      <c r="F1347" s="413"/>
      <c r="G1347" s="413"/>
      <c r="H1347" s="413"/>
      <c r="I1347" s="413"/>
      <c r="J1347" s="413"/>
      <c r="K1347" s="413"/>
      <c r="L1347" s="413"/>
      <c r="M1347" s="413"/>
    </row>
    <row r="1348" spans="1:13" ht="18" customHeight="1">
      <c r="A1348" s="406"/>
      <c r="B1348" s="406"/>
      <c r="C1348" s="406"/>
      <c r="D1348" s="406"/>
      <c r="E1348" s="406"/>
      <c r="F1348" s="406"/>
      <c r="G1348" s="406"/>
      <c r="H1348" s="406"/>
      <c r="I1348" s="406"/>
      <c r="J1348" s="406"/>
      <c r="K1348" s="406"/>
      <c r="L1348" s="406"/>
      <c r="M1348" s="406"/>
    </row>
    <row r="1349" spans="1:13" ht="18" customHeight="1">
      <c r="A1349" s="406"/>
      <c r="B1349" s="406"/>
      <c r="C1349" s="406"/>
      <c r="D1349" s="406"/>
      <c r="E1349" s="406"/>
      <c r="F1349" s="406"/>
      <c r="G1349" s="406"/>
      <c r="H1349" s="406"/>
      <c r="I1349" s="406"/>
      <c r="J1349" s="406"/>
      <c r="K1349" s="406"/>
      <c r="L1349" s="406"/>
      <c r="M1349" s="406"/>
    </row>
    <row r="1350" spans="1:13" ht="18" customHeight="1">
      <c r="A1350" s="407"/>
      <c r="B1350" s="407"/>
      <c r="C1350" s="407"/>
      <c r="D1350" s="407"/>
      <c r="E1350" s="407"/>
      <c r="F1350" s="408"/>
      <c r="G1350" s="409"/>
      <c r="H1350" s="409"/>
      <c r="I1350" s="409"/>
      <c r="J1350" s="409"/>
      <c r="K1350" s="408"/>
      <c r="L1350" s="409"/>
      <c r="M1350" s="409"/>
    </row>
    <row r="1351" spans="1:13" ht="18" customHeight="1">
      <c r="A1351" s="406"/>
      <c r="B1351" s="406"/>
      <c r="C1351" s="406"/>
      <c r="D1351" s="406"/>
      <c r="E1351" s="406"/>
      <c r="F1351" s="406"/>
      <c r="G1351" s="406"/>
      <c r="H1351" s="406"/>
      <c r="I1351" s="406"/>
      <c r="J1351" s="406"/>
      <c r="K1351" s="406"/>
      <c r="L1351" s="406"/>
      <c r="M1351" s="406"/>
    </row>
    <row r="1352" spans="1:13" ht="18" customHeight="1">
      <c r="A1352" s="406"/>
      <c r="B1352" s="406"/>
      <c r="C1352" s="406"/>
      <c r="D1352" s="406"/>
      <c r="E1352" s="406"/>
      <c r="F1352" s="406"/>
      <c r="G1352" s="406"/>
      <c r="H1352" s="406"/>
      <c r="I1352" s="406"/>
      <c r="J1352" s="406"/>
      <c r="K1352" s="406"/>
      <c r="L1352" s="406"/>
      <c r="M1352" s="406"/>
    </row>
    <row r="1353" spans="1:13" ht="18" customHeight="1">
      <c r="A1353" s="410"/>
      <c r="B1353" s="410"/>
      <c r="C1353" s="410"/>
      <c r="D1353" s="410"/>
      <c r="E1353" s="410"/>
      <c r="F1353" s="406"/>
      <c r="G1353" s="406"/>
      <c r="H1353" s="406"/>
      <c r="I1353" s="406"/>
      <c r="J1353" s="406"/>
      <c r="K1353" s="406"/>
      <c r="L1353" s="406"/>
      <c r="M1353" s="406"/>
    </row>
    <row r="1354" spans="1:13" ht="18" customHeight="1">
      <c r="A1354" s="410"/>
      <c r="B1354" s="410"/>
      <c r="C1354" s="410"/>
      <c r="D1354" s="410"/>
      <c r="E1354" s="410"/>
      <c r="F1354" s="408"/>
      <c r="G1354" s="409"/>
      <c r="H1354" s="409"/>
      <c r="I1354" s="409"/>
      <c r="J1354" s="409"/>
      <c r="K1354" s="408"/>
      <c r="L1354" s="409"/>
      <c r="M1354" s="409"/>
    </row>
    <row r="1355" spans="1:13" ht="18" customHeight="1">
      <c r="A1355" s="407"/>
      <c r="B1355" s="407"/>
      <c r="C1355" s="407"/>
      <c r="D1355" s="407"/>
      <c r="E1355" s="407"/>
      <c r="F1355" s="408"/>
      <c r="G1355" s="409"/>
      <c r="H1355" s="409"/>
      <c r="I1355" s="409"/>
      <c r="J1355" s="409"/>
      <c r="K1355" s="408"/>
      <c r="L1355" s="409"/>
      <c r="M1355" s="409"/>
    </row>
    <row r="1356" spans="1:13" ht="18" customHeight="1">
      <c r="A1356" s="407"/>
      <c r="B1356" s="407"/>
      <c r="C1356" s="407"/>
      <c r="D1356" s="407"/>
      <c r="E1356" s="407"/>
      <c r="F1356" s="408"/>
      <c r="G1356" s="409"/>
      <c r="H1356" s="409"/>
      <c r="I1356" s="409"/>
      <c r="J1356" s="409"/>
      <c r="K1356" s="408"/>
      <c r="L1356" s="409"/>
      <c r="M1356" s="409"/>
    </row>
    <row r="1357" spans="1:13" ht="18" customHeight="1">
      <c r="A1357" s="406"/>
      <c r="B1357" s="406"/>
      <c r="C1357" s="406"/>
      <c r="D1357" s="406"/>
      <c r="E1357" s="406"/>
      <c r="F1357" s="406"/>
      <c r="G1357" s="406"/>
      <c r="H1357" s="406"/>
      <c r="I1357" s="406"/>
      <c r="J1357" s="406"/>
      <c r="K1357" s="406"/>
      <c r="L1357" s="406"/>
      <c r="M1357" s="406"/>
    </row>
    <row r="1358" spans="1:13" ht="18" customHeight="1">
      <c r="A1358" s="406"/>
      <c r="B1358" s="406"/>
      <c r="C1358" s="406"/>
      <c r="D1358" s="406"/>
      <c r="E1358" s="406"/>
      <c r="F1358" s="406"/>
      <c r="G1358" s="406"/>
      <c r="H1358" s="406"/>
      <c r="I1358" s="406"/>
      <c r="J1358" s="406"/>
      <c r="K1358" s="406"/>
      <c r="L1358" s="406"/>
      <c r="M1358" s="406"/>
    </row>
    <row r="1359" spans="1:13" ht="18" customHeight="1">
      <c r="A1359" s="407"/>
      <c r="B1359" s="407"/>
      <c r="C1359" s="407"/>
      <c r="D1359" s="407"/>
      <c r="E1359" s="407"/>
      <c r="F1359" s="407"/>
      <c r="G1359" s="408"/>
      <c r="H1359" s="409"/>
      <c r="I1359" s="409"/>
      <c r="J1359" s="409"/>
      <c r="K1359" s="409"/>
      <c r="L1359" s="409"/>
      <c r="M1359" s="409"/>
    </row>
    <row r="1360" spans="1:13" ht="18" customHeight="1">
      <c r="A1360" s="239"/>
      <c r="B1360" s="408"/>
      <c r="C1360" s="409"/>
      <c r="D1360" s="409"/>
      <c r="E1360" s="409"/>
      <c r="F1360" s="409"/>
      <c r="G1360" s="409"/>
      <c r="H1360" s="409"/>
      <c r="I1360" s="409"/>
      <c r="J1360" s="409"/>
      <c r="K1360" s="409"/>
      <c r="L1360" s="409"/>
      <c r="M1360" s="409"/>
    </row>
    <row r="1361" spans="1:13" ht="18" customHeight="1">
      <c r="A1361" s="239"/>
      <c r="B1361" s="408"/>
      <c r="C1361" s="409"/>
      <c r="D1361" s="409"/>
      <c r="E1361" s="409"/>
      <c r="F1361" s="409"/>
      <c r="G1361" s="409"/>
      <c r="H1361" s="409"/>
      <c r="I1361" s="409"/>
      <c r="J1361" s="409"/>
      <c r="K1361" s="409"/>
      <c r="L1361" s="409"/>
      <c r="M1361" s="409"/>
    </row>
    <row r="1362" spans="1:13" ht="18" customHeight="1">
      <c r="A1362" s="406"/>
      <c r="B1362" s="406"/>
      <c r="C1362" s="406"/>
      <c r="D1362" s="409"/>
      <c r="E1362" s="409"/>
      <c r="F1362" s="409"/>
      <c r="G1362" s="409"/>
      <c r="H1362" s="409"/>
      <c r="I1362" s="409"/>
      <c r="J1362" s="406"/>
      <c r="K1362" s="406"/>
      <c r="L1362" s="406"/>
      <c r="M1362" s="406"/>
    </row>
    <row r="1363" spans="1:13" ht="18" customHeight="1">
      <c r="A1363" s="406"/>
      <c r="B1363" s="406"/>
      <c r="C1363" s="406"/>
      <c r="D1363" s="409"/>
      <c r="E1363" s="409"/>
      <c r="F1363" s="409"/>
      <c r="G1363" s="409"/>
      <c r="H1363" s="409"/>
      <c r="I1363" s="409"/>
      <c r="J1363" s="406"/>
      <c r="K1363" s="406"/>
      <c r="L1363" s="406"/>
      <c r="M1363" s="406"/>
    </row>
    <row r="1364" spans="1:13" ht="18" customHeight="1">
      <c r="A1364" s="406"/>
      <c r="B1364" s="406"/>
      <c r="C1364" s="406"/>
      <c r="D1364" s="409"/>
      <c r="E1364" s="409"/>
      <c r="F1364" s="409"/>
      <c r="G1364" s="409"/>
      <c r="H1364" s="409"/>
      <c r="I1364" s="409"/>
      <c r="J1364" s="406"/>
      <c r="K1364" s="406"/>
      <c r="L1364" s="406"/>
      <c r="M1364" s="406"/>
    </row>
    <row r="1365" spans="1:13" ht="18" customHeight="1">
      <c r="A1365" s="406"/>
      <c r="B1365" s="406"/>
      <c r="C1365" s="406"/>
      <c r="D1365" s="409"/>
      <c r="E1365" s="409"/>
      <c r="F1365" s="409"/>
      <c r="G1365" s="409"/>
      <c r="H1365" s="409"/>
      <c r="I1365" s="409"/>
      <c r="J1365" s="406"/>
      <c r="K1365" s="406"/>
      <c r="L1365" s="406"/>
      <c r="M1365" s="406"/>
    </row>
    <row r="1366" spans="1:13" ht="18" customHeight="1">
      <c r="A1366" s="405"/>
      <c r="B1366" s="405"/>
      <c r="C1366" s="405"/>
      <c r="D1366" s="405"/>
      <c r="E1366" s="405"/>
      <c r="F1366" s="405"/>
      <c r="G1366" s="405"/>
      <c r="H1366" s="405"/>
      <c r="I1366" s="405"/>
      <c r="J1366" s="405"/>
      <c r="K1366" s="405"/>
      <c r="L1366" s="405"/>
      <c r="M1366" s="405"/>
    </row>
    <row r="1367" spans="1:13" ht="18" customHeight="1">
      <c r="A1367" s="262"/>
      <c r="B1367" s="405"/>
      <c r="C1367" s="405"/>
      <c r="D1367" s="207"/>
      <c r="E1367" s="263"/>
      <c r="F1367" s="405"/>
      <c r="G1367" s="405"/>
      <c r="H1367" s="206"/>
      <c r="I1367" s="206"/>
      <c r="J1367" s="207"/>
      <c r="K1367" s="206"/>
      <c r="L1367" s="208"/>
      <c r="M1367" s="206"/>
    </row>
    <row r="1368" spans="1:13" ht="18" customHeight="1">
      <c r="A1368" s="263"/>
      <c r="B1368" s="403"/>
      <c r="C1368" s="403"/>
      <c r="D1368" s="403"/>
      <c r="E1368" s="403"/>
      <c r="F1368" s="403"/>
      <c r="G1368" s="403"/>
      <c r="H1368" s="206"/>
      <c r="I1368" s="206"/>
      <c r="J1368" s="403"/>
      <c r="K1368" s="403"/>
      <c r="L1368" s="263"/>
      <c r="M1368" s="206"/>
    </row>
    <row r="1369" spans="1:13" ht="18" customHeight="1">
      <c r="A1369" s="263"/>
      <c r="B1369" s="403"/>
      <c r="C1369" s="403"/>
      <c r="D1369" s="403"/>
      <c r="E1369" s="403"/>
      <c r="F1369" s="403"/>
      <c r="G1369" s="403"/>
      <c r="H1369" s="206"/>
      <c r="I1369" s="206"/>
      <c r="J1369" s="403"/>
      <c r="K1369" s="403"/>
      <c r="L1369" s="263"/>
      <c r="M1369" s="206"/>
    </row>
    <row r="1370" spans="1:13" ht="18" customHeight="1">
      <c r="A1370" s="263"/>
      <c r="B1370" s="403"/>
      <c r="C1370" s="403"/>
      <c r="D1370" s="403"/>
      <c r="E1370" s="403"/>
      <c r="F1370" s="403"/>
      <c r="G1370" s="403"/>
      <c r="H1370" s="206"/>
      <c r="I1370" s="206"/>
      <c r="J1370" s="403"/>
      <c r="K1370" s="403"/>
      <c r="L1370" s="263"/>
      <c r="M1370" s="206"/>
    </row>
    <row r="1371" spans="1:13" ht="18" customHeight="1">
      <c r="A1371" s="263"/>
      <c r="B1371" s="403"/>
      <c r="C1371" s="403"/>
      <c r="D1371" s="404"/>
      <c r="E1371" s="404"/>
      <c r="F1371" s="404"/>
      <c r="G1371" s="404"/>
      <c r="H1371" s="206"/>
      <c r="I1371" s="206"/>
      <c r="J1371" s="206"/>
      <c r="K1371" s="206"/>
      <c r="L1371" s="206"/>
      <c r="M1371" s="206"/>
    </row>
    <row r="1372" spans="1:13" ht="18" customHeight="1">
      <c r="A1372" s="144"/>
      <c r="B1372" s="144"/>
      <c r="C1372" s="144"/>
      <c r="D1372" s="144"/>
      <c r="E1372" s="144"/>
      <c r="F1372" s="144"/>
      <c r="G1372" s="144"/>
      <c r="H1372" s="144"/>
      <c r="I1372" s="144"/>
      <c r="J1372" s="144"/>
      <c r="K1372" s="144"/>
      <c r="L1372" s="144"/>
      <c r="M1372" s="144"/>
    </row>
    <row r="1373" spans="1:13" ht="18" customHeight="1">
      <c r="A1373" s="144"/>
      <c r="B1373" s="417"/>
      <c r="C1373" s="417"/>
      <c r="D1373" s="417"/>
      <c r="E1373" s="417"/>
      <c r="F1373" s="417"/>
      <c r="G1373" s="417"/>
      <c r="H1373" s="417"/>
      <c r="I1373" s="417"/>
      <c r="J1373" s="417"/>
      <c r="K1373" s="417"/>
      <c r="L1373" s="417"/>
      <c r="M1373" s="417"/>
    </row>
    <row r="1374" spans="1:13" ht="18" customHeight="1">
      <c r="A1374" s="416"/>
      <c r="B1374" s="416"/>
      <c r="C1374" s="416"/>
      <c r="D1374" s="416"/>
      <c r="E1374" s="416"/>
      <c r="F1374" s="416"/>
      <c r="G1374" s="416"/>
      <c r="H1374" s="416"/>
      <c r="I1374" s="416"/>
      <c r="J1374" s="416"/>
      <c r="K1374" s="416"/>
      <c r="L1374" s="416"/>
      <c r="M1374" s="416"/>
    </row>
    <row r="1375" spans="1:13" ht="18" customHeight="1">
      <c r="A1375" s="236"/>
      <c r="B1375" s="406"/>
      <c r="C1375" s="406"/>
      <c r="D1375" s="406"/>
      <c r="E1375" s="406"/>
      <c r="F1375" s="237"/>
      <c r="G1375" s="237"/>
      <c r="H1375" s="406"/>
      <c r="I1375" s="406"/>
      <c r="J1375" s="406"/>
      <c r="K1375" s="238"/>
      <c r="L1375" s="239"/>
      <c r="M1375" s="239"/>
    </row>
    <row r="1376" spans="1:13" ht="18" customHeight="1">
      <c r="A1376" s="406"/>
      <c r="B1376" s="406"/>
      <c r="C1376" s="406"/>
      <c r="D1376" s="406"/>
      <c r="E1376" s="406"/>
      <c r="F1376" s="406"/>
      <c r="G1376" s="406"/>
      <c r="H1376" s="406"/>
      <c r="I1376" s="406"/>
      <c r="J1376" s="406"/>
      <c r="K1376" s="406"/>
      <c r="L1376" s="406"/>
      <c r="M1376" s="406"/>
    </row>
    <row r="1377" spans="1:13" ht="18" customHeight="1">
      <c r="A1377" s="407"/>
      <c r="B1377" s="407"/>
      <c r="C1377" s="407"/>
      <c r="D1377" s="407"/>
      <c r="E1377" s="407"/>
      <c r="F1377" s="407"/>
      <c r="G1377" s="407"/>
      <c r="H1377" s="407"/>
      <c r="I1377" s="407"/>
      <c r="J1377" s="407"/>
      <c r="K1377" s="407"/>
      <c r="L1377" s="407"/>
      <c r="M1377" s="407"/>
    </row>
    <row r="1378" spans="1:13" ht="18" customHeight="1">
      <c r="A1378" s="410"/>
      <c r="B1378" s="410"/>
      <c r="C1378" s="413"/>
      <c r="D1378" s="413"/>
      <c r="E1378" s="413"/>
      <c r="F1378" s="413"/>
      <c r="G1378" s="413"/>
      <c r="H1378" s="240"/>
      <c r="I1378" s="240"/>
      <c r="J1378" s="413"/>
      <c r="K1378" s="413"/>
      <c r="L1378" s="413"/>
      <c r="M1378" s="413"/>
    </row>
    <row r="1379" spans="1:13" ht="18" customHeight="1">
      <c r="A1379" s="410"/>
      <c r="B1379" s="410"/>
      <c r="C1379" s="413"/>
      <c r="D1379" s="413"/>
      <c r="E1379" s="413"/>
      <c r="F1379" s="413"/>
      <c r="G1379" s="413"/>
      <c r="H1379" s="240"/>
      <c r="I1379" s="240"/>
      <c r="J1379" s="413"/>
      <c r="K1379" s="413"/>
      <c r="L1379" s="413"/>
      <c r="M1379" s="413"/>
    </row>
    <row r="1380" spans="1:13" ht="18" customHeight="1">
      <c r="A1380" s="410"/>
      <c r="B1380" s="410"/>
      <c r="C1380" s="414"/>
      <c r="D1380" s="413"/>
      <c r="E1380" s="413"/>
      <c r="F1380" s="413"/>
      <c r="G1380" s="413"/>
      <c r="H1380" s="240"/>
      <c r="I1380" s="240"/>
      <c r="J1380" s="413"/>
      <c r="K1380" s="413"/>
      <c r="L1380" s="413"/>
      <c r="M1380" s="413"/>
    </row>
    <row r="1381" spans="1:13" ht="18" customHeight="1">
      <c r="A1381" s="410"/>
      <c r="B1381" s="410"/>
      <c r="C1381" s="413"/>
      <c r="D1381" s="413"/>
      <c r="E1381" s="413"/>
      <c r="F1381" s="413"/>
      <c r="G1381" s="413"/>
      <c r="H1381" s="407"/>
      <c r="I1381" s="407"/>
      <c r="J1381" s="413"/>
      <c r="K1381" s="413"/>
      <c r="L1381" s="413"/>
      <c r="M1381" s="413"/>
    </row>
    <row r="1382" spans="1:13" ht="18" customHeight="1">
      <c r="A1382" s="406"/>
      <c r="B1382" s="406"/>
      <c r="C1382" s="406"/>
      <c r="D1382" s="406"/>
      <c r="E1382" s="406"/>
      <c r="F1382" s="406"/>
      <c r="G1382" s="406"/>
      <c r="H1382" s="406"/>
      <c r="I1382" s="406"/>
      <c r="J1382" s="406"/>
      <c r="K1382" s="406"/>
      <c r="L1382" s="406"/>
      <c r="M1382" s="406"/>
    </row>
    <row r="1383" spans="1:13" ht="18" customHeight="1">
      <c r="A1383" s="415"/>
      <c r="B1383" s="406"/>
      <c r="C1383" s="406"/>
      <c r="D1383" s="406"/>
      <c r="E1383" s="406"/>
      <c r="F1383" s="406"/>
      <c r="G1383" s="406"/>
      <c r="H1383" s="406"/>
      <c r="I1383" s="406"/>
      <c r="J1383" s="406"/>
      <c r="K1383" s="406"/>
      <c r="L1383" s="406"/>
      <c r="M1383" s="406"/>
    </row>
    <row r="1384" spans="1:13" ht="18" customHeight="1">
      <c r="A1384" s="415"/>
      <c r="B1384" s="241"/>
      <c r="C1384" s="241"/>
      <c r="D1384" s="241"/>
      <c r="E1384" s="241"/>
      <c r="F1384" s="241"/>
      <c r="G1384" s="242"/>
      <c r="H1384" s="241"/>
      <c r="I1384" s="241"/>
      <c r="J1384" s="241"/>
      <c r="K1384" s="241"/>
      <c r="L1384" s="241"/>
      <c r="M1384" s="242"/>
    </row>
    <row r="1385" spans="1:13" ht="18" customHeight="1">
      <c r="A1385" s="239"/>
      <c r="B1385" s="243"/>
      <c r="C1385" s="244"/>
      <c r="D1385" s="244"/>
      <c r="E1385" s="243"/>
      <c r="F1385" s="245"/>
      <c r="G1385" s="244"/>
      <c r="H1385" s="175"/>
      <c r="I1385" s="175"/>
      <c r="J1385" s="175"/>
      <c r="K1385" s="246"/>
      <c r="L1385" s="245"/>
      <c r="M1385" s="244"/>
    </row>
    <row r="1386" spans="1:13" ht="18" customHeight="1">
      <c r="A1386" s="239"/>
      <c r="B1386" s="247"/>
      <c r="C1386" s="244"/>
      <c r="D1386" s="244"/>
      <c r="E1386" s="244"/>
      <c r="F1386" s="245"/>
      <c r="G1386" s="244"/>
      <c r="H1386" s="175"/>
      <c r="I1386" s="175"/>
      <c r="J1386" s="175"/>
      <c r="K1386" s="175"/>
      <c r="L1386" s="245"/>
      <c r="M1386" s="244"/>
    </row>
    <row r="1387" spans="1:13" ht="18" customHeight="1">
      <c r="A1387" s="239"/>
      <c r="B1387" s="244"/>
      <c r="C1387" s="244"/>
      <c r="D1387" s="244"/>
      <c r="E1387" s="244"/>
      <c r="F1387" s="248"/>
      <c r="G1387" s="244"/>
      <c r="H1387" s="175"/>
      <c r="I1387" s="244"/>
      <c r="J1387" s="244"/>
      <c r="K1387" s="235"/>
      <c r="L1387" s="248"/>
      <c r="M1387" s="244"/>
    </row>
    <row r="1388" spans="1:13" ht="18" customHeight="1">
      <c r="A1388" s="239"/>
      <c r="B1388" s="244"/>
      <c r="C1388" s="244"/>
      <c r="D1388" s="244"/>
      <c r="E1388" s="244"/>
      <c r="F1388" s="248"/>
      <c r="G1388" s="244"/>
      <c r="H1388" s="249"/>
      <c r="I1388" s="250"/>
      <c r="J1388" s="250"/>
      <c r="K1388" s="251"/>
      <c r="L1388" s="248"/>
      <c r="M1388" s="244"/>
    </row>
    <row r="1389" spans="1:13" ht="18" customHeight="1">
      <c r="A1389" s="239"/>
      <c r="B1389" s="244"/>
      <c r="C1389" s="244"/>
      <c r="D1389" s="244"/>
      <c r="E1389" s="244"/>
      <c r="F1389" s="245"/>
      <c r="G1389" s="244"/>
      <c r="H1389" s="249"/>
      <c r="I1389" s="175"/>
      <c r="J1389" s="175"/>
      <c r="K1389" s="252"/>
      <c r="L1389" s="245"/>
      <c r="M1389" s="244"/>
    </row>
    <row r="1390" spans="1:13" ht="18" customHeight="1">
      <c r="A1390" s="239"/>
      <c r="B1390" s="244"/>
      <c r="C1390" s="244"/>
      <c r="D1390" s="244"/>
      <c r="E1390" s="253"/>
      <c r="F1390" s="252"/>
      <c r="G1390" s="244"/>
      <c r="H1390" s="244"/>
      <c r="I1390" s="244"/>
      <c r="J1390" s="244"/>
      <c r="K1390" s="175"/>
      <c r="L1390" s="244"/>
      <c r="M1390" s="244"/>
    </row>
    <row r="1391" spans="1:13" ht="18" customHeight="1">
      <c r="A1391" s="239"/>
      <c r="B1391" s="244"/>
      <c r="C1391" s="244"/>
      <c r="D1391" s="244"/>
      <c r="E1391" s="254"/>
      <c r="F1391" s="175"/>
      <c r="G1391" s="244"/>
      <c r="H1391" s="244"/>
      <c r="I1391" s="244"/>
      <c r="J1391" s="244"/>
      <c r="K1391" s="254"/>
      <c r="L1391" s="175"/>
      <c r="M1391" s="244"/>
    </row>
    <row r="1392" spans="1:13" ht="18" customHeight="1">
      <c r="A1392" s="239"/>
      <c r="B1392" s="244"/>
      <c r="C1392" s="244"/>
      <c r="D1392" s="244"/>
      <c r="E1392" s="175"/>
      <c r="F1392" s="244"/>
      <c r="G1392" s="244"/>
      <c r="H1392" s="244"/>
      <c r="I1392" s="244"/>
      <c r="J1392" s="244"/>
      <c r="K1392" s="175"/>
      <c r="L1392" s="244"/>
      <c r="M1392" s="244"/>
    </row>
    <row r="1393" spans="1:13" ht="18" customHeight="1">
      <c r="A1393" s="239"/>
      <c r="B1393" s="239"/>
      <c r="C1393" s="255"/>
      <c r="D1393" s="256"/>
      <c r="E1393" s="256"/>
      <c r="F1393" s="255"/>
      <c r="G1393" s="256"/>
      <c r="H1393" s="256"/>
      <c r="I1393" s="257"/>
      <c r="J1393" s="411"/>
      <c r="K1393" s="411"/>
      <c r="L1393" s="409"/>
      <c r="M1393" s="409"/>
    </row>
    <row r="1394" spans="1:13" ht="18" customHeight="1">
      <c r="A1394" s="258"/>
      <c r="B1394" s="239"/>
      <c r="C1394" s="255"/>
      <c r="D1394" s="256"/>
      <c r="E1394" s="256"/>
      <c r="F1394" s="255"/>
      <c r="G1394" s="259"/>
      <c r="H1394" s="259"/>
      <c r="I1394" s="260"/>
      <c r="J1394" s="411"/>
      <c r="K1394" s="411"/>
      <c r="L1394" s="409"/>
      <c r="M1394" s="409"/>
    </row>
    <row r="1395" spans="1:13" ht="18" customHeight="1">
      <c r="A1395" s="261"/>
      <c r="B1395" s="261"/>
      <c r="C1395" s="261"/>
      <c r="D1395" s="412"/>
      <c r="E1395" s="412"/>
      <c r="F1395" s="261"/>
      <c r="G1395" s="261"/>
      <c r="H1395" s="261"/>
      <c r="I1395" s="261"/>
      <c r="J1395" s="261"/>
      <c r="K1395" s="261"/>
      <c r="L1395" s="412"/>
      <c r="M1395" s="412"/>
    </row>
    <row r="1396" spans="1:13" ht="18" customHeight="1">
      <c r="A1396" s="413"/>
      <c r="B1396" s="413"/>
      <c r="C1396" s="413"/>
      <c r="D1396" s="413"/>
      <c r="E1396" s="413"/>
      <c r="F1396" s="413"/>
      <c r="G1396" s="413"/>
      <c r="H1396" s="413"/>
      <c r="I1396" s="413"/>
      <c r="J1396" s="413"/>
      <c r="K1396" s="413"/>
      <c r="L1396" s="413"/>
      <c r="M1396" s="413"/>
    </row>
    <row r="1397" spans="1:13" ht="18" customHeight="1">
      <c r="A1397" s="406"/>
      <c r="B1397" s="406"/>
      <c r="C1397" s="406"/>
      <c r="D1397" s="406"/>
      <c r="E1397" s="406"/>
      <c r="F1397" s="406"/>
      <c r="G1397" s="406"/>
      <c r="H1397" s="406"/>
      <c r="I1397" s="406"/>
      <c r="J1397" s="406"/>
      <c r="K1397" s="406"/>
      <c r="L1397" s="406"/>
      <c r="M1397" s="406"/>
    </row>
    <row r="1398" spans="1:13" ht="18" customHeight="1">
      <c r="A1398" s="406"/>
      <c r="B1398" s="406"/>
      <c r="C1398" s="406"/>
      <c r="D1398" s="406"/>
      <c r="E1398" s="406"/>
      <c r="F1398" s="406"/>
      <c r="G1398" s="406"/>
      <c r="H1398" s="406"/>
      <c r="I1398" s="406"/>
      <c r="J1398" s="406"/>
      <c r="K1398" s="406"/>
      <c r="L1398" s="406"/>
      <c r="M1398" s="406"/>
    </row>
    <row r="1399" spans="1:13" ht="18" customHeight="1">
      <c r="A1399" s="407"/>
      <c r="B1399" s="407"/>
      <c r="C1399" s="407"/>
      <c r="D1399" s="407"/>
      <c r="E1399" s="407"/>
      <c r="F1399" s="408"/>
      <c r="G1399" s="409"/>
      <c r="H1399" s="409"/>
      <c r="I1399" s="409"/>
      <c r="J1399" s="409"/>
      <c r="K1399" s="408"/>
      <c r="L1399" s="409"/>
      <c r="M1399" s="409"/>
    </row>
    <row r="1400" spans="1:13" ht="18" customHeight="1">
      <c r="A1400" s="406"/>
      <c r="B1400" s="406"/>
      <c r="C1400" s="406"/>
      <c r="D1400" s="406"/>
      <c r="E1400" s="406"/>
      <c r="F1400" s="406"/>
      <c r="G1400" s="406"/>
      <c r="H1400" s="406"/>
      <c r="I1400" s="406"/>
      <c r="J1400" s="406"/>
      <c r="K1400" s="406"/>
      <c r="L1400" s="406"/>
      <c r="M1400" s="406"/>
    </row>
    <row r="1401" spans="1:13" ht="18" customHeight="1">
      <c r="A1401" s="406"/>
      <c r="B1401" s="406"/>
      <c r="C1401" s="406"/>
      <c r="D1401" s="406"/>
      <c r="E1401" s="406"/>
      <c r="F1401" s="406"/>
      <c r="G1401" s="406"/>
      <c r="H1401" s="406"/>
      <c r="I1401" s="406"/>
      <c r="J1401" s="406"/>
      <c r="K1401" s="406"/>
      <c r="L1401" s="406"/>
      <c r="M1401" s="406"/>
    </row>
    <row r="1402" spans="1:13" ht="18" customHeight="1">
      <c r="A1402" s="410"/>
      <c r="B1402" s="410"/>
      <c r="C1402" s="410"/>
      <c r="D1402" s="410"/>
      <c r="E1402" s="410"/>
      <c r="F1402" s="406"/>
      <c r="G1402" s="406"/>
      <c r="H1402" s="406"/>
      <c r="I1402" s="406"/>
      <c r="J1402" s="406"/>
      <c r="K1402" s="406"/>
      <c r="L1402" s="406"/>
      <c r="M1402" s="406"/>
    </row>
    <row r="1403" spans="1:13" ht="18" customHeight="1">
      <c r="A1403" s="410"/>
      <c r="B1403" s="410"/>
      <c r="C1403" s="410"/>
      <c r="D1403" s="410"/>
      <c r="E1403" s="410"/>
      <c r="F1403" s="408"/>
      <c r="G1403" s="409"/>
      <c r="H1403" s="409"/>
      <c r="I1403" s="409"/>
      <c r="J1403" s="409"/>
      <c r="K1403" s="408"/>
      <c r="L1403" s="409"/>
      <c r="M1403" s="409"/>
    </row>
    <row r="1404" spans="1:13" ht="18" customHeight="1">
      <c r="A1404" s="407"/>
      <c r="B1404" s="407"/>
      <c r="C1404" s="407"/>
      <c r="D1404" s="407"/>
      <c r="E1404" s="407"/>
      <c r="F1404" s="408"/>
      <c r="G1404" s="409"/>
      <c r="H1404" s="409"/>
      <c r="I1404" s="409"/>
      <c r="J1404" s="409"/>
      <c r="K1404" s="408"/>
      <c r="L1404" s="409"/>
      <c r="M1404" s="409"/>
    </row>
    <row r="1405" spans="1:13" ht="18" customHeight="1">
      <c r="A1405" s="407"/>
      <c r="B1405" s="407"/>
      <c r="C1405" s="407"/>
      <c r="D1405" s="407"/>
      <c r="E1405" s="407"/>
      <c r="F1405" s="408"/>
      <c r="G1405" s="409"/>
      <c r="H1405" s="409"/>
      <c r="I1405" s="409"/>
      <c r="J1405" s="409"/>
      <c r="K1405" s="408"/>
      <c r="L1405" s="409"/>
      <c r="M1405" s="409"/>
    </row>
    <row r="1406" spans="1:13" ht="18" customHeight="1">
      <c r="A1406" s="406"/>
      <c r="B1406" s="406"/>
      <c r="C1406" s="406"/>
      <c r="D1406" s="406"/>
      <c r="E1406" s="406"/>
      <c r="F1406" s="406"/>
      <c r="G1406" s="406"/>
      <c r="H1406" s="406"/>
      <c r="I1406" s="406"/>
      <c r="J1406" s="406"/>
      <c r="K1406" s="406"/>
      <c r="L1406" s="406"/>
      <c r="M1406" s="406"/>
    </row>
    <row r="1407" spans="1:13" ht="18" customHeight="1">
      <c r="A1407" s="406"/>
      <c r="B1407" s="406"/>
      <c r="C1407" s="406"/>
      <c r="D1407" s="406"/>
      <c r="E1407" s="406"/>
      <c r="F1407" s="406"/>
      <c r="G1407" s="406"/>
      <c r="H1407" s="406"/>
      <c r="I1407" s="406"/>
      <c r="J1407" s="406"/>
      <c r="K1407" s="406"/>
      <c r="L1407" s="406"/>
      <c r="M1407" s="406"/>
    </row>
    <row r="1408" spans="1:13" ht="18" customHeight="1">
      <c r="A1408" s="407"/>
      <c r="B1408" s="407"/>
      <c r="C1408" s="407"/>
      <c r="D1408" s="407"/>
      <c r="E1408" s="407"/>
      <c r="F1408" s="407"/>
      <c r="G1408" s="408"/>
      <c r="H1408" s="409"/>
      <c r="I1408" s="409"/>
      <c r="J1408" s="409"/>
      <c r="K1408" s="409"/>
      <c r="L1408" s="409"/>
      <c r="M1408" s="409"/>
    </row>
    <row r="1409" spans="1:13" ht="18" customHeight="1">
      <c r="A1409" s="239"/>
      <c r="B1409" s="408"/>
      <c r="C1409" s="409"/>
      <c r="D1409" s="409"/>
      <c r="E1409" s="409"/>
      <c r="F1409" s="409"/>
      <c r="G1409" s="409"/>
      <c r="H1409" s="409"/>
      <c r="I1409" s="409"/>
      <c r="J1409" s="409"/>
      <c r="K1409" s="409"/>
      <c r="L1409" s="409"/>
      <c r="M1409" s="409"/>
    </row>
    <row r="1410" spans="1:13" ht="18" customHeight="1">
      <c r="A1410" s="239"/>
      <c r="B1410" s="408"/>
      <c r="C1410" s="409"/>
      <c r="D1410" s="409"/>
      <c r="E1410" s="409"/>
      <c r="F1410" s="409"/>
      <c r="G1410" s="409"/>
      <c r="H1410" s="409"/>
      <c r="I1410" s="409"/>
      <c r="J1410" s="409"/>
      <c r="K1410" s="409"/>
      <c r="L1410" s="409"/>
      <c r="M1410" s="409"/>
    </row>
    <row r="1411" spans="1:13" ht="18" customHeight="1">
      <c r="A1411" s="406"/>
      <c r="B1411" s="406"/>
      <c r="C1411" s="406"/>
      <c r="D1411" s="409"/>
      <c r="E1411" s="409"/>
      <c r="F1411" s="409"/>
      <c r="G1411" s="409"/>
      <c r="H1411" s="409"/>
      <c r="I1411" s="409"/>
      <c r="J1411" s="406"/>
      <c r="K1411" s="406"/>
      <c r="L1411" s="406"/>
      <c r="M1411" s="406"/>
    </row>
    <row r="1412" spans="1:13" ht="18" customHeight="1">
      <c r="A1412" s="406"/>
      <c r="B1412" s="406"/>
      <c r="C1412" s="406"/>
      <c r="D1412" s="409"/>
      <c r="E1412" s="409"/>
      <c r="F1412" s="409"/>
      <c r="G1412" s="409"/>
      <c r="H1412" s="409"/>
      <c r="I1412" s="409"/>
      <c r="J1412" s="406"/>
      <c r="K1412" s="406"/>
      <c r="L1412" s="406"/>
      <c r="M1412" s="406"/>
    </row>
    <row r="1413" spans="1:13" ht="18" customHeight="1">
      <c r="A1413" s="406"/>
      <c r="B1413" s="406"/>
      <c r="C1413" s="406"/>
      <c r="D1413" s="409"/>
      <c r="E1413" s="409"/>
      <c r="F1413" s="409"/>
      <c r="G1413" s="409"/>
      <c r="H1413" s="409"/>
      <c r="I1413" s="409"/>
      <c r="J1413" s="406"/>
      <c r="K1413" s="406"/>
      <c r="L1413" s="406"/>
      <c r="M1413" s="406"/>
    </row>
    <row r="1414" spans="1:13" ht="18" customHeight="1">
      <c r="A1414" s="406"/>
      <c r="B1414" s="406"/>
      <c r="C1414" s="406"/>
      <c r="D1414" s="409"/>
      <c r="E1414" s="409"/>
      <c r="F1414" s="409"/>
      <c r="G1414" s="409"/>
      <c r="H1414" s="409"/>
      <c r="I1414" s="409"/>
      <c r="J1414" s="406"/>
      <c r="K1414" s="406"/>
      <c r="L1414" s="406"/>
      <c r="M1414" s="406"/>
    </row>
    <row r="1415" spans="1:13" ht="18" customHeight="1">
      <c r="A1415" s="405"/>
      <c r="B1415" s="405"/>
      <c r="C1415" s="405"/>
      <c r="D1415" s="405"/>
      <c r="E1415" s="405"/>
      <c r="F1415" s="405"/>
      <c r="G1415" s="405"/>
      <c r="H1415" s="405"/>
      <c r="I1415" s="405"/>
      <c r="J1415" s="405"/>
      <c r="K1415" s="405"/>
      <c r="L1415" s="405"/>
      <c r="M1415" s="405"/>
    </row>
    <row r="1416" spans="1:13" ht="18" customHeight="1">
      <c r="A1416" s="262"/>
      <c r="B1416" s="405"/>
      <c r="C1416" s="405"/>
      <c r="D1416" s="207"/>
      <c r="E1416" s="263"/>
      <c r="F1416" s="405"/>
      <c r="G1416" s="405"/>
      <c r="H1416" s="206"/>
      <c r="I1416" s="206"/>
      <c r="J1416" s="207"/>
      <c r="K1416" s="206"/>
      <c r="L1416" s="208"/>
      <c r="M1416" s="206"/>
    </row>
    <row r="1417" spans="1:13" ht="18" customHeight="1">
      <c r="A1417" s="263"/>
      <c r="B1417" s="403"/>
      <c r="C1417" s="403"/>
      <c r="D1417" s="403"/>
      <c r="E1417" s="403"/>
      <c r="F1417" s="403"/>
      <c r="G1417" s="403"/>
      <c r="H1417" s="206"/>
      <c r="I1417" s="206"/>
      <c r="J1417" s="403"/>
      <c r="K1417" s="403"/>
      <c r="L1417" s="263"/>
      <c r="M1417" s="206"/>
    </row>
    <row r="1418" spans="1:13" ht="18" customHeight="1">
      <c r="A1418" s="263"/>
      <c r="B1418" s="403"/>
      <c r="C1418" s="403"/>
      <c r="D1418" s="403"/>
      <c r="E1418" s="403"/>
      <c r="F1418" s="403"/>
      <c r="G1418" s="403"/>
      <c r="H1418" s="206"/>
      <c r="I1418" s="206"/>
      <c r="J1418" s="403"/>
      <c r="K1418" s="403"/>
      <c r="L1418" s="263"/>
      <c r="M1418" s="206"/>
    </row>
    <row r="1419" spans="1:13" ht="18" customHeight="1">
      <c r="A1419" s="263"/>
      <c r="B1419" s="403"/>
      <c r="C1419" s="403"/>
      <c r="D1419" s="403"/>
      <c r="E1419" s="403"/>
      <c r="F1419" s="403"/>
      <c r="G1419" s="403"/>
      <c r="H1419" s="206"/>
      <c r="I1419" s="206"/>
      <c r="J1419" s="403"/>
      <c r="K1419" s="403"/>
      <c r="L1419" s="263"/>
      <c r="M1419" s="206"/>
    </row>
    <row r="1420" spans="1:13" ht="18" customHeight="1">
      <c r="A1420" s="263"/>
      <c r="B1420" s="403"/>
      <c r="C1420" s="403"/>
      <c r="D1420" s="404"/>
      <c r="E1420" s="404"/>
      <c r="F1420" s="404"/>
      <c r="G1420" s="404"/>
      <c r="H1420" s="206"/>
      <c r="I1420" s="206"/>
      <c r="J1420" s="206"/>
      <c r="K1420" s="206"/>
      <c r="L1420" s="206"/>
      <c r="M1420" s="206"/>
    </row>
    <row r="1421" spans="1:13" ht="18" customHeight="1">
      <c r="A1421" s="144"/>
      <c r="B1421" s="144"/>
      <c r="C1421" s="144"/>
      <c r="D1421" s="144"/>
      <c r="E1421" s="144"/>
      <c r="F1421" s="144"/>
      <c r="G1421" s="144"/>
      <c r="H1421" s="144"/>
      <c r="I1421" s="144"/>
      <c r="J1421" s="144"/>
      <c r="K1421" s="144"/>
      <c r="L1421" s="144"/>
      <c r="M1421" s="144"/>
    </row>
    <row r="1422" spans="1:13" ht="18" customHeight="1">
      <c r="A1422" s="144"/>
      <c r="B1422" s="417"/>
      <c r="C1422" s="417"/>
      <c r="D1422" s="417"/>
      <c r="E1422" s="417"/>
      <c r="F1422" s="417"/>
      <c r="G1422" s="417"/>
      <c r="H1422" s="417"/>
      <c r="I1422" s="417"/>
      <c r="J1422" s="417"/>
      <c r="K1422" s="417"/>
      <c r="L1422" s="417"/>
      <c r="M1422" s="417"/>
    </row>
    <row r="1423" spans="1:13" ht="18" customHeight="1">
      <c r="A1423" s="416"/>
      <c r="B1423" s="416"/>
      <c r="C1423" s="416"/>
      <c r="D1423" s="416"/>
      <c r="E1423" s="416"/>
      <c r="F1423" s="416"/>
      <c r="G1423" s="416"/>
      <c r="H1423" s="416"/>
      <c r="I1423" s="416"/>
      <c r="J1423" s="416"/>
      <c r="K1423" s="416"/>
      <c r="L1423" s="416"/>
      <c r="M1423" s="416"/>
    </row>
    <row r="1424" spans="1:13" ht="18" customHeight="1">
      <c r="A1424" s="236"/>
      <c r="B1424" s="406"/>
      <c r="C1424" s="406"/>
      <c r="D1424" s="406"/>
      <c r="E1424" s="406"/>
      <c r="F1424" s="237"/>
      <c r="G1424" s="237"/>
      <c r="H1424" s="406"/>
      <c r="I1424" s="406"/>
      <c r="J1424" s="406"/>
      <c r="K1424" s="238"/>
      <c r="L1424" s="239"/>
      <c r="M1424" s="239"/>
    </row>
    <row r="1425" spans="1:13" ht="18" customHeight="1">
      <c r="A1425" s="406"/>
      <c r="B1425" s="406"/>
      <c r="C1425" s="406"/>
      <c r="D1425" s="406"/>
      <c r="E1425" s="406"/>
      <c r="F1425" s="406"/>
      <c r="G1425" s="406"/>
      <c r="H1425" s="406"/>
      <c r="I1425" s="406"/>
      <c r="J1425" s="406"/>
      <c r="K1425" s="406"/>
      <c r="L1425" s="406"/>
      <c r="M1425" s="406"/>
    </row>
    <row r="1426" spans="1:13" ht="18" customHeight="1">
      <c r="A1426" s="407"/>
      <c r="B1426" s="407"/>
      <c r="C1426" s="407"/>
      <c r="D1426" s="407"/>
      <c r="E1426" s="407"/>
      <c r="F1426" s="407"/>
      <c r="G1426" s="407"/>
      <c r="H1426" s="407"/>
      <c r="I1426" s="407"/>
      <c r="J1426" s="407"/>
      <c r="K1426" s="407"/>
      <c r="L1426" s="407"/>
      <c r="M1426" s="407"/>
    </row>
    <row r="1427" spans="1:13" ht="18" customHeight="1">
      <c r="A1427" s="410"/>
      <c r="B1427" s="410"/>
      <c r="C1427" s="413"/>
      <c r="D1427" s="413"/>
      <c r="E1427" s="413"/>
      <c r="F1427" s="413"/>
      <c r="G1427" s="413"/>
      <c r="H1427" s="240"/>
      <c r="I1427" s="240"/>
      <c r="J1427" s="413"/>
      <c r="K1427" s="413"/>
      <c r="L1427" s="413"/>
      <c r="M1427" s="413"/>
    </row>
    <row r="1428" spans="1:13" ht="18" customHeight="1">
      <c r="A1428" s="410"/>
      <c r="B1428" s="410"/>
      <c r="C1428" s="413"/>
      <c r="D1428" s="413"/>
      <c r="E1428" s="413"/>
      <c r="F1428" s="413"/>
      <c r="G1428" s="413"/>
      <c r="H1428" s="240"/>
      <c r="I1428" s="240"/>
      <c r="J1428" s="413"/>
      <c r="K1428" s="413"/>
      <c r="L1428" s="413"/>
      <c r="M1428" s="413"/>
    </row>
    <row r="1429" spans="1:13" ht="18" customHeight="1">
      <c r="A1429" s="410"/>
      <c r="B1429" s="410"/>
      <c r="C1429" s="414"/>
      <c r="D1429" s="413"/>
      <c r="E1429" s="413"/>
      <c r="F1429" s="413"/>
      <c r="G1429" s="413"/>
      <c r="H1429" s="240"/>
      <c r="I1429" s="240"/>
      <c r="J1429" s="413"/>
      <c r="K1429" s="413"/>
      <c r="L1429" s="413"/>
      <c r="M1429" s="413"/>
    </row>
    <row r="1430" spans="1:13" ht="18" customHeight="1">
      <c r="A1430" s="410"/>
      <c r="B1430" s="410"/>
      <c r="C1430" s="413"/>
      <c r="D1430" s="413"/>
      <c r="E1430" s="413"/>
      <c r="F1430" s="413"/>
      <c r="G1430" s="413"/>
      <c r="H1430" s="407"/>
      <c r="I1430" s="407"/>
      <c r="J1430" s="413"/>
      <c r="K1430" s="413"/>
      <c r="L1430" s="413"/>
      <c r="M1430" s="413"/>
    </row>
    <row r="1431" spans="1:13" ht="18" customHeight="1">
      <c r="A1431" s="406"/>
      <c r="B1431" s="406"/>
      <c r="C1431" s="406"/>
      <c r="D1431" s="406"/>
      <c r="E1431" s="406"/>
      <c r="F1431" s="406"/>
      <c r="G1431" s="406"/>
      <c r="H1431" s="406"/>
      <c r="I1431" s="406"/>
      <c r="J1431" s="406"/>
      <c r="K1431" s="406"/>
      <c r="L1431" s="406"/>
      <c r="M1431" s="406"/>
    </row>
    <row r="1432" spans="1:13" ht="18" customHeight="1">
      <c r="A1432" s="415"/>
      <c r="B1432" s="406"/>
      <c r="C1432" s="406"/>
      <c r="D1432" s="406"/>
      <c r="E1432" s="406"/>
      <c r="F1432" s="406"/>
      <c r="G1432" s="406"/>
      <c r="H1432" s="406"/>
      <c r="I1432" s="406"/>
      <c r="J1432" s="406"/>
      <c r="K1432" s="406"/>
      <c r="L1432" s="406"/>
      <c r="M1432" s="406"/>
    </row>
    <row r="1433" spans="1:13" ht="18" customHeight="1">
      <c r="A1433" s="415"/>
      <c r="B1433" s="241"/>
      <c r="C1433" s="241"/>
      <c r="D1433" s="241"/>
      <c r="E1433" s="241"/>
      <c r="F1433" s="241"/>
      <c r="G1433" s="242"/>
      <c r="H1433" s="241"/>
      <c r="I1433" s="241"/>
      <c r="J1433" s="241"/>
      <c r="K1433" s="241"/>
      <c r="L1433" s="241"/>
      <c r="M1433" s="242"/>
    </row>
    <row r="1434" spans="1:13" ht="18" customHeight="1">
      <c r="A1434" s="239"/>
      <c r="B1434" s="243"/>
      <c r="C1434" s="244"/>
      <c r="D1434" s="244"/>
      <c r="E1434" s="243"/>
      <c r="F1434" s="245"/>
      <c r="G1434" s="244"/>
      <c r="H1434" s="175"/>
      <c r="I1434" s="175"/>
      <c r="J1434" s="175"/>
      <c r="K1434" s="246"/>
      <c r="L1434" s="245"/>
      <c r="M1434" s="244"/>
    </row>
    <row r="1435" spans="1:13" ht="18" customHeight="1">
      <c r="A1435" s="239"/>
      <c r="B1435" s="247"/>
      <c r="C1435" s="244"/>
      <c r="D1435" s="244"/>
      <c r="E1435" s="244"/>
      <c r="F1435" s="245"/>
      <c r="G1435" s="244"/>
      <c r="H1435" s="175"/>
      <c r="I1435" s="175"/>
      <c r="J1435" s="175"/>
      <c r="K1435" s="175"/>
      <c r="L1435" s="245"/>
      <c r="M1435" s="244"/>
    </row>
    <row r="1436" spans="1:13" ht="18" customHeight="1">
      <c r="A1436" s="239"/>
      <c r="B1436" s="244"/>
      <c r="C1436" s="244"/>
      <c r="D1436" s="244"/>
      <c r="E1436" s="244"/>
      <c r="F1436" s="248"/>
      <c r="G1436" s="244"/>
      <c r="H1436" s="175"/>
      <c r="I1436" s="244"/>
      <c r="J1436" s="244"/>
      <c r="K1436" s="235"/>
      <c r="L1436" s="248"/>
      <c r="M1436" s="244"/>
    </row>
    <row r="1437" spans="1:13" ht="18" customHeight="1">
      <c r="A1437" s="239"/>
      <c r="B1437" s="244"/>
      <c r="C1437" s="244"/>
      <c r="D1437" s="244"/>
      <c r="E1437" s="244"/>
      <c r="F1437" s="248"/>
      <c r="G1437" s="244"/>
      <c r="H1437" s="249"/>
      <c r="I1437" s="250"/>
      <c r="J1437" s="250"/>
      <c r="K1437" s="251"/>
      <c r="L1437" s="248"/>
      <c r="M1437" s="244"/>
    </row>
    <row r="1438" spans="1:13" ht="18" customHeight="1">
      <c r="A1438" s="239"/>
      <c r="B1438" s="244"/>
      <c r="C1438" s="244"/>
      <c r="D1438" s="244"/>
      <c r="E1438" s="244"/>
      <c r="F1438" s="245"/>
      <c r="G1438" s="244"/>
      <c r="H1438" s="249"/>
      <c r="I1438" s="175"/>
      <c r="J1438" s="175"/>
      <c r="K1438" s="252"/>
      <c r="L1438" s="245"/>
      <c r="M1438" s="244"/>
    </row>
    <row r="1439" spans="1:13" ht="18" customHeight="1">
      <c r="A1439" s="239"/>
      <c r="B1439" s="244"/>
      <c r="C1439" s="244"/>
      <c r="D1439" s="244"/>
      <c r="E1439" s="253"/>
      <c r="F1439" s="252"/>
      <c r="G1439" s="244"/>
      <c r="H1439" s="244"/>
      <c r="I1439" s="244"/>
      <c r="J1439" s="244"/>
      <c r="K1439" s="175"/>
      <c r="L1439" s="244"/>
      <c r="M1439" s="244"/>
    </row>
    <row r="1440" spans="1:13" ht="18" customHeight="1">
      <c r="A1440" s="239"/>
      <c r="B1440" s="244"/>
      <c r="C1440" s="244"/>
      <c r="D1440" s="244"/>
      <c r="E1440" s="254"/>
      <c r="F1440" s="175"/>
      <c r="G1440" s="244"/>
      <c r="H1440" s="244"/>
      <c r="I1440" s="244"/>
      <c r="J1440" s="244"/>
      <c r="K1440" s="254"/>
      <c r="L1440" s="175"/>
      <c r="M1440" s="244"/>
    </row>
    <row r="1441" spans="1:13" ht="18" customHeight="1">
      <c r="A1441" s="239"/>
      <c r="B1441" s="244"/>
      <c r="C1441" s="244"/>
      <c r="D1441" s="244"/>
      <c r="E1441" s="175"/>
      <c r="F1441" s="244"/>
      <c r="G1441" s="244"/>
      <c r="H1441" s="244"/>
      <c r="I1441" s="244"/>
      <c r="J1441" s="244"/>
      <c r="K1441" s="175"/>
      <c r="L1441" s="244"/>
      <c r="M1441" s="244"/>
    </row>
    <row r="1442" spans="1:13" ht="18" customHeight="1">
      <c r="A1442" s="239"/>
      <c r="B1442" s="239"/>
      <c r="C1442" s="255"/>
      <c r="D1442" s="256"/>
      <c r="E1442" s="256"/>
      <c r="F1442" s="255"/>
      <c r="G1442" s="256"/>
      <c r="H1442" s="256"/>
      <c r="I1442" s="257"/>
      <c r="J1442" s="411"/>
      <c r="K1442" s="411"/>
      <c r="L1442" s="409"/>
      <c r="M1442" s="409"/>
    </row>
    <row r="1443" spans="1:13" ht="18" customHeight="1">
      <c r="A1443" s="258"/>
      <c r="B1443" s="239"/>
      <c r="C1443" s="255"/>
      <c r="D1443" s="256"/>
      <c r="E1443" s="256"/>
      <c r="F1443" s="255"/>
      <c r="G1443" s="259"/>
      <c r="H1443" s="259"/>
      <c r="I1443" s="260"/>
      <c r="J1443" s="411"/>
      <c r="K1443" s="411"/>
      <c r="L1443" s="409"/>
      <c r="M1443" s="409"/>
    </row>
    <row r="1444" spans="1:13" ht="18" customHeight="1">
      <c r="A1444" s="261"/>
      <c r="B1444" s="261"/>
      <c r="C1444" s="261"/>
      <c r="D1444" s="412"/>
      <c r="E1444" s="412"/>
      <c r="F1444" s="261"/>
      <c r="G1444" s="261"/>
      <c r="H1444" s="261"/>
      <c r="I1444" s="261"/>
      <c r="J1444" s="261"/>
      <c r="K1444" s="261"/>
      <c r="L1444" s="412"/>
      <c r="M1444" s="412"/>
    </row>
    <row r="1445" spans="1:13" ht="18" customHeight="1">
      <c r="A1445" s="413"/>
      <c r="B1445" s="413"/>
      <c r="C1445" s="413"/>
      <c r="D1445" s="413"/>
      <c r="E1445" s="413"/>
      <c r="F1445" s="413"/>
      <c r="G1445" s="413"/>
      <c r="H1445" s="413"/>
      <c r="I1445" s="413"/>
      <c r="J1445" s="413"/>
      <c r="K1445" s="413"/>
      <c r="L1445" s="413"/>
      <c r="M1445" s="413"/>
    </row>
    <row r="1446" spans="1:13" ht="18" customHeight="1">
      <c r="A1446" s="406"/>
      <c r="B1446" s="406"/>
      <c r="C1446" s="406"/>
      <c r="D1446" s="406"/>
      <c r="E1446" s="406"/>
      <c r="F1446" s="406"/>
      <c r="G1446" s="406"/>
      <c r="H1446" s="406"/>
      <c r="I1446" s="406"/>
      <c r="J1446" s="406"/>
      <c r="K1446" s="406"/>
      <c r="L1446" s="406"/>
      <c r="M1446" s="406"/>
    </row>
    <row r="1447" spans="1:13" ht="18" customHeight="1">
      <c r="A1447" s="406"/>
      <c r="B1447" s="406"/>
      <c r="C1447" s="406"/>
      <c r="D1447" s="406"/>
      <c r="E1447" s="406"/>
      <c r="F1447" s="406"/>
      <c r="G1447" s="406"/>
      <c r="H1447" s="406"/>
      <c r="I1447" s="406"/>
      <c r="J1447" s="406"/>
      <c r="K1447" s="406"/>
      <c r="L1447" s="406"/>
      <c r="M1447" s="406"/>
    </row>
    <row r="1448" spans="1:13" ht="18" customHeight="1">
      <c r="A1448" s="407"/>
      <c r="B1448" s="407"/>
      <c r="C1448" s="407"/>
      <c r="D1448" s="407"/>
      <c r="E1448" s="407"/>
      <c r="F1448" s="408"/>
      <c r="G1448" s="409"/>
      <c r="H1448" s="409"/>
      <c r="I1448" s="409"/>
      <c r="J1448" s="409"/>
      <c r="K1448" s="408"/>
      <c r="L1448" s="409"/>
      <c r="M1448" s="409"/>
    </row>
    <row r="1449" spans="1:13" ht="18" customHeight="1">
      <c r="A1449" s="406"/>
      <c r="B1449" s="406"/>
      <c r="C1449" s="406"/>
      <c r="D1449" s="406"/>
      <c r="E1449" s="406"/>
      <c r="F1449" s="406"/>
      <c r="G1449" s="406"/>
      <c r="H1449" s="406"/>
      <c r="I1449" s="406"/>
      <c r="J1449" s="406"/>
      <c r="K1449" s="406"/>
      <c r="L1449" s="406"/>
      <c r="M1449" s="406"/>
    </row>
    <row r="1450" spans="1:13" ht="18" customHeight="1">
      <c r="A1450" s="406"/>
      <c r="B1450" s="406"/>
      <c r="C1450" s="406"/>
      <c r="D1450" s="406"/>
      <c r="E1450" s="406"/>
      <c r="F1450" s="406"/>
      <c r="G1450" s="406"/>
      <c r="H1450" s="406"/>
      <c r="I1450" s="406"/>
      <c r="J1450" s="406"/>
      <c r="K1450" s="406"/>
      <c r="L1450" s="406"/>
      <c r="M1450" s="406"/>
    </row>
    <row r="1451" spans="1:13" ht="18" customHeight="1">
      <c r="A1451" s="410"/>
      <c r="B1451" s="410"/>
      <c r="C1451" s="410"/>
      <c r="D1451" s="410"/>
      <c r="E1451" s="410"/>
      <c r="F1451" s="406"/>
      <c r="G1451" s="406"/>
      <c r="H1451" s="406"/>
      <c r="I1451" s="406"/>
      <c r="J1451" s="406"/>
      <c r="K1451" s="406"/>
      <c r="L1451" s="406"/>
      <c r="M1451" s="406"/>
    </row>
    <row r="1452" spans="1:13" ht="18" customHeight="1">
      <c r="A1452" s="410"/>
      <c r="B1452" s="410"/>
      <c r="C1452" s="410"/>
      <c r="D1452" s="410"/>
      <c r="E1452" s="410"/>
      <c r="F1452" s="408"/>
      <c r="G1452" s="409"/>
      <c r="H1452" s="409"/>
      <c r="I1452" s="409"/>
      <c r="J1452" s="409"/>
      <c r="K1452" s="408"/>
      <c r="L1452" s="409"/>
      <c r="M1452" s="409"/>
    </row>
    <row r="1453" spans="1:13" ht="18" customHeight="1">
      <c r="A1453" s="407"/>
      <c r="B1453" s="407"/>
      <c r="C1453" s="407"/>
      <c r="D1453" s="407"/>
      <c r="E1453" s="407"/>
      <c r="F1453" s="408"/>
      <c r="G1453" s="409"/>
      <c r="H1453" s="409"/>
      <c r="I1453" s="409"/>
      <c r="J1453" s="409"/>
      <c r="K1453" s="408"/>
      <c r="L1453" s="409"/>
      <c r="M1453" s="409"/>
    </row>
    <row r="1454" spans="1:13" ht="18" customHeight="1">
      <c r="A1454" s="407"/>
      <c r="B1454" s="407"/>
      <c r="C1454" s="407"/>
      <c r="D1454" s="407"/>
      <c r="E1454" s="407"/>
      <c r="F1454" s="408"/>
      <c r="G1454" s="409"/>
      <c r="H1454" s="409"/>
      <c r="I1454" s="409"/>
      <c r="J1454" s="409"/>
      <c r="K1454" s="408"/>
      <c r="L1454" s="409"/>
      <c r="M1454" s="409"/>
    </row>
    <row r="1455" spans="1:13" ht="18" customHeight="1">
      <c r="A1455" s="406"/>
      <c r="B1455" s="406"/>
      <c r="C1455" s="406"/>
      <c r="D1455" s="406"/>
      <c r="E1455" s="406"/>
      <c r="F1455" s="406"/>
      <c r="G1455" s="406"/>
      <c r="H1455" s="406"/>
      <c r="I1455" s="406"/>
      <c r="J1455" s="406"/>
      <c r="K1455" s="406"/>
      <c r="L1455" s="406"/>
      <c r="M1455" s="406"/>
    </row>
    <row r="1456" spans="1:13" ht="18" customHeight="1">
      <c r="A1456" s="406"/>
      <c r="B1456" s="406"/>
      <c r="C1456" s="406"/>
      <c r="D1456" s="406"/>
      <c r="E1456" s="406"/>
      <c r="F1456" s="406"/>
      <c r="G1456" s="406"/>
      <c r="H1456" s="406"/>
      <c r="I1456" s="406"/>
      <c r="J1456" s="406"/>
      <c r="K1456" s="406"/>
      <c r="L1456" s="406"/>
      <c r="M1456" s="406"/>
    </row>
    <row r="1457" spans="1:13" ht="18" customHeight="1">
      <c r="A1457" s="407"/>
      <c r="B1457" s="407"/>
      <c r="C1457" s="407"/>
      <c r="D1457" s="407"/>
      <c r="E1457" s="407"/>
      <c r="F1457" s="407"/>
      <c r="G1457" s="408"/>
      <c r="H1457" s="409"/>
      <c r="I1457" s="409"/>
      <c r="J1457" s="409"/>
      <c r="K1457" s="409"/>
      <c r="L1457" s="409"/>
      <c r="M1457" s="409"/>
    </row>
    <row r="1458" spans="1:13" ht="18" customHeight="1">
      <c r="A1458" s="239"/>
      <c r="B1458" s="408"/>
      <c r="C1458" s="409"/>
      <c r="D1458" s="409"/>
      <c r="E1458" s="409"/>
      <c r="F1458" s="409"/>
      <c r="G1458" s="409"/>
      <c r="H1458" s="409"/>
      <c r="I1458" s="409"/>
      <c r="J1458" s="409"/>
      <c r="K1458" s="409"/>
      <c r="L1458" s="409"/>
      <c r="M1458" s="409"/>
    </row>
    <row r="1459" spans="1:13" ht="18" customHeight="1">
      <c r="A1459" s="239"/>
      <c r="B1459" s="408"/>
      <c r="C1459" s="409"/>
      <c r="D1459" s="409"/>
      <c r="E1459" s="409"/>
      <c r="F1459" s="409"/>
      <c r="G1459" s="409"/>
      <c r="H1459" s="409"/>
      <c r="I1459" s="409"/>
      <c r="J1459" s="409"/>
      <c r="K1459" s="409"/>
      <c r="L1459" s="409"/>
      <c r="M1459" s="409"/>
    </row>
    <row r="1460" spans="1:13" ht="18" customHeight="1">
      <c r="A1460" s="406"/>
      <c r="B1460" s="406"/>
      <c r="C1460" s="406"/>
      <c r="D1460" s="409"/>
      <c r="E1460" s="409"/>
      <c r="F1460" s="409"/>
      <c r="G1460" s="409"/>
      <c r="H1460" s="409"/>
      <c r="I1460" s="409"/>
      <c r="J1460" s="406"/>
      <c r="K1460" s="406"/>
      <c r="L1460" s="406"/>
      <c r="M1460" s="406"/>
    </row>
    <row r="1461" spans="1:13" ht="18" customHeight="1">
      <c r="A1461" s="406"/>
      <c r="B1461" s="406"/>
      <c r="C1461" s="406"/>
      <c r="D1461" s="409"/>
      <c r="E1461" s="409"/>
      <c r="F1461" s="409"/>
      <c r="G1461" s="409"/>
      <c r="H1461" s="409"/>
      <c r="I1461" s="409"/>
      <c r="J1461" s="406"/>
      <c r="K1461" s="406"/>
      <c r="L1461" s="406"/>
      <c r="M1461" s="406"/>
    </row>
    <row r="1462" spans="1:13" ht="18" customHeight="1">
      <c r="A1462" s="406"/>
      <c r="B1462" s="406"/>
      <c r="C1462" s="406"/>
      <c r="D1462" s="409"/>
      <c r="E1462" s="409"/>
      <c r="F1462" s="409"/>
      <c r="G1462" s="409"/>
      <c r="H1462" s="409"/>
      <c r="I1462" s="409"/>
      <c r="J1462" s="406"/>
      <c r="K1462" s="406"/>
      <c r="L1462" s="406"/>
      <c r="M1462" s="406"/>
    </row>
    <row r="1463" spans="1:13" ht="18" customHeight="1">
      <c r="A1463" s="406"/>
      <c r="B1463" s="406"/>
      <c r="C1463" s="406"/>
      <c r="D1463" s="409"/>
      <c r="E1463" s="409"/>
      <c r="F1463" s="409"/>
      <c r="G1463" s="409"/>
      <c r="H1463" s="409"/>
      <c r="I1463" s="409"/>
      <c r="J1463" s="406"/>
      <c r="K1463" s="406"/>
      <c r="L1463" s="406"/>
      <c r="M1463" s="406"/>
    </row>
    <row r="1464" spans="1:13" ht="18" customHeight="1">
      <c r="A1464" s="405"/>
      <c r="B1464" s="405"/>
      <c r="C1464" s="405"/>
      <c r="D1464" s="405"/>
      <c r="E1464" s="405"/>
      <c r="F1464" s="405"/>
      <c r="G1464" s="405"/>
      <c r="H1464" s="405"/>
      <c r="I1464" s="405"/>
      <c r="J1464" s="405"/>
      <c r="K1464" s="405"/>
      <c r="L1464" s="405"/>
      <c r="M1464" s="405"/>
    </row>
    <row r="1465" spans="1:13" ht="18" customHeight="1">
      <c r="A1465" s="262"/>
      <c r="B1465" s="405"/>
      <c r="C1465" s="405"/>
      <c r="D1465" s="207"/>
      <c r="E1465" s="263"/>
      <c r="F1465" s="405"/>
      <c r="G1465" s="405"/>
      <c r="H1465" s="206"/>
      <c r="I1465" s="206"/>
      <c r="J1465" s="207"/>
      <c r="K1465" s="206"/>
      <c r="L1465" s="208"/>
      <c r="M1465" s="206"/>
    </row>
    <row r="1466" spans="1:13" ht="18" customHeight="1">
      <c r="A1466" s="263"/>
      <c r="B1466" s="403"/>
      <c r="C1466" s="403"/>
      <c r="D1466" s="403"/>
      <c r="E1466" s="403"/>
      <c r="F1466" s="403"/>
      <c r="G1466" s="403"/>
      <c r="H1466" s="206"/>
      <c r="I1466" s="206"/>
      <c r="J1466" s="403"/>
      <c r="K1466" s="403"/>
      <c r="L1466" s="263"/>
      <c r="M1466" s="206"/>
    </row>
    <row r="1467" spans="1:13" ht="18" customHeight="1">
      <c r="A1467" s="263"/>
      <c r="B1467" s="403"/>
      <c r="C1467" s="403"/>
      <c r="D1467" s="403"/>
      <c r="E1467" s="403"/>
      <c r="F1467" s="403"/>
      <c r="G1467" s="403"/>
      <c r="H1467" s="206"/>
      <c r="I1467" s="206"/>
      <c r="J1467" s="403"/>
      <c r="K1467" s="403"/>
      <c r="L1467" s="263"/>
      <c r="M1467" s="206"/>
    </row>
    <row r="1468" spans="1:13" ht="18" customHeight="1">
      <c r="A1468" s="263"/>
      <c r="B1468" s="403"/>
      <c r="C1468" s="403"/>
      <c r="D1468" s="403"/>
      <c r="E1468" s="403"/>
      <c r="F1468" s="403"/>
      <c r="G1468" s="403"/>
      <c r="H1468" s="206"/>
      <c r="I1468" s="206"/>
      <c r="J1468" s="403"/>
      <c r="K1468" s="403"/>
      <c r="L1468" s="263"/>
      <c r="M1468" s="206"/>
    </row>
    <row r="1469" spans="1:13" ht="18" customHeight="1">
      <c r="A1469" s="263"/>
      <c r="B1469" s="403"/>
      <c r="C1469" s="403"/>
      <c r="D1469" s="404"/>
      <c r="E1469" s="404"/>
      <c r="F1469" s="404"/>
      <c r="G1469" s="404"/>
      <c r="H1469" s="206"/>
      <c r="I1469" s="206"/>
      <c r="J1469" s="206"/>
      <c r="K1469" s="206"/>
      <c r="L1469" s="206"/>
      <c r="M1469" s="206"/>
    </row>
  </sheetData>
  <mergeCells count="2520">
    <mergeCell ref="B94:C94"/>
    <mergeCell ref="D94:E94"/>
    <mergeCell ref="F94:G94"/>
    <mergeCell ref="J94:K94"/>
    <mergeCell ref="A85:F85"/>
    <mergeCell ref="G85:M85"/>
    <mergeCell ref="B86:M86"/>
    <mergeCell ref="B87:M87"/>
    <mergeCell ref="A88:C91"/>
    <mergeCell ref="D88:I91"/>
    <mergeCell ref="J88:M91"/>
    <mergeCell ref="B97:C97"/>
    <mergeCell ref="D97:E97"/>
    <mergeCell ref="F97:G97"/>
    <mergeCell ref="B95:C95"/>
    <mergeCell ref="D95:E95"/>
    <mergeCell ref="F95:G95"/>
    <mergeCell ref="J95:K95"/>
    <mergeCell ref="B96:C96"/>
    <mergeCell ref="D96:E96"/>
    <mergeCell ref="F96:G96"/>
    <mergeCell ref="J96:K96"/>
    <mergeCell ref="A82:E82"/>
    <mergeCell ref="F82:J82"/>
    <mergeCell ref="K82:M82"/>
    <mergeCell ref="A83:M83"/>
    <mergeCell ref="A84:E84"/>
    <mergeCell ref="F84:J84"/>
    <mergeCell ref="K84:M84"/>
    <mergeCell ref="A80:E80"/>
    <mergeCell ref="F80:J80"/>
    <mergeCell ref="K80:M80"/>
    <mergeCell ref="A81:E81"/>
    <mergeCell ref="F81:J81"/>
    <mergeCell ref="K81:M81"/>
    <mergeCell ref="A92:G92"/>
    <mergeCell ref="H92:M92"/>
    <mergeCell ref="B93:C93"/>
    <mergeCell ref="F93:G93"/>
    <mergeCell ref="J71:K71"/>
    <mergeCell ref="L71:M71"/>
    <mergeCell ref="D72:E72"/>
    <mergeCell ref="L72:M72"/>
    <mergeCell ref="A73:M73"/>
    <mergeCell ref="A60:A61"/>
    <mergeCell ref="B60:G60"/>
    <mergeCell ref="H60:M60"/>
    <mergeCell ref="J70:K70"/>
    <mergeCell ref="L70:M70"/>
    <mergeCell ref="A77:M77"/>
    <mergeCell ref="A78:E78"/>
    <mergeCell ref="F78:J78"/>
    <mergeCell ref="K78:M78"/>
    <mergeCell ref="A79:E79"/>
    <mergeCell ref="F79:J79"/>
    <mergeCell ref="K79:M79"/>
    <mergeCell ref="A74:M74"/>
    <mergeCell ref="A75:E75"/>
    <mergeCell ref="F75:J75"/>
    <mergeCell ref="K75:M75"/>
    <mergeCell ref="A76:E76"/>
    <mergeCell ref="F76:J76"/>
    <mergeCell ref="K76:M76"/>
    <mergeCell ref="A53:M53"/>
    <mergeCell ref="A54:M54"/>
    <mergeCell ref="A55:B55"/>
    <mergeCell ref="C55:G55"/>
    <mergeCell ref="J55:M55"/>
    <mergeCell ref="B50:I50"/>
    <mergeCell ref="J50:M50"/>
    <mergeCell ref="A51:M51"/>
    <mergeCell ref="B52:E52"/>
    <mergeCell ref="H52:J52"/>
    <mergeCell ref="A58:B58"/>
    <mergeCell ref="C58:G58"/>
    <mergeCell ref="H58:I58"/>
    <mergeCell ref="J58:M58"/>
    <mergeCell ref="A59:M59"/>
    <mergeCell ref="A56:B56"/>
    <mergeCell ref="C56:G56"/>
    <mergeCell ref="J56:M56"/>
    <mergeCell ref="A57:B57"/>
    <mergeCell ref="C57:G57"/>
    <mergeCell ref="J57:M57"/>
    <mergeCell ref="B45:C45"/>
    <mergeCell ref="D45:E45"/>
    <mergeCell ref="F45:G45"/>
    <mergeCell ref="J45:K45"/>
    <mergeCell ref="A36:F36"/>
    <mergeCell ref="G36:M36"/>
    <mergeCell ref="B37:M37"/>
    <mergeCell ref="B38:M38"/>
    <mergeCell ref="A39:C42"/>
    <mergeCell ref="D39:I42"/>
    <mergeCell ref="J39:M42"/>
    <mergeCell ref="B48:C48"/>
    <mergeCell ref="D48:E48"/>
    <mergeCell ref="F48:G48"/>
    <mergeCell ref="B46:C46"/>
    <mergeCell ref="D46:E46"/>
    <mergeCell ref="F46:G46"/>
    <mergeCell ref="J46:K46"/>
    <mergeCell ref="B47:C47"/>
    <mergeCell ref="D47:E47"/>
    <mergeCell ref="F47:G47"/>
    <mergeCell ref="J47:K47"/>
    <mergeCell ref="A33:E33"/>
    <mergeCell ref="F33:J33"/>
    <mergeCell ref="K33:M33"/>
    <mergeCell ref="A34:M34"/>
    <mergeCell ref="A35:E35"/>
    <mergeCell ref="F35:J35"/>
    <mergeCell ref="K35:M35"/>
    <mergeCell ref="A31:E31"/>
    <mergeCell ref="F31:J31"/>
    <mergeCell ref="K31:M31"/>
    <mergeCell ref="A32:E32"/>
    <mergeCell ref="F32:J32"/>
    <mergeCell ref="K32:M32"/>
    <mergeCell ref="A43:G43"/>
    <mergeCell ref="H43:M43"/>
    <mergeCell ref="B44:C44"/>
    <mergeCell ref="F44:G44"/>
    <mergeCell ref="A25:M25"/>
    <mergeCell ref="A11:A12"/>
    <mergeCell ref="B11:G11"/>
    <mergeCell ref="H11:M11"/>
    <mergeCell ref="J21:K21"/>
    <mergeCell ref="L21:M21"/>
    <mergeCell ref="A28:M28"/>
    <mergeCell ref="A29:E29"/>
    <mergeCell ref="F29:J29"/>
    <mergeCell ref="K29:M29"/>
    <mergeCell ref="A30:E30"/>
    <mergeCell ref="F30:J30"/>
    <mergeCell ref="K30:M30"/>
    <mergeCell ref="A26:E26"/>
    <mergeCell ref="F26:J26"/>
    <mergeCell ref="K26:M26"/>
    <mergeCell ref="A27:E27"/>
    <mergeCell ref="F27:J27"/>
    <mergeCell ref="K27:M27"/>
    <mergeCell ref="J1:M1"/>
    <mergeCell ref="A2:M2"/>
    <mergeCell ref="B3:E3"/>
    <mergeCell ref="H3:J3"/>
    <mergeCell ref="A4:M4"/>
    <mergeCell ref="B1:I1"/>
    <mergeCell ref="A5:M5"/>
    <mergeCell ref="A24:M24"/>
    <mergeCell ref="A9:B9"/>
    <mergeCell ref="C9:G9"/>
    <mergeCell ref="A6:B6"/>
    <mergeCell ref="C6:G6"/>
    <mergeCell ref="J6:M6"/>
    <mergeCell ref="A7:B7"/>
    <mergeCell ref="C7:G7"/>
    <mergeCell ref="J7:M7"/>
    <mergeCell ref="A8:B8"/>
    <mergeCell ref="C8:G8"/>
    <mergeCell ref="J8:M8"/>
    <mergeCell ref="H9:I9"/>
    <mergeCell ref="J9:M9"/>
    <mergeCell ref="A10:M10"/>
    <mergeCell ref="J22:K22"/>
    <mergeCell ref="L22:M22"/>
    <mergeCell ref="D23:E23"/>
    <mergeCell ref="L23:M23"/>
    <mergeCell ref="A105:B105"/>
    <mergeCell ref="C105:G105"/>
    <mergeCell ref="J105:M105"/>
    <mergeCell ref="A106:B106"/>
    <mergeCell ref="C106:G106"/>
    <mergeCell ref="J106:M106"/>
    <mergeCell ref="A107:B107"/>
    <mergeCell ref="C107:G107"/>
    <mergeCell ref="H107:I107"/>
    <mergeCell ref="J107:M107"/>
    <mergeCell ref="B99:I99"/>
    <mergeCell ref="J99:M99"/>
    <mergeCell ref="A100:M100"/>
    <mergeCell ref="B101:E101"/>
    <mergeCell ref="H101:J101"/>
    <mergeCell ref="A102:M102"/>
    <mergeCell ref="A103:M103"/>
    <mergeCell ref="A104:B104"/>
    <mergeCell ref="C104:G104"/>
    <mergeCell ref="J104:M104"/>
    <mergeCell ref="A122:M122"/>
    <mergeCell ref="A123:M123"/>
    <mergeCell ref="A124:E124"/>
    <mergeCell ref="F124:J124"/>
    <mergeCell ref="K124:M124"/>
    <mergeCell ref="A125:E125"/>
    <mergeCell ref="F125:J125"/>
    <mergeCell ref="K125:M125"/>
    <mergeCell ref="A126:M126"/>
    <mergeCell ref="A108:M108"/>
    <mergeCell ref="A109:A110"/>
    <mergeCell ref="B109:G109"/>
    <mergeCell ref="H109:M109"/>
    <mergeCell ref="J119:K119"/>
    <mergeCell ref="L119:M119"/>
    <mergeCell ref="J120:K120"/>
    <mergeCell ref="L120:M120"/>
    <mergeCell ref="D121:E121"/>
    <mergeCell ref="L121:M121"/>
    <mergeCell ref="A130:E130"/>
    <mergeCell ref="F130:J130"/>
    <mergeCell ref="K130:M130"/>
    <mergeCell ref="A131:E131"/>
    <mergeCell ref="F131:J131"/>
    <mergeCell ref="K131:M131"/>
    <mergeCell ref="A132:M132"/>
    <mergeCell ref="A133:E133"/>
    <mergeCell ref="F133:J133"/>
    <mergeCell ref="K133:M133"/>
    <mergeCell ref="A127:E127"/>
    <mergeCell ref="F127:J127"/>
    <mergeCell ref="K127:M127"/>
    <mergeCell ref="A128:E128"/>
    <mergeCell ref="F128:J128"/>
    <mergeCell ref="K128:M128"/>
    <mergeCell ref="A129:E129"/>
    <mergeCell ref="F129:J129"/>
    <mergeCell ref="K129:M129"/>
    <mergeCell ref="B142:C142"/>
    <mergeCell ref="F142:G142"/>
    <mergeCell ref="B143:C143"/>
    <mergeCell ref="D143:E143"/>
    <mergeCell ref="F143:G143"/>
    <mergeCell ref="J143:K143"/>
    <mergeCell ref="B144:C144"/>
    <mergeCell ref="D144:E144"/>
    <mergeCell ref="F144:G144"/>
    <mergeCell ref="J144:K144"/>
    <mergeCell ref="A134:F134"/>
    <mergeCell ref="G134:M134"/>
    <mergeCell ref="B135:M135"/>
    <mergeCell ref="B136:M136"/>
    <mergeCell ref="A137:C140"/>
    <mergeCell ref="D137:I140"/>
    <mergeCell ref="J137:M140"/>
    <mergeCell ref="A141:G141"/>
    <mergeCell ref="H141:M141"/>
    <mergeCell ref="A149:M149"/>
    <mergeCell ref="B150:E150"/>
    <mergeCell ref="H150:J150"/>
    <mergeCell ref="A151:M151"/>
    <mergeCell ref="A152:M152"/>
    <mergeCell ref="A153:B153"/>
    <mergeCell ref="C153:G153"/>
    <mergeCell ref="J153:M153"/>
    <mergeCell ref="A154:B154"/>
    <mergeCell ref="C154:G154"/>
    <mergeCell ref="J154:M154"/>
    <mergeCell ref="B145:C145"/>
    <mergeCell ref="D145:E145"/>
    <mergeCell ref="F145:G145"/>
    <mergeCell ref="J145:K145"/>
    <mergeCell ref="B146:C146"/>
    <mergeCell ref="D146:E146"/>
    <mergeCell ref="F146:G146"/>
    <mergeCell ref="B148:I148"/>
    <mergeCell ref="J148:M148"/>
    <mergeCell ref="J168:K168"/>
    <mergeCell ref="L168:M168"/>
    <mergeCell ref="J169:K169"/>
    <mergeCell ref="L169:M169"/>
    <mergeCell ref="D170:E170"/>
    <mergeCell ref="L170:M170"/>
    <mergeCell ref="A171:M171"/>
    <mergeCell ref="A172:M172"/>
    <mergeCell ref="A173:E173"/>
    <mergeCell ref="F173:J173"/>
    <mergeCell ref="K173:M173"/>
    <mergeCell ref="A155:B155"/>
    <mergeCell ref="C155:G155"/>
    <mergeCell ref="J155:M155"/>
    <mergeCell ref="A156:B156"/>
    <mergeCell ref="C156:G156"/>
    <mergeCell ref="H156:I156"/>
    <mergeCell ref="J156:M156"/>
    <mergeCell ref="A157:M157"/>
    <mergeCell ref="A158:A159"/>
    <mergeCell ref="B158:G158"/>
    <mergeCell ref="H158:M158"/>
    <mergeCell ref="A178:E178"/>
    <mergeCell ref="F178:J178"/>
    <mergeCell ref="K178:M178"/>
    <mergeCell ref="A179:E179"/>
    <mergeCell ref="F179:J179"/>
    <mergeCell ref="K179:M179"/>
    <mergeCell ref="A180:E180"/>
    <mergeCell ref="F180:J180"/>
    <mergeCell ref="K180:M180"/>
    <mergeCell ref="A174:E174"/>
    <mergeCell ref="F174:J174"/>
    <mergeCell ref="K174:M174"/>
    <mergeCell ref="A175:M175"/>
    <mergeCell ref="A176:E176"/>
    <mergeCell ref="F176:J176"/>
    <mergeCell ref="K176:M176"/>
    <mergeCell ref="A177:E177"/>
    <mergeCell ref="F177:J177"/>
    <mergeCell ref="K177:M177"/>
    <mergeCell ref="A190:G190"/>
    <mergeCell ref="H190:M190"/>
    <mergeCell ref="B191:C191"/>
    <mergeCell ref="F191:G191"/>
    <mergeCell ref="B192:C192"/>
    <mergeCell ref="D192:E192"/>
    <mergeCell ref="F192:G192"/>
    <mergeCell ref="J192:K192"/>
    <mergeCell ref="B193:C193"/>
    <mergeCell ref="D193:E193"/>
    <mergeCell ref="F193:G193"/>
    <mergeCell ref="J193:K193"/>
    <mergeCell ref="A181:M181"/>
    <mergeCell ref="A182:E182"/>
    <mergeCell ref="F182:J182"/>
    <mergeCell ref="K182:M182"/>
    <mergeCell ref="A183:F183"/>
    <mergeCell ref="G183:M183"/>
    <mergeCell ref="B184:M184"/>
    <mergeCell ref="B185:M185"/>
    <mergeCell ref="A186:C189"/>
    <mergeCell ref="D186:I189"/>
    <mergeCell ref="J186:M189"/>
    <mergeCell ref="A198:M198"/>
    <mergeCell ref="B199:E199"/>
    <mergeCell ref="H199:J199"/>
    <mergeCell ref="A200:M200"/>
    <mergeCell ref="A201:M201"/>
    <mergeCell ref="A202:B202"/>
    <mergeCell ref="C202:G202"/>
    <mergeCell ref="J202:M202"/>
    <mergeCell ref="A203:B203"/>
    <mergeCell ref="C203:G203"/>
    <mergeCell ref="J203:M203"/>
    <mergeCell ref="B194:C194"/>
    <mergeCell ref="D194:E194"/>
    <mergeCell ref="F194:G194"/>
    <mergeCell ref="J194:K194"/>
    <mergeCell ref="B195:C195"/>
    <mergeCell ref="D195:E195"/>
    <mergeCell ref="F195:G195"/>
    <mergeCell ref="B197:I197"/>
    <mergeCell ref="J197:M197"/>
    <mergeCell ref="J217:K217"/>
    <mergeCell ref="L217:M217"/>
    <mergeCell ref="J218:K218"/>
    <mergeCell ref="L218:M218"/>
    <mergeCell ref="D219:E219"/>
    <mergeCell ref="L219:M219"/>
    <mergeCell ref="A220:M220"/>
    <mergeCell ref="A221:M221"/>
    <mergeCell ref="A222:E222"/>
    <mergeCell ref="F222:J222"/>
    <mergeCell ref="K222:M222"/>
    <mergeCell ref="A204:B204"/>
    <mergeCell ref="C204:G204"/>
    <mergeCell ref="J204:M204"/>
    <mergeCell ref="A205:B205"/>
    <mergeCell ref="C205:G205"/>
    <mergeCell ref="H205:I205"/>
    <mergeCell ref="J205:M205"/>
    <mergeCell ref="A206:M206"/>
    <mergeCell ref="A207:A208"/>
    <mergeCell ref="B207:G207"/>
    <mergeCell ref="H207:M207"/>
    <mergeCell ref="A227:E227"/>
    <mergeCell ref="F227:J227"/>
    <mergeCell ref="K227:M227"/>
    <mergeCell ref="A228:E228"/>
    <mergeCell ref="F228:J228"/>
    <mergeCell ref="K228:M228"/>
    <mergeCell ref="A229:E229"/>
    <mergeCell ref="F229:J229"/>
    <mergeCell ref="K229:M229"/>
    <mergeCell ref="A223:E223"/>
    <mergeCell ref="F223:J223"/>
    <mergeCell ref="K223:M223"/>
    <mergeCell ref="A224:M224"/>
    <mergeCell ref="A225:E225"/>
    <mergeCell ref="F225:J225"/>
    <mergeCell ref="K225:M225"/>
    <mergeCell ref="A226:E226"/>
    <mergeCell ref="F226:J226"/>
    <mergeCell ref="K226:M226"/>
    <mergeCell ref="A239:G239"/>
    <mergeCell ref="H239:M239"/>
    <mergeCell ref="B240:C240"/>
    <mergeCell ref="F240:G240"/>
    <mergeCell ref="B241:C241"/>
    <mergeCell ref="D241:E241"/>
    <mergeCell ref="F241:G241"/>
    <mergeCell ref="J241:K241"/>
    <mergeCell ref="B242:C242"/>
    <mergeCell ref="D242:E242"/>
    <mergeCell ref="F242:G242"/>
    <mergeCell ref="J242:K242"/>
    <mergeCell ref="A230:M230"/>
    <mergeCell ref="A231:E231"/>
    <mergeCell ref="F231:J231"/>
    <mergeCell ref="K231:M231"/>
    <mergeCell ref="A232:F232"/>
    <mergeCell ref="G232:M232"/>
    <mergeCell ref="B233:M233"/>
    <mergeCell ref="B234:M234"/>
    <mergeCell ref="A235:C238"/>
    <mergeCell ref="D235:I238"/>
    <mergeCell ref="J235:M238"/>
    <mergeCell ref="A247:M247"/>
    <mergeCell ref="B248:E248"/>
    <mergeCell ref="H248:J248"/>
    <mergeCell ref="A249:M249"/>
    <mergeCell ref="A250:M250"/>
    <mergeCell ref="A251:B251"/>
    <mergeCell ref="C251:G251"/>
    <mergeCell ref="J251:M251"/>
    <mergeCell ref="A252:B252"/>
    <mergeCell ref="C252:G252"/>
    <mergeCell ref="J252:M252"/>
    <mergeCell ref="B243:C243"/>
    <mergeCell ref="D243:E243"/>
    <mergeCell ref="F243:G243"/>
    <mergeCell ref="J243:K243"/>
    <mergeCell ref="B244:C244"/>
    <mergeCell ref="D244:E244"/>
    <mergeCell ref="F244:G244"/>
    <mergeCell ref="B246:I246"/>
    <mergeCell ref="J246:M246"/>
    <mergeCell ref="J266:K266"/>
    <mergeCell ref="L266:M266"/>
    <mergeCell ref="J267:K267"/>
    <mergeCell ref="L267:M267"/>
    <mergeCell ref="D268:E268"/>
    <mergeCell ref="L268:M268"/>
    <mergeCell ref="A269:M269"/>
    <mergeCell ref="A270:M270"/>
    <mergeCell ref="A271:E271"/>
    <mergeCell ref="F271:J271"/>
    <mergeCell ref="K271:M271"/>
    <mergeCell ref="A253:B253"/>
    <mergeCell ref="C253:G253"/>
    <mergeCell ref="J253:M253"/>
    <mergeCell ref="A254:B254"/>
    <mergeCell ref="C254:G254"/>
    <mergeCell ref="H254:I254"/>
    <mergeCell ref="J254:M254"/>
    <mergeCell ref="A255:M255"/>
    <mergeCell ref="A256:A257"/>
    <mergeCell ref="B256:G256"/>
    <mergeCell ref="H256:M256"/>
    <mergeCell ref="A276:E276"/>
    <mergeCell ref="F276:J276"/>
    <mergeCell ref="K276:M276"/>
    <mergeCell ref="A277:E277"/>
    <mergeCell ref="F277:J277"/>
    <mergeCell ref="K277:M277"/>
    <mergeCell ref="A278:E278"/>
    <mergeCell ref="F278:J278"/>
    <mergeCell ref="K278:M278"/>
    <mergeCell ref="A272:E272"/>
    <mergeCell ref="F272:J272"/>
    <mergeCell ref="K272:M272"/>
    <mergeCell ref="A273:M273"/>
    <mergeCell ref="A274:E274"/>
    <mergeCell ref="F274:J274"/>
    <mergeCell ref="K274:M274"/>
    <mergeCell ref="A275:E275"/>
    <mergeCell ref="F275:J275"/>
    <mergeCell ref="K275:M275"/>
    <mergeCell ref="A288:G288"/>
    <mergeCell ref="H288:M288"/>
    <mergeCell ref="B289:C289"/>
    <mergeCell ref="F289:G289"/>
    <mergeCell ref="B290:C290"/>
    <mergeCell ref="D290:E290"/>
    <mergeCell ref="F290:G290"/>
    <mergeCell ref="J290:K290"/>
    <mergeCell ref="B291:C291"/>
    <mergeCell ref="D291:E291"/>
    <mergeCell ref="F291:G291"/>
    <mergeCell ref="J291:K291"/>
    <mergeCell ref="A279:M279"/>
    <mergeCell ref="A280:E280"/>
    <mergeCell ref="F280:J280"/>
    <mergeCell ref="K280:M280"/>
    <mergeCell ref="A281:F281"/>
    <mergeCell ref="G281:M281"/>
    <mergeCell ref="B282:M282"/>
    <mergeCell ref="B283:M283"/>
    <mergeCell ref="A284:C287"/>
    <mergeCell ref="D284:I287"/>
    <mergeCell ref="J284:M287"/>
    <mergeCell ref="A296:M296"/>
    <mergeCell ref="B297:E297"/>
    <mergeCell ref="H297:J297"/>
    <mergeCell ref="A298:M298"/>
    <mergeCell ref="A299:M299"/>
    <mergeCell ref="A300:B300"/>
    <mergeCell ref="C300:G300"/>
    <mergeCell ref="J300:M300"/>
    <mergeCell ref="A301:B301"/>
    <mergeCell ref="C301:G301"/>
    <mergeCell ref="J301:M301"/>
    <mergeCell ref="B292:C292"/>
    <mergeCell ref="D292:E292"/>
    <mergeCell ref="F292:G292"/>
    <mergeCell ref="J292:K292"/>
    <mergeCell ref="B293:C293"/>
    <mergeCell ref="D293:E293"/>
    <mergeCell ref="F293:G293"/>
    <mergeCell ref="B295:I295"/>
    <mergeCell ref="J295:M295"/>
    <mergeCell ref="J315:K315"/>
    <mergeCell ref="L315:M315"/>
    <mergeCell ref="J316:K316"/>
    <mergeCell ref="L316:M316"/>
    <mergeCell ref="D317:E317"/>
    <mergeCell ref="L317:M317"/>
    <mergeCell ref="A318:M318"/>
    <mergeCell ref="A319:M319"/>
    <mergeCell ref="A320:E320"/>
    <mergeCell ref="F320:J320"/>
    <mergeCell ref="K320:M320"/>
    <mergeCell ref="A302:B302"/>
    <mergeCell ref="C302:G302"/>
    <mergeCell ref="J302:M302"/>
    <mergeCell ref="A303:B303"/>
    <mergeCell ref="C303:G303"/>
    <mergeCell ref="H303:I303"/>
    <mergeCell ref="J303:M303"/>
    <mergeCell ref="A304:M304"/>
    <mergeCell ref="A305:A306"/>
    <mergeCell ref="B305:G305"/>
    <mergeCell ref="H305:M305"/>
    <mergeCell ref="A325:E325"/>
    <mergeCell ref="F325:J325"/>
    <mergeCell ref="K325:M325"/>
    <mergeCell ref="A326:E326"/>
    <mergeCell ref="F326:J326"/>
    <mergeCell ref="K326:M326"/>
    <mergeCell ref="A327:E327"/>
    <mergeCell ref="F327:J327"/>
    <mergeCell ref="K327:M327"/>
    <mergeCell ref="A321:E321"/>
    <mergeCell ref="F321:J321"/>
    <mergeCell ref="K321:M321"/>
    <mergeCell ref="A322:M322"/>
    <mergeCell ref="A323:E323"/>
    <mergeCell ref="F323:J323"/>
    <mergeCell ref="K323:M323"/>
    <mergeCell ref="A324:E324"/>
    <mergeCell ref="F324:J324"/>
    <mergeCell ref="K324:M324"/>
    <mergeCell ref="A337:G337"/>
    <mergeCell ref="H337:M337"/>
    <mergeCell ref="B338:C338"/>
    <mergeCell ref="F338:G338"/>
    <mergeCell ref="B339:C339"/>
    <mergeCell ref="D339:E339"/>
    <mergeCell ref="F339:G339"/>
    <mergeCell ref="J339:K339"/>
    <mergeCell ref="B340:C340"/>
    <mergeCell ref="D340:E340"/>
    <mergeCell ref="F340:G340"/>
    <mergeCell ref="J340:K340"/>
    <mergeCell ref="A328:M328"/>
    <mergeCell ref="A329:E329"/>
    <mergeCell ref="F329:J329"/>
    <mergeCell ref="K329:M329"/>
    <mergeCell ref="A330:F330"/>
    <mergeCell ref="G330:M330"/>
    <mergeCell ref="B331:M331"/>
    <mergeCell ref="B332:M332"/>
    <mergeCell ref="A333:C336"/>
    <mergeCell ref="D333:I336"/>
    <mergeCell ref="J333:M336"/>
    <mergeCell ref="A345:M345"/>
    <mergeCell ref="B346:E346"/>
    <mergeCell ref="H346:J346"/>
    <mergeCell ref="A347:M347"/>
    <mergeCell ref="A348:M348"/>
    <mergeCell ref="A349:B349"/>
    <mergeCell ref="C349:G349"/>
    <mergeCell ref="J349:M349"/>
    <mergeCell ref="A350:B350"/>
    <mergeCell ref="C350:G350"/>
    <mergeCell ref="J350:M350"/>
    <mergeCell ref="B341:C341"/>
    <mergeCell ref="D341:E341"/>
    <mergeCell ref="F341:G341"/>
    <mergeCell ref="J341:K341"/>
    <mergeCell ref="B342:C342"/>
    <mergeCell ref="D342:E342"/>
    <mergeCell ref="F342:G342"/>
    <mergeCell ref="B344:I344"/>
    <mergeCell ref="J344:M344"/>
    <mergeCell ref="J364:K364"/>
    <mergeCell ref="L364:M364"/>
    <mergeCell ref="J365:K365"/>
    <mergeCell ref="L365:M365"/>
    <mergeCell ref="D366:E366"/>
    <mergeCell ref="L366:M366"/>
    <mergeCell ref="A367:M367"/>
    <mergeCell ref="A368:M368"/>
    <mergeCell ref="A369:E369"/>
    <mergeCell ref="F369:J369"/>
    <mergeCell ref="K369:M369"/>
    <mergeCell ref="A351:B351"/>
    <mergeCell ref="C351:G351"/>
    <mergeCell ref="J351:M351"/>
    <mergeCell ref="A352:B352"/>
    <mergeCell ref="C352:G352"/>
    <mergeCell ref="H352:I352"/>
    <mergeCell ref="J352:M352"/>
    <mergeCell ref="A353:M353"/>
    <mergeCell ref="A354:A355"/>
    <mergeCell ref="B354:G354"/>
    <mergeCell ref="H354:M354"/>
    <mergeCell ref="A374:E374"/>
    <mergeCell ref="F374:J374"/>
    <mergeCell ref="K374:M374"/>
    <mergeCell ref="A375:E375"/>
    <mergeCell ref="F375:J375"/>
    <mergeCell ref="K375:M375"/>
    <mergeCell ref="A376:E376"/>
    <mergeCell ref="F376:J376"/>
    <mergeCell ref="K376:M376"/>
    <mergeCell ref="A370:E370"/>
    <mergeCell ref="F370:J370"/>
    <mergeCell ref="K370:M370"/>
    <mergeCell ref="A371:M371"/>
    <mergeCell ref="A372:E372"/>
    <mergeCell ref="F372:J372"/>
    <mergeCell ref="K372:M372"/>
    <mergeCell ref="A373:E373"/>
    <mergeCell ref="F373:J373"/>
    <mergeCell ref="K373:M373"/>
    <mergeCell ref="A386:G386"/>
    <mergeCell ref="H386:M386"/>
    <mergeCell ref="B387:C387"/>
    <mergeCell ref="F387:G387"/>
    <mergeCell ref="B388:C388"/>
    <mergeCell ref="D388:E388"/>
    <mergeCell ref="F388:G388"/>
    <mergeCell ref="J388:K388"/>
    <mergeCell ref="B389:C389"/>
    <mergeCell ref="D389:E389"/>
    <mergeCell ref="F389:G389"/>
    <mergeCell ref="J389:K389"/>
    <mergeCell ref="A377:M377"/>
    <mergeCell ref="A378:E378"/>
    <mergeCell ref="F378:J378"/>
    <mergeCell ref="K378:M378"/>
    <mergeCell ref="A379:F379"/>
    <mergeCell ref="G379:M379"/>
    <mergeCell ref="B380:M380"/>
    <mergeCell ref="B381:M381"/>
    <mergeCell ref="A382:C385"/>
    <mergeCell ref="D382:I385"/>
    <mergeCell ref="J382:M385"/>
    <mergeCell ref="A394:M394"/>
    <mergeCell ref="B395:E395"/>
    <mergeCell ref="H395:J395"/>
    <mergeCell ref="A396:M396"/>
    <mergeCell ref="A397:M397"/>
    <mergeCell ref="A398:B398"/>
    <mergeCell ref="C398:G398"/>
    <mergeCell ref="J398:M398"/>
    <mergeCell ref="A399:B399"/>
    <mergeCell ref="C399:G399"/>
    <mergeCell ref="J399:M399"/>
    <mergeCell ref="B390:C390"/>
    <mergeCell ref="D390:E390"/>
    <mergeCell ref="F390:G390"/>
    <mergeCell ref="J390:K390"/>
    <mergeCell ref="B391:C391"/>
    <mergeCell ref="D391:E391"/>
    <mergeCell ref="F391:G391"/>
    <mergeCell ref="B393:I393"/>
    <mergeCell ref="J393:M393"/>
    <mergeCell ref="J413:K413"/>
    <mergeCell ref="L413:M413"/>
    <mergeCell ref="J414:K414"/>
    <mergeCell ref="L414:M414"/>
    <mergeCell ref="D415:E415"/>
    <mergeCell ref="L415:M415"/>
    <mergeCell ref="A416:M416"/>
    <mergeCell ref="A417:M417"/>
    <mergeCell ref="A418:E418"/>
    <mergeCell ref="F418:J418"/>
    <mergeCell ref="K418:M418"/>
    <mergeCell ref="A400:B400"/>
    <mergeCell ref="C400:G400"/>
    <mergeCell ref="J400:M400"/>
    <mergeCell ref="A401:B401"/>
    <mergeCell ref="C401:G401"/>
    <mergeCell ref="H401:I401"/>
    <mergeCell ref="J401:M401"/>
    <mergeCell ref="A402:M402"/>
    <mergeCell ref="A403:A404"/>
    <mergeCell ref="B403:G403"/>
    <mergeCell ref="H403:M403"/>
    <mergeCell ref="A423:E423"/>
    <mergeCell ref="F423:J423"/>
    <mergeCell ref="K423:M423"/>
    <mergeCell ref="A424:E424"/>
    <mergeCell ref="F424:J424"/>
    <mergeCell ref="K424:M424"/>
    <mergeCell ref="A425:E425"/>
    <mergeCell ref="F425:J425"/>
    <mergeCell ref="K425:M425"/>
    <mergeCell ref="A419:E419"/>
    <mergeCell ref="F419:J419"/>
    <mergeCell ref="K419:M419"/>
    <mergeCell ref="A420:M420"/>
    <mergeCell ref="A421:E421"/>
    <mergeCell ref="F421:J421"/>
    <mergeCell ref="K421:M421"/>
    <mergeCell ref="A422:E422"/>
    <mergeCell ref="F422:J422"/>
    <mergeCell ref="K422:M422"/>
    <mergeCell ref="A435:G435"/>
    <mergeCell ref="H435:M435"/>
    <mergeCell ref="B436:C436"/>
    <mergeCell ref="F436:G436"/>
    <mergeCell ref="B437:C437"/>
    <mergeCell ref="D437:E437"/>
    <mergeCell ref="F437:G437"/>
    <mergeCell ref="J437:K437"/>
    <mergeCell ref="B438:C438"/>
    <mergeCell ref="D438:E438"/>
    <mergeCell ref="F438:G438"/>
    <mergeCell ref="J438:K438"/>
    <mergeCell ref="A426:M426"/>
    <mergeCell ref="A427:E427"/>
    <mergeCell ref="F427:J427"/>
    <mergeCell ref="K427:M427"/>
    <mergeCell ref="A428:F428"/>
    <mergeCell ref="G428:M428"/>
    <mergeCell ref="B429:M429"/>
    <mergeCell ref="B430:M430"/>
    <mergeCell ref="A431:C434"/>
    <mergeCell ref="D431:I434"/>
    <mergeCell ref="J431:M434"/>
    <mergeCell ref="A443:M443"/>
    <mergeCell ref="B444:E444"/>
    <mergeCell ref="H444:J444"/>
    <mergeCell ref="A445:M445"/>
    <mergeCell ref="A446:M446"/>
    <mergeCell ref="A447:B447"/>
    <mergeCell ref="C447:G447"/>
    <mergeCell ref="J447:M447"/>
    <mergeCell ref="A448:B448"/>
    <mergeCell ref="C448:G448"/>
    <mergeCell ref="J448:M448"/>
    <mergeCell ref="B439:C439"/>
    <mergeCell ref="D439:E439"/>
    <mergeCell ref="F439:G439"/>
    <mergeCell ref="J439:K439"/>
    <mergeCell ref="B440:C440"/>
    <mergeCell ref="D440:E440"/>
    <mergeCell ref="F440:G440"/>
    <mergeCell ref="B442:I442"/>
    <mergeCell ref="J442:M442"/>
    <mergeCell ref="J462:K462"/>
    <mergeCell ref="L462:M462"/>
    <mergeCell ref="J463:K463"/>
    <mergeCell ref="L463:M463"/>
    <mergeCell ref="D464:E464"/>
    <mergeCell ref="L464:M464"/>
    <mergeCell ref="A465:M465"/>
    <mergeCell ref="A466:M466"/>
    <mergeCell ref="A467:E467"/>
    <mergeCell ref="F467:J467"/>
    <mergeCell ref="K467:M467"/>
    <mergeCell ref="A449:B449"/>
    <mergeCell ref="C449:G449"/>
    <mergeCell ref="J449:M449"/>
    <mergeCell ref="A450:B450"/>
    <mergeCell ref="C450:G450"/>
    <mergeCell ref="H450:I450"/>
    <mergeCell ref="J450:M450"/>
    <mergeCell ref="A451:M451"/>
    <mergeCell ref="A452:A453"/>
    <mergeCell ref="B452:G452"/>
    <mergeCell ref="H452:M452"/>
    <mergeCell ref="A472:E472"/>
    <mergeCell ref="F472:J472"/>
    <mergeCell ref="K472:M472"/>
    <mergeCell ref="A473:E473"/>
    <mergeCell ref="F473:J473"/>
    <mergeCell ref="K473:M473"/>
    <mergeCell ref="A474:E474"/>
    <mergeCell ref="F474:J474"/>
    <mergeCell ref="K474:M474"/>
    <mergeCell ref="A468:E468"/>
    <mergeCell ref="F468:J468"/>
    <mergeCell ref="K468:M468"/>
    <mergeCell ref="A469:M469"/>
    <mergeCell ref="A470:E470"/>
    <mergeCell ref="F470:J470"/>
    <mergeCell ref="K470:M470"/>
    <mergeCell ref="A471:E471"/>
    <mergeCell ref="F471:J471"/>
    <mergeCell ref="K471:M471"/>
    <mergeCell ref="A484:G484"/>
    <mergeCell ref="H484:M484"/>
    <mergeCell ref="B485:C485"/>
    <mergeCell ref="F485:G485"/>
    <mergeCell ref="B486:C486"/>
    <mergeCell ref="D486:E486"/>
    <mergeCell ref="F486:G486"/>
    <mergeCell ref="J486:K486"/>
    <mergeCell ref="B487:C487"/>
    <mergeCell ref="D487:E487"/>
    <mergeCell ref="F487:G487"/>
    <mergeCell ref="J487:K487"/>
    <mergeCell ref="A475:M475"/>
    <mergeCell ref="A476:E476"/>
    <mergeCell ref="F476:J476"/>
    <mergeCell ref="K476:M476"/>
    <mergeCell ref="A477:F477"/>
    <mergeCell ref="G477:M477"/>
    <mergeCell ref="B478:M478"/>
    <mergeCell ref="B479:M479"/>
    <mergeCell ref="A480:C483"/>
    <mergeCell ref="D480:I483"/>
    <mergeCell ref="J480:M483"/>
    <mergeCell ref="A492:M492"/>
    <mergeCell ref="B493:E493"/>
    <mergeCell ref="H493:J493"/>
    <mergeCell ref="A494:M494"/>
    <mergeCell ref="A495:M495"/>
    <mergeCell ref="A496:B496"/>
    <mergeCell ref="C496:G496"/>
    <mergeCell ref="J496:M496"/>
    <mergeCell ref="A497:B497"/>
    <mergeCell ref="C497:G497"/>
    <mergeCell ref="J497:M497"/>
    <mergeCell ref="B488:C488"/>
    <mergeCell ref="D488:E488"/>
    <mergeCell ref="F488:G488"/>
    <mergeCell ref="J488:K488"/>
    <mergeCell ref="B489:C489"/>
    <mergeCell ref="D489:E489"/>
    <mergeCell ref="F489:G489"/>
    <mergeCell ref="B491:I491"/>
    <mergeCell ref="J491:M491"/>
    <mergeCell ref="J511:K511"/>
    <mergeCell ref="L511:M511"/>
    <mergeCell ref="J512:K512"/>
    <mergeCell ref="L512:M512"/>
    <mergeCell ref="D513:E513"/>
    <mergeCell ref="L513:M513"/>
    <mergeCell ref="A514:M514"/>
    <mergeCell ref="A515:M515"/>
    <mergeCell ref="A516:E516"/>
    <mergeCell ref="F516:J516"/>
    <mergeCell ref="K516:M516"/>
    <mergeCell ref="A498:B498"/>
    <mergeCell ref="C498:G498"/>
    <mergeCell ref="J498:M498"/>
    <mergeCell ref="A499:B499"/>
    <mergeCell ref="C499:G499"/>
    <mergeCell ref="H499:I499"/>
    <mergeCell ref="J499:M499"/>
    <mergeCell ref="A500:M500"/>
    <mergeCell ref="A501:A502"/>
    <mergeCell ref="B501:G501"/>
    <mergeCell ref="H501:M501"/>
    <mergeCell ref="A521:E521"/>
    <mergeCell ref="F521:J521"/>
    <mergeCell ref="K521:M521"/>
    <mergeCell ref="A522:E522"/>
    <mergeCell ref="F522:J522"/>
    <mergeCell ref="K522:M522"/>
    <mergeCell ref="A523:E523"/>
    <mergeCell ref="F523:J523"/>
    <mergeCell ref="K523:M523"/>
    <mergeCell ref="A517:E517"/>
    <mergeCell ref="F517:J517"/>
    <mergeCell ref="K517:M517"/>
    <mergeCell ref="A518:M518"/>
    <mergeCell ref="A519:E519"/>
    <mergeCell ref="F519:J519"/>
    <mergeCell ref="K519:M519"/>
    <mergeCell ref="A520:E520"/>
    <mergeCell ref="F520:J520"/>
    <mergeCell ref="K520:M520"/>
    <mergeCell ref="A533:G533"/>
    <mergeCell ref="H533:M533"/>
    <mergeCell ref="B534:C534"/>
    <mergeCell ref="F534:G534"/>
    <mergeCell ref="B535:C535"/>
    <mergeCell ref="D535:E535"/>
    <mergeCell ref="F535:G535"/>
    <mergeCell ref="J535:K535"/>
    <mergeCell ref="B536:C536"/>
    <mergeCell ref="D536:E536"/>
    <mergeCell ref="F536:G536"/>
    <mergeCell ref="J536:K536"/>
    <mergeCell ref="A524:M524"/>
    <mergeCell ref="A525:E525"/>
    <mergeCell ref="F525:J525"/>
    <mergeCell ref="K525:M525"/>
    <mergeCell ref="A526:F526"/>
    <mergeCell ref="G526:M526"/>
    <mergeCell ref="B527:M527"/>
    <mergeCell ref="B528:M528"/>
    <mergeCell ref="A529:C532"/>
    <mergeCell ref="D529:I532"/>
    <mergeCell ref="J529:M532"/>
    <mergeCell ref="A541:M541"/>
    <mergeCell ref="B542:E542"/>
    <mergeCell ref="H542:J542"/>
    <mergeCell ref="A543:M543"/>
    <mergeCell ref="A544:M544"/>
    <mergeCell ref="A545:B545"/>
    <mergeCell ref="C545:G545"/>
    <mergeCell ref="J545:M545"/>
    <mergeCell ref="A546:B546"/>
    <mergeCell ref="C546:G546"/>
    <mergeCell ref="J546:M546"/>
    <mergeCell ref="B537:C537"/>
    <mergeCell ref="D537:E537"/>
    <mergeCell ref="F537:G537"/>
    <mergeCell ref="J537:K537"/>
    <mergeCell ref="B538:C538"/>
    <mergeCell ref="D538:E538"/>
    <mergeCell ref="F538:G538"/>
    <mergeCell ref="B540:I540"/>
    <mergeCell ref="J540:M540"/>
    <mergeCell ref="J560:K560"/>
    <mergeCell ref="L560:M560"/>
    <mergeCell ref="J561:K561"/>
    <mergeCell ref="L561:M561"/>
    <mergeCell ref="D562:E562"/>
    <mergeCell ref="L562:M562"/>
    <mergeCell ref="A563:M563"/>
    <mergeCell ref="A564:M564"/>
    <mergeCell ref="A565:E565"/>
    <mergeCell ref="F565:J565"/>
    <mergeCell ref="K565:M565"/>
    <mergeCell ref="A547:B547"/>
    <mergeCell ref="C547:G547"/>
    <mergeCell ref="J547:M547"/>
    <mergeCell ref="A548:B548"/>
    <mergeCell ref="C548:G548"/>
    <mergeCell ref="H548:I548"/>
    <mergeCell ref="J548:M548"/>
    <mergeCell ref="A549:M549"/>
    <mergeCell ref="A550:A551"/>
    <mergeCell ref="B550:G550"/>
    <mergeCell ref="H550:M550"/>
    <mergeCell ref="A570:E570"/>
    <mergeCell ref="F570:J570"/>
    <mergeCell ref="K570:M570"/>
    <mergeCell ref="A571:E571"/>
    <mergeCell ref="F571:J571"/>
    <mergeCell ref="K571:M571"/>
    <mergeCell ref="A572:E572"/>
    <mergeCell ref="F572:J572"/>
    <mergeCell ref="K572:M572"/>
    <mergeCell ref="A566:E566"/>
    <mergeCell ref="F566:J566"/>
    <mergeCell ref="K566:M566"/>
    <mergeCell ref="A567:M567"/>
    <mergeCell ref="A568:E568"/>
    <mergeCell ref="F568:J568"/>
    <mergeCell ref="K568:M568"/>
    <mergeCell ref="A569:E569"/>
    <mergeCell ref="F569:J569"/>
    <mergeCell ref="K569:M569"/>
    <mergeCell ref="A582:G582"/>
    <mergeCell ref="H582:M582"/>
    <mergeCell ref="B583:C583"/>
    <mergeCell ref="F583:G583"/>
    <mergeCell ref="B584:C584"/>
    <mergeCell ref="D584:E584"/>
    <mergeCell ref="F584:G584"/>
    <mergeCell ref="J584:K584"/>
    <mergeCell ref="B585:C585"/>
    <mergeCell ref="D585:E585"/>
    <mergeCell ref="F585:G585"/>
    <mergeCell ref="J585:K585"/>
    <mergeCell ref="A573:M573"/>
    <mergeCell ref="A574:E574"/>
    <mergeCell ref="F574:J574"/>
    <mergeCell ref="K574:M574"/>
    <mergeCell ref="A575:F575"/>
    <mergeCell ref="G575:M575"/>
    <mergeCell ref="B576:M576"/>
    <mergeCell ref="B577:M577"/>
    <mergeCell ref="A578:C581"/>
    <mergeCell ref="D578:I581"/>
    <mergeCell ref="J578:M581"/>
    <mergeCell ref="A590:M590"/>
    <mergeCell ref="B591:E591"/>
    <mergeCell ref="H591:J591"/>
    <mergeCell ref="A592:M592"/>
    <mergeCell ref="A593:M593"/>
    <mergeCell ref="A594:B594"/>
    <mergeCell ref="C594:G594"/>
    <mergeCell ref="J594:M594"/>
    <mergeCell ref="A595:B595"/>
    <mergeCell ref="C595:G595"/>
    <mergeCell ref="J595:M595"/>
    <mergeCell ref="B586:C586"/>
    <mergeCell ref="D586:E586"/>
    <mergeCell ref="F586:G586"/>
    <mergeCell ref="J586:K586"/>
    <mergeCell ref="B587:C587"/>
    <mergeCell ref="D587:E587"/>
    <mergeCell ref="F587:G587"/>
    <mergeCell ref="B589:I589"/>
    <mergeCell ref="J589:M589"/>
    <mergeCell ref="J609:K609"/>
    <mergeCell ref="L609:M609"/>
    <mergeCell ref="J610:K610"/>
    <mergeCell ref="L610:M610"/>
    <mergeCell ref="D611:E611"/>
    <mergeCell ref="L611:M611"/>
    <mergeCell ref="A612:M612"/>
    <mergeCell ref="A613:M613"/>
    <mergeCell ref="A614:E614"/>
    <mergeCell ref="F614:J614"/>
    <mergeCell ref="K614:M614"/>
    <mergeCell ref="A596:B596"/>
    <mergeCell ref="C596:G596"/>
    <mergeCell ref="J596:M596"/>
    <mergeCell ref="A597:B597"/>
    <mergeCell ref="C597:G597"/>
    <mergeCell ref="H597:I597"/>
    <mergeCell ref="J597:M597"/>
    <mergeCell ref="A598:M598"/>
    <mergeCell ref="A599:A600"/>
    <mergeCell ref="B599:G599"/>
    <mergeCell ref="H599:M599"/>
    <mergeCell ref="A619:E619"/>
    <mergeCell ref="F619:J619"/>
    <mergeCell ref="K619:M619"/>
    <mergeCell ref="A620:E620"/>
    <mergeCell ref="F620:J620"/>
    <mergeCell ref="K620:M620"/>
    <mergeCell ref="A621:E621"/>
    <mergeCell ref="F621:J621"/>
    <mergeCell ref="K621:M621"/>
    <mergeCell ref="A615:E615"/>
    <mergeCell ref="F615:J615"/>
    <mergeCell ref="K615:M615"/>
    <mergeCell ref="A616:M616"/>
    <mergeCell ref="A617:E617"/>
    <mergeCell ref="F617:J617"/>
    <mergeCell ref="K617:M617"/>
    <mergeCell ref="A618:E618"/>
    <mergeCell ref="F618:J618"/>
    <mergeCell ref="K618:M618"/>
    <mergeCell ref="A631:G631"/>
    <mergeCell ref="H631:M631"/>
    <mergeCell ref="B632:C632"/>
    <mergeCell ref="F632:G632"/>
    <mergeCell ref="B633:C633"/>
    <mergeCell ref="D633:E633"/>
    <mergeCell ref="F633:G633"/>
    <mergeCell ref="J633:K633"/>
    <mergeCell ref="B634:C634"/>
    <mergeCell ref="D634:E634"/>
    <mergeCell ref="F634:G634"/>
    <mergeCell ref="J634:K634"/>
    <mergeCell ref="A622:M622"/>
    <mergeCell ref="A623:E623"/>
    <mergeCell ref="F623:J623"/>
    <mergeCell ref="K623:M623"/>
    <mergeCell ref="A624:F624"/>
    <mergeCell ref="G624:M624"/>
    <mergeCell ref="B625:M625"/>
    <mergeCell ref="B626:M626"/>
    <mergeCell ref="A627:C630"/>
    <mergeCell ref="D627:I630"/>
    <mergeCell ref="J627:M630"/>
    <mergeCell ref="A639:M639"/>
    <mergeCell ref="B640:E640"/>
    <mergeCell ref="H640:J640"/>
    <mergeCell ref="A641:M641"/>
    <mergeCell ref="A642:M642"/>
    <mergeCell ref="A643:B643"/>
    <mergeCell ref="C643:G643"/>
    <mergeCell ref="J643:M643"/>
    <mergeCell ref="A644:B644"/>
    <mergeCell ref="C644:G644"/>
    <mergeCell ref="J644:M644"/>
    <mergeCell ref="B635:C635"/>
    <mergeCell ref="D635:E635"/>
    <mergeCell ref="F635:G635"/>
    <mergeCell ref="J635:K635"/>
    <mergeCell ref="B636:C636"/>
    <mergeCell ref="D636:E636"/>
    <mergeCell ref="F636:G636"/>
    <mergeCell ref="B638:I638"/>
    <mergeCell ref="J638:M638"/>
    <mergeCell ref="J658:K658"/>
    <mergeCell ref="L658:M658"/>
    <mergeCell ref="J659:K659"/>
    <mergeCell ref="L659:M659"/>
    <mergeCell ref="D660:E660"/>
    <mergeCell ref="L660:M660"/>
    <mergeCell ref="A661:M661"/>
    <mergeCell ref="A662:M662"/>
    <mergeCell ref="A663:E663"/>
    <mergeCell ref="F663:J663"/>
    <mergeCell ref="K663:M663"/>
    <mergeCell ref="A645:B645"/>
    <mergeCell ref="C645:G645"/>
    <mergeCell ref="J645:M645"/>
    <mergeCell ref="A646:B646"/>
    <mergeCell ref="C646:G646"/>
    <mergeCell ref="H646:I646"/>
    <mergeCell ref="J646:M646"/>
    <mergeCell ref="A647:M647"/>
    <mergeCell ref="A648:A649"/>
    <mergeCell ref="B648:G648"/>
    <mergeCell ref="H648:M648"/>
    <mergeCell ref="A668:E668"/>
    <mergeCell ref="F668:J668"/>
    <mergeCell ref="K668:M668"/>
    <mergeCell ref="A669:E669"/>
    <mergeCell ref="F669:J669"/>
    <mergeCell ref="K669:M669"/>
    <mergeCell ref="A670:E670"/>
    <mergeCell ref="F670:J670"/>
    <mergeCell ref="K670:M670"/>
    <mergeCell ref="A664:E664"/>
    <mergeCell ref="F664:J664"/>
    <mergeCell ref="K664:M664"/>
    <mergeCell ref="A665:M665"/>
    <mergeCell ref="A666:E666"/>
    <mergeCell ref="F666:J666"/>
    <mergeCell ref="K666:M666"/>
    <mergeCell ref="A667:E667"/>
    <mergeCell ref="F667:J667"/>
    <mergeCell ref="K667:M667"/>
    <mergeCell ref="A680:G680"/>
    <mergeCell ref="H680:M680"/>
    <mergeCell ref="B681:C681"/>
    <mergeCell ref="F681:G681"/>
    <mergeCell ref="B682:C682"/>
    <mergeCell ref="D682:E682"/>
    <mergeCell ref="F682:G682"/>
    <mergeCell ref="J682:K682"/>
    <mergeCell ref="B683:C683"/>
    <mergeCell ref="D683:E683"/>
    <mergeCell ref="F683:G683"/>
    <mergeCell ref="J683:K683"/>
    <mergeCell ref="A671:M671"/>
    <mergeCell ref="A672:E672"/>
    <mergeCell ref="F672:J672"/>
    <mergeCell ref="K672:M672"/>
    <mergeCell ref="A673:F673"/>
    <mergeCell ref="G673:M673"/>
    <mergeCell ref="B674:M674"/>
    <mergeCell ref="B675:M675"/>
    <mergeCell ref="A676:C679"/>
    <mergeCell ref="D676:I679"/>
    <mergeCell ref="J676:M679"/>
    <mergeCell ref="A688:M688"/>
    <mergeCell ref="B689:E689"/>
    <mergeCell ref="H689:J689"/>
    <mergeCell ref="A690:M690"/>
    <mergeCell ref="A691:M691"/>
    <mergeCell ref="A692:B692"/>
    <mergeCell ref="C692:G692"/>
    <mergeCell ref="J692:M692"/>
    <mergeCell ref="A693:B693"/>
    <mergeCell ref="C693:G693"/>
    <mergeCell ref="J693:M693"/>
    <mergeCell ref="B684:C684"/>
    <mergeCell ref="D684:E684"/>
    <mergeCell ref="F684:G684"/>
    <mergeCell ref="J684:K684"/>
    <mergeCell ref="B685:C685"/>
    <mergeCell ref="D685:E685"/>
    <mergeCell ref="F685:G685"/>
    <mergeCell ref="B687:I687"/>
    <mergeCell ref="J687:M687"/>
    <mergeCell ref="J707:K707"/>
    <mergeCell ref="L707:M707"/>
    <mergeCell ref="J708:K708"/>
    <mergeCell ref="L708:M708"/>
    <mergeCell ref="D709:E709"/>
    <mergeCell ref="L709:M709"/>
    <mergeCell ref="A710:M710"/>
    <mergeCell ref="A711:M711"/>
    <mergeCell ref="A712:E712"/>
    <mergeCell ref="F712:J712"/>
    <mergeCell ref="K712:M712"/>
    <mergeCell ref="A694:B694"/>
    <mergeCell ref="C694:G694"/>
    <mergeCell ref="J694:M694"/>
    <mergeCell ref="A695:B695"/>
    <mergeCell ref="C695:G695"/>
    <mergeCell ref="H695:I695"/>
    <mergeCell ref="J695:M695"/>
    <mergeCell ref="A696:M696"/>
    <mergeCell ref="A697:A698"/>
    <mergeCell ref="B697:G697"/>
    <mergeCell ref="H697:M697"/>
    <mergeCell ref="A717:E717"/>
    <mergeCell ref="F717:J717"/>
    <mergeCell ref="K717:M717"/>
    <mergeCell ref="A718:E718"/>
    <mergeCell ref="F718:J718"/>
    <mergeCell ref="K718:M718"/>
    <mergeCell ref="A719:E719"/>
    <mergeCell ref="F719:J719"/>
    <mergeCell ref="K719:M719"/>
    <mergeCell ref="A713:E713"/>
    <mergeCell ref="F713:J713"/>
    <mergeCell ref="K713:M713"/>
    <mergeCell ref="A714:M714"/>
    <mergeCell ref="A715:E715"/>
    <mergeCell ref="F715:J715"/>
    <mergeCell ref="K715:M715"/>
    <mergeCell ref="A716:E716"/>
    <mergeCell ref="F716:J716"/>
    <mergeCell ref="K716:M716"/>
    <mergeCell ref="A729:G729"/>
    <mergeCell ref="H729:M729"/>
    <mergeCell ref="B730:C730"/>
    <mergeCell ref="F730:G730"/>
    <mergeCell ref="B731:C731"/>
    <mergeCell ref="D731:E731"/>
    <mergeCell ref="F731:G731"/>
    <mergeCell ref="J731:K731"/>
    <mergeCell ref="B732:C732"/>
    <mergeCell ref="D732:E732"/>
    <mergeCell ref="F732:G732"/>
    <mergeCell ref="J732:K732"/>
    <mergeCell ref="A720:M720"/>
    <mergeCell ref="A721:E721"/>
    <mergeCell ref="F721:J721"/>
    <mergeCell ref="K721:M721"/>
    <mergeCell ref="A722:F722"/>
    <mergeCell ref="G722:M722"/>
    <mergeCell ref="B723:M723"/>
    <mergeCell ref="B724:M724"/>
    <mergeCell ref="A725:C728"/>
    <mergeCell ref="D725:I728"/>
    <mergeCell ref="J725:M728"/>
    <mergeCell ref="A737:M737"/>
    <mergeCell ref="B738:E738"/>
    <mergeCell ref="H738:J738"/>
    <mergeCell ref="A739:M739"/>
    <mergeCell ref="A740:M740"/>
    <mergeCell ref="A741:B741"/>
    <mergeCell ref="C741:G741"/>
    <mergeCell ref="J741:M741"/>
    <mergeCell ref="A742:B742"/>
    <mergeCell ref="C742:G742"/>
    <mergeCell ref="J742:M742"/>
    <mergeCell ref="B733:C733"/>
    <mergeCell ref="D733:E733"/>
    <mergeCell ref="F733:G733"/>
    <mergeCell ref="J733:K733"/>
    <mergeCell ref="B734:C734"/>
    <mergeCell ref="D734:E734"/>
    <mergeCell ref="F734:G734"/>
    <mergeCell ref="B736:I736"/>
    <mergeCell ref="J736:M736"/>
    <mergeCell ref="J756:K756"/>
    <mergeCell ref="L756:M756"/>
    <mergeCell ref="J757:K757"/>
    <mergeCell ref="L757:M757"/>
    <mergeCell ref="D758:E758"/>
    <mergeCell ref="L758:M758"/>
    <mergeCell ref="A759:M759"/>
    <mergeCell ref="A760:M760"/>
    <mergeCell ref="A761:E761"/>
    <mergeCell ref="F761:J761"/>
    <mergeCell ref="K761:M761"/>
    <mergeCell ref="A743:B743"/>
    <mergeCell ref="C743:G743"/>
    <mergeCell ref="J743:M743"/>
    <mergeCell ref="A744:B744"/>
    <mergeCell ref="C744:G744"/>
    <mergeCell ref="H744:I744"/>
    <mergeCell ref="J744:M744"/>
    <mergeCell ref="A745:M745"/>
    <mergeCell ref="A746:A747"/>
    <mergeCell ref="B746:G746"/>
    <mergeCell ref="H746:M746"/>
    <mergeCell ref="A766:E766"/>
    <mergeCell ref="F766:J766"/>
    <mergeCell ref="K766:M766"/>
    <mergeCell ref="A767:E767"/>
    <mergeCell ref="F767:J767"/>
    <mergeCell ref="K767:M767"/>
    <mergeCell ref="A768:E768"/>
    <mergeCell ref="F768:J768"/>
    <mergeCell ref="K768:M768"/>
    <mergeCell ref="A762:E762"/>
    <mergeCell ref="F762:J762"/>
    <mergeCell ref="K762:M762"/>
    <mergeCell ref="A763:M763"/>
    <mergeCell ref="A764:E764"/>
    <mergeCell ref="F764:J764"/>
    <mergeCell ref="K764:M764"/>
    <mergeCell ref="A765:E765"/>
    <mergeCell ref="F765:J765"/>
    <mergeCell ref="K765:M765"/>
    <mergeCell ref="A778:G778"/>
    <mergeCell ref="H778:M778"/>
    <mergeCell ref="B779:C779"/>
    <mergeCell ref="F779:G779"/>
    <mergeCell ref="B780:C780"/>
    <mergeCell ref="D780:E780"/>
    <mergeCell ref="F780:G780"/>
    <mergeCell ref="J780:K780"/>
    <mergeCell ref="B781:C781"/>
    <mergeCell ref="D781:E781"/>
    <mergeCell ref="F781:G781"/>
    <mergeCell ref="J781:K781"/>
    <mergeCell ref="A769:M769"/>
    <mergeCell ref="A770:E770"/>
    <mergeCell ref="F770:J770"/>
    <mergeCell ref="K770:M770"/>
    <mergeCell ref="A771:F771"/>
    <mergeCell ref="G771:M771"/>
    <mergeCell ref="B772:M772"/>
    <mergeCell ref="B773:M773"/>
    <mergeCell ref="A774:C777"/>
    <mergeCell ref="D774:I777"/>
    <mergeCell ref="J774:M777"/>
    <mergeCell ref="A786:M786"/>
    <mergeCell ref="B787:E787"/>
    <mergeCell ref="H787:J787"/>
    <mergeCell ref="A788:M788"/>
    <mergeCell ref="A789:M789"/>
    <mergeCell ref="A790:B790"/>
    <mergeCell ref="C790:G790"/>
    <mergeCell ref="J790:M790"/>
    <mergeCell ref="A791:B791"/>
    <mergeCell ref="C791:G791"/>
    <mergeCell ref="J791:M791"/>
    <mergeCell ref="B782:C782"/>
    <mergeCell ref="D782:E782"/>
    <mergeCell ref="F782:G782"/>
    <mergeCell ref="J782:K782"/>
    <mergeCell ref="B783:C783"/>
    <mergeCell ref="D783:E783"/>
    <mergeCell ref="F783:G783"/>
    <mergeCell ref="B785:I785"/>
    <mergeCell ref="J785:M785"/>
    <mergeCell ref="J805:K805"/>
    <mergeCell ref="L805:M805"/>
    <mergeCell ref="J806:K806"/>
    <mergeCell ref="L806:M806"/>
    <mergeCell ref="D807:E807"/>
    <mergeCell ref="L807:M807"/>
    <mergeCell ref="A808:M808"/>
    <mergeCell ref="A809:M809"/>
    <mergeCell ref="A810:E810"/>
    <mergeCell ref="F810:J810"/>
    <mergeCell ref="K810:M810"/>
    <mergeCell ref="A792:B792"/>
    <mergeCell ref="C792:G792"/>
    <mergeCell ref="J792:M792"/>
    <mergeCell ref="A793:B793"/>
    <mergeCell ref="C793:G793"/>
    <mergeCell ref="H793:I793"/>
    <mergeCell ref="J793:M793"/>
    <mergeCell ref="A794:M794"/>
    <mergeCell ref="A795:A796"/>
    <mergeCell ref="B795:G795"/>
    <mergeCell ref="H795:M795"/>
    <mergeCell ref="A815:E815"/>
    <mergeCell ref="F815:J815"/>
    <mergeCell ref="K815:M815"/>
    <mergeCell ref="A816:E816"/>
    <mergeCell ref="F816:J816"/>
    <mergeCell ref="K816:M816"/>
    <mergeCell ref="A817:E817"/>
    <mergeCell ref="F817:J817"/>
    <mergeCell ref="K817:M817"/>
    <mergeCell ref="A811:E811"/>
    <mergeCell ref="F811:J811"/>
    <mergeCell ref="K811:M811"/>
    <mergeCell ref="A812:M812"/>
    <mergeCell ref="A813:E813"/>
    <mergeCell ref="F813:J813"/>
    <mergeCell ref="K813:M813"/>
    <mergeCell ref="A814:E814"/>
    <mergeCell ref="F814:J814"/>
    <mergeCell ref="K814:M814"/>
    <mergeCell ref="A827:G827"/>
    <mergeCell ref="H827:M827"/>
    <mergeCell ref="B828:C828"/>
    <mergeCell ref="F828:G828"/>
    <mergeCell ref="B829:C829"/>
    <mergeCell ref="D829:E829"/>
    <mergeCell ref="F829:G829"/>
    <mergeCell ref="J829:K829"/>
    <mergeCell ref="B830:C830"/>
    <mergeCell ref="D830:E830"/>
    <mergeCell ref="F830:G830"/>
    <mergeCell ref="J830:K830"/>
    <mergeCell ref="A818:M818"/>
    <mergeCell ref="A819:E819"/>
    <mergeCell ref="F819:J819"/>
    <mergeCell ref="K819:M819"/>
    <mergeCell ref="A820:F820"/>
    <mergeCell ref="G820:M820"/>
    <mergeCell ref="B821:M821"/>
    <mergeCell ref="B822:M822"/>
    <mergeCell ref="A823:C826"/>
    <mergeCell ref="D823:I826"/>
    <mergeCell ref="J823:M826"/>
    <mergeCell ref="A835:M835"/>
    <mergeCell ref="B836:E836"/>
    <mergeCell ref="H836:J836"/>
    <mergeCell ref="A837:M837"/>
    <mergeCell ref="A838:M838"/>
    <mergeCell ref="A839:B839"/>
    <mergeCell ref="C839:G839"/>
    <mergeCell ref="J839:M839"/>
    <mergeCell ref="A840:B840"/>
    <mergeCell ref="C840:G840"/>
    <mergeCell ref="J840:M840"/>
    <mergeCell ref="B831:C831"/>
    <mergeCell ref="D831:E831"/>
    <mergeCell ref="F831:G831"/>
    <mergeCell ref="J831:K831"/>
    <mergeCell ref="B832:C832"/>
    <mergeCell ref="D832:E832"/>
    <mergeCell ref="F832:G832"/>
    <mergeCell ref="B834:I834"/>
    <mergeCell ref="J834:M834"/>
    <mergeCell ref="J854:K854"/>
    <mergeCell ref="L854:M854"/>
    <mergeCell ref="J855:K855"/>
    <mergeCell ref="L855:M855"/>
    <mergeCell ref="D856:E856"/>
    <mergeCell ref="L856:M856"/>
    <mergeCell ref="A857:M857"/>
    <mergeCell ref="A858:M858"/>
    <mergeCell ref="A859:E859"/>
    <mergeCell ref="F859:J859"/>
    <mergeCell ref="K859:M859"/>
    <mergeCell ref="A841:B841"/>
    <mergeCell ref="C841:G841"/>
    <mergeCell ref="J841:M841"/>
    <mergeCell ref="A842:B842"/>
    <mergeCell ref="C842:G842"/>
    <mergeCell ref="H842:I842"/>
    <mergeCell ref="J842:M842"/>
    <mergeCell ref="A843:M843"/>
    <mergeCell ref="A844:A845"/>
    <mergeCell ref="B844:G844"/>
    <mergeCell ref="H844:M844"/>
    <mergeCell ref="A864:E864"/>
    <mergeCell ref="F864:J864"/>
    <mergeCell ref="K864:M864"/>
    <mergeCell ref="A865:E865"/>
    <mergeCell ref="F865:J865"/>
    <mergeCell ref="K865:M865"/>
    <mergeCell ref="A866:E866"/>
    <mergeCell ref="F866:J866"/>
    <mergeCell ref="K866:M866"/>
    <mergeCell ref="A860:E860"/>
    <mergeCell ref="F860:J860"/>
    <mergeCell ref="K860:M860"/>
    <mergeCell ref="A861:M861"/>
    <mergeCell ref="A862:E862"/>
    <mergeCell ref="F862:J862"/>
    <mergeCell ref="K862:M862"/>
    <mergeCell ref="A863:E863"/>
    <mergeCell ref="F863:J863"/>
    <mergeCell ref="K863:M863"/>
    <mergeCell ref="A876:G876"/>
    <mergeCell ref="H876:M876"/>
    <mergeCell ref="B877:C877"/>
    <mergeCell ref="F877:G877"/>
    <mergeCell ref="B878:C878"/>
    <mergeCell ref="D878:E878"/>
    <mergeCell ref="F878:G878"/>
    <mergeCell ref="J878:K878"/>
    <mergeCell ref="B879:C879"/>
    <mergeCell ref="D879:E879"/>
    <mergeCell ref="F879:G879"/>
    <mergeCell ref="J879:K879"/>
    <mergeCell ref="A867:M867"/>
    <mergeCell ref="A868:E868"/>
    <mergeCell ref="F868:J868"/>
    <mergeCell ref="K868:M868"/>
    <mergeCell ref="A869:F869"/>
    <mergeCell ref="G869:M869"/>
    <mergeCell ref="B870:M870"/>
    <mergeCell ref="B871:M871"/>
    <mergeCell ref="A872:C875"/>
    <mergeCell ref="D872:I875"/>
    <mergeCell ref="J872:M875"/>
    <mergeCell ref="A884:M884"/>
    <mergeCell ref="B885:E885"/>
    <mergeCell ref="H885:J885"/>
    <mergeCell ref="A886:M886"/>
    <mergeCell ref="A887:M887"/>
    <mergeCell ref="A888:B888"/>
    <mergeCell ref="C888:G888"/>
    <mergeCell ref="J888:M888"/>
    <mergeCell ref="A889:B889"/>
    <mergeCell ref="C889:G889"/>
    <mergeCell ref="J889:M889"/>
    <mergeCell ref="B880:C880"/>
    <mergeCell ref="D880:E880"/>
    <mergeCell ref="F880:G880"/>
    <mergeCell ref="J880:K880"/>
    <mergeCell ref="B881:C881"/>
    <mergeCell ref="D881:E881"/>
    <mergeCell ref="F881:G881"/>
    <mergeCell ref="B883:I883"/>
    <mergeCell ref="J883:M883"/>
    <mergeCell ref="J903:K903"/>
    <mergeCell ref="L903:M903"/>
    <mergeCell ref="J904:K904"/>
    <mergeCell ref="L904:M904"/>
    <mergeCell ref="D905:E905"/>
    <mergeCell ref="L905:M905"/>
    <mergeCell ref="A906:M906"/>
    <mergeCell ref="A907:M907"/>
    <mergeCell ref="A908:E908"/>
    <mergeCell ref="F908:J908"/>
    <mergeCell ref="K908:M908"/>
    <mergeCell ref="A890:B890"/>
    <mergeCell ref="C890:G890"/>
    <mergeCell ref="J890:M890"/>
    <mergeCell ref="A891:B891"/>
    <mergeCell ref="C891:G891"/>
    <mergeCell ref="H891:I891"/>
    <mergeCell ref="J891:M891"/>
    <mergeCell ref="A892:M892"/>
    <mergeCell ref="A893:A894"/>
    <mergeCell ref="B893:G893"/>
    <mergeCell ref="H893:M893"/>
    <mergeCell ref="A913:E913"/>
    <mergeCell ref="F913:J913"/>
    <mergeCell ref="K913:M913"/>
    <mergeCell ref="A914:E914"/>
    <mergeCell ref="F914:J914"/>
    <mergeCell ref="K914:M914"/>
    <mergeCell ref="A915:E915"/>
    <mergeCell ref="F915:J915"/>
    <mergeCell ref="K915:M915"/>
    <mergeCell ref="A909:E909"/>
    <mergeCell ref="F909:J909"/>
    <mergeCell ref="K909:M909"/>
    <mergeCell ref="A910:M910"/>
    <mergeCell ref="A911:E911"/>
    <mergeCell ref="F911:J911"/>
    <mergeCell ref="K911:M911"/>
    <mergeCell ref="A912:E912"/>
    <mergeCell ref="F912:J912"/>
    <mergeCell ref="K912:M912"/>
    <mergeCell ref="A925:G925"/>
    <mergeCell ref="H925:M925"/>
    <mergeCell ref="B926:C926"/>
    <mergeCell ref="F926:G926"/>
    <mergeCell ref="B927:C927"/>
    <mergeCell ref="D927:E927"/>
    <mergeCell ref="F927:G927"/>
    <mergeCell ref="J927:K927"/>
    <mergeCell ref="B928:C928"/>
    <mergeCell ref="D928:E928"/>
    <mergeCell ref="F928:G928"/>
    <mergeCell ref="J928:K928"/>
    <mergeCell ref="A916:M916"/>
    <mergeCell ref="A917:E917"/>
    <mergeCell ref="F917:J917"/>
    <mergeCell ref="K917:M917"/>
    <mergeCell ref="A918:F918"/>
    <mergeCell ref="G918:M918"/>
    <mergeCell ref="B919:M919"/>
    <mergeCell ref="B920:M920"/>
    <mergeCell ref="A921:C924"/>
    <mergeCell ref="D921:I924"/>
    <mergeCell ref="J921:M924"/>
    <mergeCell ref="A933:M933"/>
    <mergeCell ref="B934:E934"/>
    <mergeCell ref="H934:J934"/>
    <mergeCell ref="A935:M935"/>
    <mergeCell ref="A936:M936"/>
    <mergeCell ref="A937:B937"/>
    <mergeCell ref="C937:G937"/>
    <mergeCell ref="J937:M937"/>
    <mergeCell ref="A938:B938"/>
    <mergeCell ref="C938:G938"/>
    <mergeCell ref="J938:M938"/>
    <mergeCell ref="B929:C929"/>
    <mergeCell ref="D929:E929"/>
    <mergeCell ref="F929:G929"/>
    <mergeCell ref="J929:K929"/>
    <mergeCell ref="B930:C930"/>
    <mergeCell ref="D930:E930"/>
    <mergeCell ref="F930:G930"/>
    <mergeCell ref="B932:I932"/>
    <mergeCell ref="J932:M932"/>
    <mergeCell ref="J952:K952"/>
    <mergeCell ref="L952:M952"/>
    <mergeCell ref="J953:K953"/>
    <mergeCell ref="L953:M953"/>
    <mergeCell ref="D954:E954"/>
    <mergeCell ref="L954:M954"/>
    <mergeCell ref="A955:M955"/>
    <mergeCell ref="A956:M956"/>
    <mergeCell ref="A957:E957"/>
    <mergeCell ref="F957:J957"/>
    <mergeCell ref="K957:M957"/>
    <mergeCell ref="A939:B939"/>
    <mergeCell ref="C939:G939"/>
    <mergeCell ref="J939:M939"/>
    <mergeCell ref="A940:B940"/>
    <mergeCell ref="C940:G940"/>
    <mergeCell ref="H940:I940"/>
    <mergeCell ref="J940:M940"/>
    <mergeCell ref="A941:M941"/>
    <mergeCell ref="A942:A943"/>
    <mergeCell ref="B942:G942"/>
    <mergeCell ref="H942:M942"/>
    <mergeCell ref="A962:E962"/>
    <mergeCell ref="F962:J962"/>
    <mergeCell ref="K962:M962"/>
    <mergeCell ref="A963:E963"/>
    <mergeCell ref="F963:J963"/>
    <mergeCell ref="K963:M963"/>
    <mergeCell ref="A964:E964"/>
    <mergeCell ref="F964:J964"/>
    <mergeCell ref="K964:M964"/>
    <mergeCell ref="A958:E958"/>
    <mergeCell ref="F958:J958"/>
    <mergeCell ref="K958:M958"/>
    <mergeCell ref="A959:M959"/>
    <mergeCell ref="A960:E960"/>
    <mergeCell ref="F960:J960"/>
    <mergeCell ref="K960:M960"/>
    <mergeCell ref="A961:E961"/>
    <mergeCell ref="F961:J961"/>
    <mergeCell ref="K961:M961"/>
    <mergeCell ref="A974:G974"/>
    <mergeCell ref="H974:M974"/>
    <mergeCell ref="B975:C975"/>
    <mergeCell ref="F975:G975"/>
    <mergeCell ref="B976:C976"/>
    <mergeCell ref="D976:E976"/>
    <mergeCell ref="F976:G976"/>
    <mergeCell ref="J976:K976"/>
    <mergeCell ref="B977:C977"/>
    <mergeCell ref="D977:E977"/>
    <mergeCell ref="F977:G977"/>
    <mergeCell ref="J977:K977"/>
    <mergeCell ref="A965:M965"/>
    <mergeCell ref="A966:E966"/>
    <mergeCell ref="F966:J966"/>
    <mergeCell ref="K966:M966"/>
    <mergeCell ref="A967:F967"/>
    <mergeCell ref="G967:M967"/>
    <mergeCell ref="B968:M968"/>
    <mergeCell ref="B969:M969"/>
    <mergeCell ref="A970:C973"/>
    <mergeCell ref="D970:I973"/>
    <mergeCell ref="J970:M973"/>
    <mergeCell ref="A982:M982"/>
    <mergeCell ref="B983:E983"/>
    <mergeCell ref="H983:J983"/>
    <mergeCell ref="A984:M984"/>
    <mergeCell ref="A985:M985"/>
    <mergeCell ref="A986:B986"/>
    <mergeCell ref="C986:G986"/>
    <mergeCell ref="J986:M986"/>
    <mergeCell ref="A987:B987"/>
    <mergeCell ref="C987:G987"/>
    <mergeCell ref="J987:M987"/>
    <mergeCell ref="B978:C978"/>
    <mergeCell ref="D978:E978"/>
    <mergeCell ref="F978:G978"/>
    <mergeCell ref="J978:K978"/>
    <mergeCell ref="B979:C979"/>
    <mergeCell ref="D979:E979"/>
    <mergeCell ref="F979:G979"/>
    <mergeCell ref="B981:I981"/>
    <mergeCell ref="J981:M981"/>
    <mergeCell ref="J1001:K1001"/>
    <mergeCell ref="L1001:M1001"/>
    <mergeCell ref="J1002:K1002"/>
    <mergeCell ref="L1002:M1002"/>
    <mergeCell ref="D1003:E1003"/>
    <mergeCell ref="L1003:M1003"/>
    <mergeCell ref="A1004:M1004"/>
    <mergeCell ref="A1005:M1005"/>
    <mergeCell ref="A1006:E1006"/>
    <mergeCell ref="F1006:J1006"/>
    <mergeCell ref="K1006:M1006"/>
    <mergeCell ref="A988:B988"/>
    <mergeCell ref="C988:G988"/>
    <mergeCell ref="A989:B989"/>
    <mergeCell ref="C989:G989"/>
    <mergeCell ref="H989:I989"/>
    <mergeCell ref="J988:M988"/>
    <mergeCell ref="A990:M990"/>
    <mergeCell ref="A991:A992"/>
    <mergeCell ref="B991:G991"/>
    <mergeCell ref="H991:M991"/>
    <mergeCell ref="A1011:E1011"/>
    <mergeCell ref="F1011:J1011"/>
    <mergeCell ref="K1011:M1011"/>
    <mergeCell ref="A1012:E1012"/>
    <mergeCell ref="F1012:J1012"/>
    <mergeCell ref="K1012:M1012"/>
    <mergeCell ref="A1013:E1013"/>
    <mergeCell ref="F1013:J1013"/>
    <mergeCell ref="K1013:M1013"/>
    <mergeCell ref="A1007:E1007"/>
    <mergeCell ref="F1007:J1007"/>
    <mergeCell ref="K1007:M1007"/>
    <mergeCell ref="A1008:M1008"/>
    <mergeCell ref="A1009:E1009"/>
    <mergeCell ref="F1009:J1009"/>
    <mergeCell ref="K1009:M1009"/>
    <mergeCell ref="A1010:E1010"/>
    <mergeCell ref="F1010:J1010"/>
    <mergeCell ref="K1010:M1010"/>
    <mergeCell ref="A1023:G1023"/>
    <mergeCell ref="H1023:M1023"/>
    <mergeCell ref="B1024:C1024"/>
    <mergeCell ref="F1024:G1024"/>
    <mergeCell ref="B1025:C1025"/>
    <mergeCell ref="D1025:E1025"/>
    <mergeCell ref="F1025:G1025"/>
    <mergeCell ref="J1025:K1025"/>
    <mergeCell ref="B1026:C1026"/>
    <mergeCell ref="D1026:E1026"/>
    <mergeCell ref="F1026:G1026"/>
    <mergeCell ref="J1026:K1026"/>
    <mergeCell ref="A1014:M1014"/>
    <mergeCell ref="A1015:E1015"/>
    <mergeCell ref="F1015:J1015"/>
    <mergeCell ref="K1015:M1015"/>
    <mergeCell ref="A1016:F1016"/>
    <mergeCell ref="G1016:M1016"/>
    <mergeCell ref="B1017:M1017"/>
    <mergeCell ref="B1018:M1018"/>
    <mergeCell ref="A1019:C1022"/>
    <mergeCell ref="D1019:I1022"/>
    <mergeCell ref="J1019:M1022"/>
    <mergeCell ref="A1031:M1031"/>
    <mergeCell ref="B1032:E1032"/>
    <mergeCell ref="H1032:J1032"/>
    <mergeCell ref="A1033:M1033"/>
    <mergeCell ref="A1034:M1034"/>
    <mergeCell ref="A1035:B1035"/>
    <mergeCell ref="C1035:G1035"/>
    <mergeCell ref="J1035:M1035"/>
    <mergeCell ref="A1036:B1036"/>
    <mergeCell ref="C1036:G1036"/>
    <mergeCell ref="J1036:M1036"/>
    <mergeCell ref="B1027:C1027"/>
    <mergeCell ref="D1027:E1027"/>
    <mergeCell ref="F1027:G1027"/>
    <mergeCell ref="J1027:K1027"/>
    <mergeCell ref="B1028:C1028"/>
    <mergeCell ref="D1028:E1028"/>
    <mergeCell ref="F1028:G1028"/>
    <mergeCell ref="B1030:I1030"/>
    <mergeCell ref="J1030:M1030"/>
    <mergeCell ref="J1050:K1050"/>
    <mergeCell ref="L1050:M1050"/>
    <mergeCell ref="J1051:K1051"/>
    <mergeCell ref="L1051:M1051"/>
    <mergeCell ref="D1052:E1052"/>
    <mergeCell ref="L1052:M1052"/>
    <mergeCell ref="A1053:M1053"/>
    <mergeCell ref="A1054:M1054"/>
    <mergeCell ref="A1055:E1055"/>
    <mergeCell ref="F1055:J1055"/>
    <mergeCell ref="K1055:M1055"/>
    <mergeCell ref="A1037:B1037"/>
    <mergeCell ref="C1037:G1037"/>
    <mergeCell ref="J1037:M1037"/>
    <mergeCell ref="A1038:B1038"/>
    <mergeCell ref="C1038:G1038"/>
    <mergeCell ref="H1038:I1038"/>
    <mergeCell ref="J1038:M1038"/>
    <mergeCell ref="A1039:M1039"/>
    <mergeCell ref="A1040:A1041"/>
    <mergeCell ref="B1040:G1040"/>
    <mergeCell ref="H1040:M1040"/>
    <mergeCell ref="A1060:E1060"/>
    <mergeCell ref="F1060:J1060"/>
    <mergeCell ref="K1060:M1060"/>
    <mergeCell ref="A1061:E1061"/>
    <mergeCell ref="F1061:J1061"/>
    <mergeCell ref="K1061:M1061"/>
    <mergeCell ref="A1062:E1062"/>
    <mergeCell ref="F1062:J1062"/>
    <mergeCell ref="K1062:M1062"/>
    <mergeCell ref="A1056:E1056"/>
    <mergeCell ref="F1056:J1056"/>
    <mergeCell ref="K1056:M1056"/>
    <mergeCell ref="A1057:M1057"/>
    <mergeCell ref="A1058:E1058"/>
    <mergeCell ref="F1058:J1058"/>
    <mergeCell ref="K1058:M1058"/>
    <mergeCell ref="A1059:E1059"/>
    <mergeCell ref="F1059:J1059"/>
    <mergeCell ref="K1059:M1059"/>
    <mergeCell ref="A1072:G1072"/>
    <mergeCell ref="H1072:M1072"/>
    <mergeCell ref="B1073:C1073"/>
    <mergeCell ref="F1073:G1073"/>
    <mergeCell ref="B1074:C1074"/>
    <mergeCell ref="D1074:E1074"/>
    <mergeCell ref="F1074:G1074"/>
    <mergeCell ref="J1074:K1074"/>
    <mergeCell ref="B1075:C1075"/>
    <mergeCell ref="D1075:E1075"/>
    <mergeCell ref="F1075:G1075"/>
    <mergeCell ref="J1075:K1075"/>
    <mergeCell ref="A1063:M1063"/>
    <mergeCell ref="A1064:E1064"/>
    <mergeCell ref="F1064:J1064"/>
    <mergeCell ref="K1064:M1064"/>
    <mergeCell ref="A1065:F1065"/>
    <mergeCell ref="G1065:M1065"/>
    <mergeCell ref="B1066:M1066"/>
    <mergeCell ref="B1067:M1067"/>
    <mergeCell ref="A1068:C1071"/>
    <mergeCell ref="D1068:I1071"/>
    <mergeCell ref="J1068:M1071"/>
    <mergeCell ref="A1080:M1080"/>
    <mergeCell ref="B1081:E1081"/>
    <mergeCell ref="H1081:J1081"/>
    <mergeCell ref="A1082:M1082"/>
    <mergeCell ref="A1083:M1083"/>
    <mergeCell ref="A1084:B1084"/>
    <mergeCell ref="C1084:G1084"/>
    <mergeCell ref="J1084:M1084"/>
    <mergeCell ref="A1085:B1085"/>
    <mergeCell ref="C1085:G1085"/>
    <mergeCell ref="J1085:M1085"/>
    <mergeCell ref="B1076:C1076"/>
    <mergeCell ref="D1076:E1076"/>
    <mergeCell ref="F1076:G1076"/>
    <mergeCell ref="J1076:K1076"/>
    <mergeCell ref="B1077:C1077"/>
    <mergeCell ref="D1077:E1077"/>
    <mergeCell ref="F1077:G1077"/>
    <mergeCell ref="B1079:I1079"/>
    <mergeCell ref="J1079:M1079"/>
    <mergeCell ref="J1099:K1099"/>
    <mergeCell ref="L1099:M1099"/>
    <mergeCell ref="J1100:K1100"/>
    <mergeCell ref="L1100:M1100"/>
    <mergeCell ref="D1101:E1101"/>
    <mergeCell ref="L1101:M1101"/>
    <mergeCell ref="A1102:M1102"/>
    <mergeCell ref="A1103:M1103"/>
    <mergeCell ref="A1104:E1104"/>
    <mergeCell ref="F1104:J1104"/>
    <mergeCell ref="K1104:M1104"/>
    <mergeCell ref="A1086:B1086"/>
    <mergeCell ref="C1086:G1086"/>
    <mergeCell ref="J1086:M1086"/>
    <mergeCell ref="A1087:B1087"/>
    <mergeCell ref="C1087:G1087"/>
    <mergeCell ref="H1087:I1087"/>
    <mergeCell ref="J1087:M1087"/>
    <mergeCell ref="A1088:M1088"/>
    <mergeCell ref="A1089:A1090"/>
    <mergeCell ref="B1089:G1089"/>
    <mergeCell ref="H1089:M1089"/>
    <mergeCell ref="A1109:E1109"/>
    <mergeCell ref="F1109:J1109"/>
    <mergeCell ref="K1109:M1109"/>
    <mergeCell ref="A1110:E1110"/>
    <mergeCell ref="F1110:J1110"/>
    <mergeCell ref="K1110:M1110"/>
    <mergeCell ref="A1111:E1111"/>
    <mergeCell ref="F1111:J1111"/>
    <mergeCell ref="K1111:M1111"/>
    <mergeCell ref="A1105:E1105"/>
    <mergeCell ref="F1105:J1105"/>
    <mergeCell ref="K1105:M1105"/>
    <mergeCell ref="A1106:M1106"/>
    <mergeCell ref="A1107:E1107"/>
    <mergeCell ref="F1107:J1107"/>
    <mergeCell ref="K1107:M1107"/>
    <mergeCell ref="A1108:E1108"/>
    <mergeCell ref="F1108:J1108"/>
    <mergeCell ref="K1108:M1108"/>
    <mergeCell ref="A1121:G1121"/>
    <mergeCell ref="H1121:M1121"/>
    <mergeCell ref="B1122:C1122"/>
    <mergeCell ref="F1122:G1122"/>
    <mergeCell ref="B1123:C1123"/>
    <mergeCell ref="D1123:E1123"/>
    <mergeCell ref="F1123:G1123"/>
    <mergeCell ref="J1123:K1123"/>
    <mergeCell ref="B1124:C1124"/>
    <mergeCell ref="D1124:E1124"/>
    <mergeCell ref="F1124:G1124"/>
    <mergeCell ref="J1124:K1124"/>
    <mergeCell ref="A1112:M1112"/>
    <mergeCell ref="A1113:E1113"/>
    <mergeCell ref="F1113:J1113"/>
    <mergeCell ref="K1113:M1113"/>
    <mergeCell ref="A1114:F1114"/>
    <mergeCell ref="G1114:M1114"/>
    <mergeCell ref="B1115:M1115"/>
    <mergeCell ref="B1116:M1116"/>
    <mergeCell ref="A1117:C1120"/>
    <mergeCell ref="D1117:I1120"/>
    <mergeCell ref="J1117:M1120"/>
    <mergeCell ref="A1129:M1129"/>
    <mergeCell ref="B1130:E1130"/>
    <mergeCell ref="H1130:J1130"/>
    <mergeCell ref="A1131:M1131"/>
    <mergeCell ref="A1132:M1132"/>
    <mergeCell ref="A1133:B1133"/>
    <mergeCell ref="C1133:G1133"/>
    <mergeCell ref="J1133:M1133"/>
    <mergeCell ref="A1134:B1134"/>
    <mergeCell ref="C1134:G1134"/>
    <mergeCell ref="J1134:M1134"/>
    <mergeCell ref="B1125:C1125"/>
    <mergeCell ref="D1125:E1125"/>
    <mergeCell ref="F1125:G1125"/>
    <mergeCell ref="J1125:K1125"/>
    <mergeCell ref="B1126:C1126"/>
    <mergeCell ref="D1126:E1126"/>
    <mergeCell ref="F1126:G1126"/>
    <mergeCell ref="B1128:I1128"/>
    <mergeCell ref="J1128:M1128"/>
    <mergeCell ref="J1148:K1148"/>
    <mergeCell ref="L1148:M1148"/>
    <mergeCell ref="J1149:K1149"/>
    <mergeCell ref="L1149:M1149"/>
    <mergeCell ref="D1150:E1150"/>
    <mergeCell ref="L1150:M1150"/>
    <mergeCell ref="A1151:M1151"/>
    <mergeCell ref="A1152:M1152"/>
    <mergeCell ref="A1153:E1153"/>
    <mergeCell ref="F1153:J1153"/>
    <mergeCell ref="K1153:M1153"/>
    <mergeCell ref="A1135:B1135"/>
    <mergeCell ref="C1135:G1135"/>
    <mergeCell ref="J1135:M1135"/>
    <mergeCell ref="A1136:B1136"/>
    <mergeCell ref="C1136:G1136"/>
    <mergeCell ref="H1136:I1136"/>
    <mergeCell ref="J1136:M1136"/>
    <mergeCell ref="A1137:M1137"/>
    <mergeCell ref="A1138:A1139"/>
    <mergeCell ref="B1138:G1138"/>
    <mergeCell ref="H1138:M1138"/>
    <mergeCell ref="A1158:E1158"/>
    <mergeCell ref="F1158:J1158"/>
    <mergeCell ref="K1158:M1158"/>
    <mergeCell ref="A1159:E1159"/>
    <mergeCell ref="F1159:J1159"/>
    <mergeCell ref="K1159:M1159"/>
    <mergeCell ref="A1160:E1160"/>
    <mergeCell ref="F1160:J1160"/>
    <mergeCell ref="K1160:M1160"/>
    <mergeCell ref="A1154:E1154"/>
    <mergeCell ref="F1154:J1154"/>
    <mergeCell ref="K1154:M1154"/>
    <mergeCell ref="A1155:M1155"/>
    <mergeCell ref="A1156:E1156"/>
    <mergeCell ref="F1156:J1156"/>
    <mergeCell ref="K1156:M1156"/>
    <mergeCell ref="A1157:E1157"/>
    <mergeCell ref="F1157:J1157"/>
    <mergeCell ref="K1157:M1157"/>
    <mergeCell ref="A1170:G1170"/>
    <mergeCell ref="H1170:M1170"/>
    <mergeCell ref="B1171:C1171"/>
    <mergeCell ref="F1171:G1171"/>
    <mergeCell ref="B1172:C1172"/>
    <mergeCell ref="D1172:E1172"/>
    <mergeCell ref="F1172:G1172"/>
    <mergeCell ref="J1172:K1172"/>
    <mergeCell ref="B1173:C1173"/>
    <mergeCell ref="D1173:E1173"/>
    <mergeCell ref="F1173:G1173"/>
    <mergeCell ref="J1173:K1173"/>
    <mergeCell ref="A1161:M1161"/>
    <mergeCell ref="A1162:E1162"/>
    <mergeCell ref="F1162:J1162"/>
    <mergeCell ref="K1162:M1162"/>
    <mergeCell ref="A1163:F1163"/>
    <mergeCell ref="G1163:M1163"/>
    <mergeCell ref="B1164:M1164"/>
    <mergeCell ref="B1165:M1165"/>
    <mergeCell ref="A1166:C1169"/>
    <mergeCell ref="D1166:I1169"/>
    <mergeCell ref="J1166:M1169"/>
    <mergeCell ref="A1178:M1178"/>
    <mergeCell ref="B1179:E1179"/>
    <mergeCell ref="H1179:J1179"/>
    <mergeCell ref="A1180:M1180"/>
    <mergeCell ref="A1181:M1181"/>
    <mergeCell ref="A1182:B1182"/>
    <mergeCell ref="C1182:G1182"/>
    <mergeCell ref="J1182:M1182"/>
    <mergeCell ref="A1183:B1183"/>
    <mergeCell ref="C1183:G1183"/>
    <mergeCell ref="J1183:M1183"/>
    <mergeCell ref="B1174:C1174"/>
    <mergeCell ref="D1174:E1174"/>
    <mergeCell ref="F1174:G1174"/>
    <mergeCell ref="J1174:K1174"/>
    <mergeCell ref="B1175:C1175"/>
    <mergeCell ref="D1175:E1175"/>
    <mergeCell ref="F1175:G1175"/>
    <mergeCell ref="B1177:I1177"/>
    <mergeCell ref="J1177:M1177"/>
    <mergeCell ref="J1197:K1197"/>
    <mergeCell ref="L1197:M1197"/>
    <mergeCell ref="J1198:K1198"/>
    <mergeCell ref="L1198:M1198"/>
    <mergeCell ref="D1199:E1199"/>
    <mergeCell ref="L1199:M1199"/>
    <mergeCell ref="A1200:M1200"/>
    <mergeCell ref="A1201:M1201"/>
    <mergeCell ref="A1202:E1202"/>
    <mergeCell ref="F1202:J1202"/>
    <mergeCell ref="K1202:M1202"/>
    <mergeCell ref="A1184:B1184"/>
    <mergeCell ref="C1184:G1184"/>
    <mergeCell ref="J1184:M1184"/>
    <mergeCell ref="A1185:B1185"/>
    <mergeCell ref="C1185:G1185"/>
    <mergeCell ref="H1185:I1185"/>
    <mergeCell ref="J1185:M1185"/>
    <mergeCell ref="A1186:M1186"/>
    <mergeCell ref="A1187:A1188"/>
    <mergeCell ref="B1187:G1187"/>
    <mergeCell ref="H1187:M1187"/>
    <mergeCell ref="A1207:E1207"/>
    <mergeCell ref="F1207:J1207"/>
    <mergeCell ref="K1207:M1207"/>
    <mergeCell ref="A1208:E1208"/>
    <mergeCell ref="F1208:J1208"/>
    <mergeCell ref="K1208:M1208"/>
    <mergeCell ref="A1209:E1209"/>
    <mergeCell ref="F1209:J1209"/>
    <mergeCell ref="K1209:M1209"/>
    <mergeCell ref="A1203:E1203"/>
    <mergeCell ref="F1203:J1203"/>
    <mergeCell ref="K1203:M1203"/>
    <mergeCell ref="A1204:M1204"/>
    <mergeCell ref="A1205:E1205"/>
    <mergeCell ref="F1205:J1205"/>
    <mergeCell ref="K1205:M1205"/>
    <mergeCell ref="A1206:E1206"/>
    <mergeCell ref="F1206:J1206"/>
    <mergeCell ref="K1206:M1206"/>
    <mergeCell ref="A1219:G1219"/>
    <mergeCell ref="H1219:M1219"/>
    <mergeCell ref="B1220:C1220"/>
    <mergeCell ref="F1220:G1220"/>
    <mergeCell ref="B1221:C1221"/>
    <mergeCell ref="D1221:E1221"/>
    <mergeCell ref="F1221:G1221"/>
    <mergeCell ref="J1221:K1221"/>
    <mergeCell ref="B1222:C1222"/>
    <mergeCell ref="D1222:E1222"/>
    <mergeCell ref="F1222:G1222"/>
    <mergeCell ref="J1222:K1222"/>
    <mergeCell ref="A1210:M1210"/>
    <mergeCell ref="A1211:E1211"/>
    <mergeCell ref="F1211:J1211"/>
    <mergeCell ref="K1211:M1211"/>
    <mergeCell ref="A1212:F1212"/>
    <mergeCell ref="G1212:M1212"/>
    <mergeCell ref="B1213:M1213"/>
    <mergeCell ref="B1214:M1214"/>
    <mergeCell ref="A1215:C1218"/>
    <mergeCell ref="D1215:I1218"/>
    <mergeCell ref="J1215:M1218"/>
    <mergeCell ref="A1227:M1227"/>
    <mergeCell ref="B1228:E1228"/>
    <mergeCell ref="H1228:J1228"/>
    <mergeCell ref="A1229:M1229"/>
    <mergeCell ref="A1230:M1230"/>
    <mergeCell ref="A1231:B1231"/>
    <mergeCell ref="C1231:G1231"/>
    <mergeCell ref="J1231:M1231"/>
    <mergeCell ref="A1232:B1232"/>
    <mergeCell ref="C1232:G1232"/>
    <mergeCell ref="J1232:M1232"/>
    <mergeCell ref="B1223:C1223"/>
    <mergeCell ref="D1223:E1223"/>
    <mergeCell ref="F1223:G1223"/>
    <mergeCell ref="J1223:K1223"/>
    <mergeCell ref="B1224:C1224"/>
    <mergeCell ref="D1224:E1224"/>
    <mergeCell ref="F1224:G1224"/>
    <mergeCell ref="B1226:I1226"/>
    <mergeCell ref="J1226:M1226"/>
    <mergeCell ref="J1246:K1246"/>
    <mergeCell ref="L1246:M1246"/>
    <mergeCell ref="J1247:K1247"/>
    <mergeCell ref="L1247:M1247"/>
    <mergeCell ref="D1248:E1248"/>
    <mergeCell ref="L1248:M1248"/>
    <mergeCell ref="A1249:M1249"/>
    <mergeCell ref="A1250:M1250"/>
    <mergeCell ref="A1251:E1251"/>
    <mergeCell ref="F1251:J1251"/>
    <mergeCell ref="K1251:M1251"/>
    <mergeCell ref="A1233:B1233"/>
    <mergeCell ref="C1233:G1233"/>
    <mergeCell ref="J1233:M1233"/>
    <mergeCell ref="A1234:B1234"/>
    <mergeCell ref="C1234:G1234"/>
    <mergeCell ref="H1234:I1234"/>
    <mergeCell ref="J1234:M1234"/>
    <mergeCell ref="A1235:M1235"/>
    <mergeCell ref="A1236:A1237"/>
    <mergeCell ref="B1236:G1236"/>
    <mergeCell ref="H1236:M1236"/>
    <mergeCell ref="A1256:E1256"/>
    <mergeCell ref="F1256:J1256"/>
    <mergeCell ref="K1256:M1256"/>
    <mergeCell ref="A1257:E1257"/>
    <mergeCell ref="F1257:J1257"/>
    <mergeCell ref="K1257:M1257"/>
    <mergeCell ref="A1258:E1258"/>
    <mergeCell ref="F1258:J1258"/>
    <mergeCell ref="K1258:M1258"/>
    <mergeCell ref="A1252:E1252"/>
    <mergeCell ref="F1252:J1252"/>
    <mergeCell ref="K1252:M1252"/>
    <mergeCell ref="A1253:M1253"/>
    <mergeCell ref="A1254:E1254"/>
    <mergeCell ref="F1254:J1254"/>
    <mergeCell ref="K1254:M1254"/>
    <mergeCell ref="A1255:E1255"/>
    <mergeCell ref="F1255:J1255"/>
    <mergeCell ref="K1255:M1255"/>
    <mergeCell ref="A1268:G1268"/>
    <mergeCell ref="H1268:M1268"/>
    <mergeCell ref="B1269:C1269"/>
    <mergeCell ref="F1269:G1269"/>
    <mergeCell ref="B1270:C1270"/>
    <mergeCell ref="D1270:E1270"/>
    <mergeCell ref="F1270:G1270"/>
    <mergeCell ref="J1270:K1270"/>
    <mergeCell ref="B1271:C1271"/>
    <mergeCell ref="D1271:E1271"/>
    <mergeCell ref="F1271:G1271"/>
    <mergeCell ref="J1271:K1271"/>
    <mergeCell ref="A1259:M1259"/>
    <mergeCell ref="A1260:E1260"/>
    <mergeCell ref="F1260:J1260"/>
    <mergeCell ref="K1260:M1260"/>
    <mergeCell ref="A1261:F1261"/>
    <mergeCell ref="G1261:M1261"/>
    <mergeCell ref="B1262:M1262"/>
    <mergeCell ref="B1263:M1263"/>
    <mergeCell ref="A1264:C1267"/>
    <mergeCell ref="D1264:I1267"/>
    <mergeCell ref="J1264:M1267"/>
    <mergeCell ref="A1276:M1276"/>
    <mergeCell ref="B1277:E1277"/>
    <mergeCell ref="H1277:J1277"/>
    <mergeCell ref="A1278:M1278"/>
    <mergeCell ref="A1279:M1279"/>
    <mergeCell ref="A1280:B1280"/>
    <mergeCell ref="C1280:G1280"/>
    <mergeCell ref="J1280:M1280"/>
    <mergeCell ref="A1281:B1281"/>
    <mergeCell ref="C1281:G1281"/>
    <mergeCell ref="J1281:M1281"/>
    <mergeCell ref="B1272:C1272"/>
    <mergeCell ref="D1272:E1272"/>
    <mergeCell ref="F1272:G1272"/>
    <mergeCell ref="J1272:K1272"/>
    <mergeCell ref="B1273:C1273"/>
    <mergeCell ref="D1273:E1273"/>
    <mergeCell ref="F1273:G1273"/>
    <mergeCell ref="B1275:I1275"/>
    <mergeCell ref="J1275:M1275"/>
    <mergeCell ref="J1295:K1295"/>
    <mergeCell ref="L1295:M1295"/>
    <mergeCell ref="J1296:K1296"/>
    <mergeCell ref="L1296:M1296"/>
    <mergeCell ref="D1297:E1297"/>
    <mergeCell ref="L1297:M1297"/>
    <mergeCell ref="A1298:M1298"/>
    <mergeCell ref="A1299:M1299"/>
    <mergeCell ref="A1300:E1300"/>
    <mergeCell ref="F1300:J1300"/>
    <mergeCell ref="K1300:M1300"/>
    <mergeCell ref="A1282:B1282"/>
    <mergeCell ref="C1282:G1282"/>
    <mergeCell ref="J1282:M1282"/>
    <mergeCell ref="A1283:B1283"/>
    <mergeCell ref="C1283:G1283"/>
    <mergeCell ref="H1283:I1283"/>
    <mergeCell ref="J1283:M1283"/>
    <mergeCell ref="A1284:M1284"/>
    <mergeCell ref="A1285:A1286"/>
    <mergeCell ref="B1285:G1285"/>
    <mergeCell ref="H1285:M1285"/>
    <mergeCell ref="A1305:E1305"/>
    <mergeCell ref="F1305:J1305"/>
    <mergeCell ref="K1305:M1305"/>
    <mergeCell ref="A1306:E1306"/>
    <mergeCell ref="F1306:J1306"/>
    <mergeCell ref="K1306:M1306"/>
    <mergeCell ref="A1307:E1307"/>
    <mergeCell ref="F1307:J1307"/>
    <mergeCell ref="K1307:M1307"/>
    <mergeCell ref="A1301:E1301"/>
    <mergeCell ref="F1301:J1301"/>
    <mergeCell ref="K1301:M1301"/>
    <mergeCell ref="A1302:M1302"/>
    <mergeCell ref="A1303:E1303"/>
    <mergeCell ref="F1303:J1303"/>
    <mergeCell ref="K1303:M1303"/>
    <mergeCell ref="A1304:E1304"/>
    <mergeCell ref="F1304:J1304"/>
    <mergeCell ref="K1304:M1304"/>
    <mergeCell ref="A1317:G1317"/>
    <mergeCell ref="H1317:M1317"/>
    <mergeCell ref="B1318:C1318"/>
    <mergeCell ref="F1318:G1318"/>
    <mergeCell ref="B1319:C1319"/>
    <mergeCell ref="D1319:E1319"/>
    <mergeCell ref="F1319:G1319"/>
    <mergeCell ref="J1319:K1319"/>
    <mergeCell ref="B1320:C1320"/>
    <mergeCell ref="D1320:E1320"/>
    <mergeCell ref="F1320:G1320"/>
    <mergeCell ref="J1320:K1320"/>
    <mergeCell ref="A1308:M1308"/>
    <mergeCell ref="A1309:E1309"/>
    <mergeCell ref="F1309:J1309"/>
    <mergeCell ref="K1309:M1309"/>
    <mergeCell ref="A1310:F1310"/>
    <mergeCell ref="G1310:M1310"/>
    <mergeCell ref="B1311:M1311"/>
    <mergeCell ref="B1312:M1312"/>
    <mergeCell ref="A1313:C1316"/>
    <mergeCell ref="D1313:I1316"/>
    <mergeCell ref="J1313:M1316"/>
    <mergeCell ref="A1325:M1325"/>
    <mergeCell ref="B1326:E1326"/>
    <mergeCell ref="H1326:J1326"/>
    <mergeCell ref="A1327:M1327"/>
    <mergeCell ref="A1328:M1328"/>
    <mergeCell ref="A1329:B1329"/>
    <mergeCell ref="C1329:G1329"/>
    <mergeCell ref="J1329:M1329"/>
    <mergeCell ref="A1330:B1330"/>
    <mergeCell ref="C1330:G1330"/>
    <mergeCell ref="J1330:M1330"/>
    <mergeCell ref="B1321:C1321"/>
    <mergeCell ref="D1321:E1321"/>
    <mergeCell ref="F1321:G1321"/>
    <mergeCell ref="J1321:K1321"/>
    <mergeCell ref="B1322:C1322"/>
    <mergeCell ref="D1322:E1322"/>
    <mergeCell ref="F1322:G1322"/>
    <mergeCell ref="B1324:I1324"/>
    <mergeCell ref="J1324:M1324"/>
    <mergeCell ref="J1344:K1344"/>
    <mergeCell ref="L1344:M1344"/>
    <mergeCell ref="J1345:K1345"/>
    <mergeCell ref="L1345:M1345"/>
    <mergeCell ref="D1346:E1346"/>
    <mergeCell ref="L1346:M1346"/>
    <mergeCell ref="A1347:M1347"/>
    <mergeCell ref="A1348:M1348"/>
    <mergeCell ref="A1349:E1349"/>
    <mergeCell ref="F1349:J1349"/>
    <mergeCell ref="K1349:M1349"/>
    <mergeCell ref="A1331:B1331"/>
    <mergeCell ref="C1331:G1331"/>
    <mergeCell ref="J1331:M1331"/>
    <mergeCell ref="A1332:B1332"/>
    <mergeCell ref="C1332:G1332"/>
    <mergeCell ref="H1332:I1332"/>
    <mergeCell ref="J1332:M1332"/>
    <mergeCell ref="A1333:M1333"/>
    <mergeCell ref="A1334:A1335"/>
    <mergeCell ref="B1334:G1334"/>
    <mergeCell ref="H1334:M1334"/>
    <mergeCell ref="A1354:E1354"/>
    <mergeCell ref="F1354:J1354"/>
    <mergeCell ref="K1354:M1354"/>
    <mergeCell ref="A1355:E1355"/>
    <mergeCell ref="F1355:J1355"/>
    <mergeCell ref="K1355:M1355"/>
    <mergeCell ref="A1356:E1356"/>
    <mergeCell ref="F1356:J1356"/>
    <mergeCell ref="K1356:M1356"/>
    <mergeCell ref="A1350:E1350"/>
    <mergeCell ref="F1350:J1350"/>
    <mergeCell ref="K1350:M1350"/>
    <mergeCell ref="A1351:M1351"/>
    <mergeCell ref="A1352:E1352"/>
    <mergeCell ref="F1352:J1352"/>
    <mergeCell ref="K1352:M1352"/>
    <mergeCell ref="A1353:E1353"/>
    <mergeCell ref="F1353:J1353"/>
    <mergeCell ref="K1353:M1353"/>
    <mergeCell ref="A1366:G1366"/>
    <mergeCell ref="H1366:M1366"/>
    <mergeCell ref="B1367:C1367"/>
    <mergeCell ref="F1367:G1367"/>
    <mergeCell ref="B1368:C1368"/>
    <mergeCell ref="D1368:E1368"/>
    <mergeCell ref="F1368:G1368"/>
    <mergeCell ref="J1368:K1368"/>
    <mergeCell ref="B1369:C1369"/>
    <mergeCell ref="D1369:E1369"/>
    <mergeCell ref="F1369:G1369"/>
    <mergeCell ref="J1369:K1369"/>
    <mergeCell ref="A1357:M1357"/>
    <mergeCell ref="A1358:E1358"/>
    <mergeCell ref="F1358:J1358"/>
    <mergeCell ref="K1358:M1358"/>
    <mergeCell ref="A1359:F1359"/>
    <mergeCell ref="G1359:M1359"/>
    <mergeCell ref="B1360:M1360"/>
    <mergeCell ref="B1361:M1361"/>
    <mergeCell ref="A1362:C1365"/>
    <mergeCell ref="D1362:I1365"/>
    <mergeCell ref="J1362:M1365"/>
    <mergeCell ref="A1374:M1374"/>
    <mergeCell ref="B1375:E1375"/>
    <mergeCell ref="H1375:J1375"/>
    <mergeCell ref="A1376:M1376"/>
    <mergeCell ref="A1377:M1377"/>
    <mergeCell ref="A1378:B1378"/>
    <mergeCell ref="C1378:G1378"/>
    <mergeCell ref="J1378:M1378"/>
    <mergeCell ref="A1379:B1379"/>
    <mergeCell ref="C1379:G1379"/>
    <mergeCell ref="J1379:M1379"/>
    <mergeCell ref="B1370:C1370"/>
    <mergeCell ref="D1370:E1370"/>
    <mergeCell ref="F1370:G1370"/>
    <mergeCell ref="J1370:K1370"/>
    <mergeCell ref="B1371:C1371"/>
    <mergeCell ref="D1371:E1371"/>
    <mergeCell ref="F1371:G1371"/>
    <mergeCell ref="B1373:I1373"/>
    <mergeCell ref="J1373:M1373"/>
    <mergeCell ref="J1393:K1393"/>
    <mergeCell ref="L1393:M1393"/>
    <mergeCell ref="J1394:K1394"/>
    <mergeCell ref="L1394:M1394"/>
    <mergeCell ref="D1395:E1395"/>
    <mergeCell ref="L1395:M1395"/>
    <mergeCell ref="A1396:M1396"/>
    <mergeCell ref="A1397:M1397"/>
    <mergeCell ref="A1398:E1398"/>
    <mergeCell ref="F1398:J1398"/>
    <mergeCell ref="K1398:M1398"/>
    <mergeCell ref="A1380:B1380"/>
    <mergeCell ref="C1380:G1380"/>
    <mergeCell ref="J1380:M1380"/>
    <mergeCell ref="A1381:B1381"/>
    <mergeCell ref="C1381:G1381"/>
    <mergeCell ref="H1381:I1381"/>
    <mergeCell ref="J1381:M1381"/>
    <mergeCell ref="A1382:M1382"/>
    <mergeCell ref="A1383:A1384"/>
    <mergeCell ref="B1383:G1383"/>
    <mergeCell ref="H1383:M1383"/>
    <mergeCell ref="A1403:E1403"/>
    <mergeCell ref="F1403:J1403"/>
    <mergeCell ref="K1403:M1403"/>
    <mergeCell ref="A1404:E1404"/>
    <mergeCell ref="F1404:J1404"/>
    <mergeCell ref="K1404:M1404"/>
    <mergeCell ref="A1405:E1405"/>
    <mergeCell ref="F1405:J1405"/>
    <mergeCell ref="K1405:M1405"/>
    <mergeCell ref="A1399:E1399"/>
    <mergeCell ref="F1399:J1399"/>
    <mergeCell ref="K1399:M1399"/>
    <mergeCell ref="A1400:M1400"/>
    <mergeCell ref="A1401:E1401"/>
    <mergeCell ref="F1401:J1401"/>
    <mergeCell ref="K1401:M1401"/>
    <mergeCell ref="A1402:E1402"/>
    <mergeCell ref="F1402:J1402"/>
    <mergeCell ref="K1402:M1402"/>
    <mergeCell ref="A1415:G1415"/>
    <mergeCell ref="H1415:M1415"/>
    <mergeCell ref="B1416:C1416"/>
    <mergeCell ref="F1416:G1416"/>
    <mergeCell ref="B1417:C1417"/>
    <mergeCell ref="D1417:E1417"/>
    <mergeCell ref="F1417:G1417"/>
    <mergeCell ref="J1417:K1417"/>
    <mergeCell ref="B1418:C1418"/>
    <mergeCell ref="D1418:E1418"/>
    <mergeCell ref="F1418:G1418"/>
    <mergeCell ref="J1418:K1418"/>
    <mergeCell ref="A1406:M1406"/>
    <mergeCell ref="A1407:E1407"/>
    <mergeCell ref="F1407:J1407"/>
    <mergeCell ref="K1407:M1407"/>
    <mergeCell ref="A1408:F1408"/>
    <mergeCell ref="G1408:M1408"/>
    <mergeCell ref="B1409:M1409"/>
    <mergeCell ref="B1410:M1410"/>
    <mergeCell ref="A1411:C1414"/>
    <mergeCell ref="D1411:I1414"/>
    <mergeCell ref="J1411:M1414"/>
    <mergeCell ref="A1423:M1423"/>
    <mergeCell ref="B1424:E1424"/>
    <mergeCell ref="H1424:J1424"/>
    <mergeCell ref="A1425:M1425"/>
    <mergeCell ref="A1426:M1426"/>
    <mergeCell ref="A1427:B1427"/>
    <mergeCell ref="C1427:G1427"/>
    <mergeCell ref="J1427:M1427"/>
    <mergeCell ref="A1428:B1428"/>
    <mergeCell ref="C1428:G1428"/>
    <mergeCell ref="J1428:M1428"/>
    <mergeCell ref="B1419:C1419"/>
    <mergeCell ref="D1419:E1419"/>
    <mergeCell ref="F1419:G1419"/>
    <mergeCell ref="J1419:K1419"/>
    <mergeCell ref="B1420:C1420"/>
    <mergeCell ref="D1420:E1420"/>
    <mergeCell ref="F1420:G1420"/>
    <mergeCell ref="B1422:I1422"/>
    <mergeCell ref="J1422:M1422"/>
    <mergeCell ref="J1442:K1442"/>
    <mergeCell ref="L1442:M1442"/>
    <mergeCell ref="J1443:K1443"/>
    <mergeCell ref="L1443:M1443"/>
    <mergeCell ref="D1444:E1444"/>
    <mergeCell ref="L1444:M1444"/>
    <mergeCell ref="A1445:M1445"/>
    <mergeCell ref="A1446:M1446"/>
    <mergeCell ref="A1447:E1447"/>
    <mergeCell ref="F1447:J1447"/>
    <mergeCell ref="K1447:M1447"/>
    <mergeCell ref="A1429:B1429"/>
    <mergeCell ref="C1429:G1429"/>
    <mergeCell ref="J1429:M1429"/>
    <mergeCell ref="A1430:B1430"/>
    <mergeCell ref="C1430:G1430"/>
    <mergeCell ref="H1430:I1430"/>
    <mergeCell ref="J1430:M1430"/>
    <mergeCell ref="A1431:M1431"/>
    <mergeCell ref="A1432:A1433"/>
    <mergeCell ref="B1432:G1432"/>
    <mergeCell ref="H1432:M1432"/>
    <mergeCell ref="F1452:J1452"/>
    <mergeCell ref="K1452:M1452"/>
    <mergeCell ref="A1453:E1453"/>
    <mergeCell ref="F1453:J1453"/>
    <mergeCell ref="K1453:M1453"/>
    <mergeCell ref="A1454:E1454"/>
    <mergeCell ref="F1454:J1454"/>
    <mergeCell ref="K1454:M1454"/>
    <mergeCell ref="A1448:E1448"/>
    <mergeCell ref="F1448:J1448"/>
    <mergeCell ref="K1448:M1448"/>
    <mergeCell ref="A1449:M1449"/>
    <mergeCell ref="A1450:E1450"/>
    <mergeCell ref="F1450:J1450"/>
    <mergeCell ref="K1450:M1450"/>
    <mergeCell ref="A1451:E1451"/>
    <mergeCell ref="F1451:J1451"/>
    <mergeCell ref="K1451:M1451"/>
    <mergeCell ref="O205:P205"/>
    <mergeCell ref="B1468:C1468"/>
    <mergeCell ref="D1468:E1468"/>
    <mergeCell ref="F1468:G1468"/>
    <mergeCell ref="J1468:K1468"/>
    <mergeCell ref="B1469:C1469"/>
    <mergeCell ref="D1469:E1469"/>
    <mergeCell ref="F1469:G1469"/>
    <mergeCell ref="A1464:G1464"/>
    <mergeCell ref="H1464:M1464"/>
    <mergeCell ref="B1465:C1465"/>
    <mergeCell ref="F1465:G1465"/>
    <mergeCell ref="B1466:C1466"/>
    <mergeCell ref="D1466:E1466"/>
    <mergeCell ref="F1466:G1466"/>
    <mergeCell ref="J1466:K1466"/>
    <mergeCell ref="B1467:C1467"/>
    <mergeCell ref="D1467:E1467"/>
    <mergeCell ref="F1467:G1467"/>
    <mergeCell ref="J1467:K1467"/>
    <mergeCell ref="A1455:M1455"/>
    <mergeCell ref="A1456:E1456"/>
    <mergeCell ref="F1456:J1456"/>
    <mergeCell ref="K1456:M1456"/>
    <mergeCell ref="A1457:F1457"/>
    <mergeCell ref="G1457:M1457"/>
    <mergeCell ref="B1458:M1458"/>
    <mergeCell ref="B1459:M1459"/>
    <mergeCell ref="A1460:C1463"/>
    <mergeCell ref="D1460:I1463"/>
    <mergeCell ref="J1460:M1463"/>
    <mergeCell ref="A1452:E1452"/>
  </mergeCells>
  <hyperlinks>
    <hyperlink ref="K3" r:id="rId1"/>
    <hyperlink ref="K52" r:id="rId2"/>
    <hyperlink ref="K101" r:id="rId3"/>
    <hyperlink ref="K150" r:id="rId4"/>
    <hyperlink ref="K199" r:id="rId5"/>
    <hyperlink ref="K248" r:id="rId6"/>
    <hyperlink ref="K297" r:id="rId7"/>
    <hyperlink ref="K346" r:id="rId8"/>
    <hyperlink ref="K395" r:id="rId9"/>
    <hyperlink ref="K444" r:id="rId10"/>
    <hyperlink ref="K493" r:id="rId11"/>
    <hyperlink ref="K542" r:id="rId12"/>
    <hyperlink ref="K591" r:id="rId13"/>
    <hyperlink ref="K640" r:id="rId14"/>
    <hyperlink ref="K689" r:id="rId15"/>
    <hyperlink ref="K738" r:id="rId16"/>
    <hyperlink ref="K787" r:id="rId17"/>
    <hyperlink ref="K836" r:id="rId18"/>
    <hyperlink ref="K885" r:id="rId19"/>
    <hyperlink ref="K934" r:id="rId20"/>
    <hyperlink ref="K983" r:id="rId21"/>
    <hyperlink ref="K1032" r:id="rId22"/>
    <hyperlink ref="K1081" r:id="rId23"/>
    <hyperlink ref="K1130" r:id="rId24"/>
  </hyperlinks>
  <pageMargins left="0.63" right="0.19685039370078741" top="0.31496062992125984" bottom="0.27559055118110237" header="0.31496062992125984" footer="0.31496062992125984"/>
  <pageSetup scale="83" orientation="portrait" r:id="rId25"/>
  <rowBreaks count="21" manualBreakCount="21">
    <brk id="147" max="16383" man="1"/>
    <brk id="196" max="16383" man="1"/>
    <brk id="245" max="16383" man="1"/>
    <brk id="294" max="16383" man="1"/>
    <brk id="343" max="16383" man="1"/>
    <brk id="392" max="16383" man="1"/>
    <brk id="441" max="16383" man="1"/>
    <brk id="490" max="16383" man="1"/>
    <brk id="539" max="16383" man="1"/>
    <brk id="588" max="16383" man="1"/>
    <brk id="637" max="16383" man="1"/>
    <brk id="686" max="16383" man="1"/>
    <brk id="735" max="16383" man="1"/>
    <brk id="784" max="16383" man="1"/>
    <brk id="833" max="16383" man="1"/>
    <brk id="882" max="16383" man="1"/>
    <brk id="931" max="16383" man="1"/>
    <brk id="980" max="16383" man="1"/>
    <brk id="1029" max="16383" man="1"/>
    <brk id="1078" max="16383" man="1"/>
    <brk id="1127" max="16383" man="1"/>
  </rowBreaks>
  <drawing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PROFILE</vt:lpstr>
      <vt:lpstr>RC-PA1</vt:lpstr>
      <vt:lpstr>HALF YEARLY 80</vt:lpstr>
      <vt:lpstr>RS HY</vt:lpstr>
      <vt:lpstr>RC HY</vt:lpstr>
      <vt:lpstr>RS PA2</vt:lpstr>
      <vt:lpstr>RC PA2</vt:lpstr>
      <vt:lpstr>RS FINAL</vt:lpstr>
      <vt:lpstr>RC FINAL</vt:lpstr>
      <vt:lpstr>RS FIN</vt:lpstr>
      <vt:lpstr>Sheet1</vt:lpstr>
      <vt:lpstr>Sheet2</vt:lpstr>
      <vt:lpstr>'RS FINAL'!Print_Area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pooja mahajan</cp:lastModifiedBy>
  <cp:lastPrinted>2024-03-23T16:32:18Z</cp:lastPrinted>
  <dcterms:created xsi:type="dcterms:W3CDTF">2021-10-11T05:48:00Z</dcterms:created>
  <dcterms:modified xsi:type="dcterms:W3CDTF">2024-03-23T16:33:10Z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79885D6583FC4282BAA57BEC2B16D7CA_12</vt:lpwstr>
  </property>
  <property fmtid="{D5CDD505-2E9C-101B-9397-08002B2CF9AE}" pid="3" name="KSOProductBuildVer">
    <vt:lpwstr>1033-12.2.0.13359</vt:lpwstr>
  </property>
</Properties>
</file>